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72" documentId="13_ncr:1_{D7FDA304-072B-4A91-B6DF-FB6B01570F66}" xr6:coauthVersionLast="47" xr6:coauthVersionMax="47" xr10:uidLastSave="{AC19B135-02BD-4F1C-983D-AC636CF516A5}"/>
  <bookViews>
    <workbookView xWindow="-28920" yWindow="-120" windowWidth="29040" windowHeight="15720" firstSheet="4" activeTab="2" xr2:uid="{571E9A6E-6C90-4BC9-A25E-F1724C2A1C07}"/>
  </bookViews>
  <sheets>
    <sheet name="CINI - UniCampania" sheetId="5" r:id="rId1"/>
    <sheet name="Scostamenti" sheetId="10" r:id="rId2"/>
    <sheet name="Cini-Unicampania-AltriCosti" sheetId="9" r:id="rId3"/>
    <sheet name="CINI-Unicampania-Totale-Prev" sheetId="8" r:id="rId4"/>
    <sheet name="CINI-Unicampania-Ing-Previsione" sheetId="2" r:id="rId5"/>
    <sheet name="CINI-Unicampania-SCPOL-Previs" sheetId="6" r:id="rId6"/>
    <sheet name="CINI-Unicampania-Let-Prev" sheetId="7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4" i="7"/>
  <c r="P4" i="7"/>
  <c r="O5" i="7"/>
  <c r="P5" i="7"/>
  <c r="O6" i="7"/>
  <c r="P6" i="7"/>
  <c r="Q4" i="7"/>
  <c r="R4" i="7"/>
  <c r="S4" i="7"/>
  <c r="T4" i="7"/>
  <c r="U4" i="7"/>
  <c r="V4" i="7"/>
  <c r="W4" i="7"/>
  <c r="Q5" i="7"/>
  <c r="R5" i="7"/>
  <c r="S5" i="7"/>
  <c r="T5" i="7"/>
  <c r="U5" i="7"/>
  <c r="V5" i="7"/>
  <c r="W5" i="7"/>
  <c r="Q6" i="7"/>
  <c r="R6" i="7"/>
  <c r="S6" i="7"/>
  <c r="T6" i="7"/>
  <c r="U6" i="7"/>
  <c r="V6" i="7"/>
  <c r="W6" i="7"/>
  <c r="E28" i="10"/>
  <c r="E25" i="10"/>
  <c r="DE9" i="7" l="1"/>
  <c r="DF9" i="7"/>
  <c r="DG9" i="7"/>
  <c r="DE10" i="7"/>
  <c r="DF10" i="7"/>
  <c r="DG10" i="7"/>
  <c r="DE11" i="7"/>
  <c r="DF11" i="7"/>
  <c r="DG11" i="7"/>
  <c r="DE12" i="7"/>
  <c r="DF12" i="7"/>
  <c r="DG12" i="7"/>
  <c r="DE13" i="7"/>
  <c r="DF13" i="7"/>
  <c r="DG13" i="7"/>
  <c r="DE14" i="7"/>
  <c r="DF14" i="7"/>
  <c r="DG14" i="7"/>
  <c r="DE15" i="7"/>
  <c r="DF15" i="7"/>
  <c r="DG15" i="7"/>
  <c r="DE16" i="7"/>
  <c r="DF16" i="7"/>
  <c r="DG16" i="7"/>
  <c r="DE17" i="7"/>
  <c r="DF17" i="7"/>
  <c r="DG17" i="7"/>
  <c r="DE18" i="7"/>
  <c r="DF18" i="7"/>
  <c r="DG18" i="7"/>
  <c r="DE19" i="7"/>
  <c r="DF19" i="7"/>
  <c r="DG19" i="7"/>
  <c r="DE20" i="7"/>
  <c r="DF20" i="7"/>
  <c r="DG20" i="7"/>
  <c r="DE21" i="7"/>
  <c r="DF21" i="7"/>
  <c r="DG21" i="7"/>
  <c r="DE22" i="7"/>
  <c r="DF22" i="7"/>
  <c r="DG22" i="7"/>
  <c r="DE23" i="7"/>
  <c r="DF23" i="7"/>
  <c r="DG23" i="7"/>
  <c r="DE24" i="7"/>
  <c r="DF24" i="7"/>
  <c r="DG24" i="7"/>
  <c r="DE25" i="7"/>
  <c r="DF25" i="7"/>
  <c r="DG25" i="7"/>
  <c r="DE26" i="7"/>
  <c r="DF26" i="7"/>
  <c r="DG26" i="7"/>
  <c r="DE27" i="7"/>
  <c r="DF27" i="7"/>
  <c r="DG27" i="7"/>
  <c r="DE28" i="7"/>
  <c r="DF28" i="7"/>
  <c r="DG28" i="7"/>
  <c r="DE29" i="7"/>
  <c r="DF29" i="7"/>
  <c r="DG29" i="7"/>
  <c r="DE30" i="7"/>
  <c r="DF30" i="7"/>
  <c r="DG30" i="7"/>
  <c r="DE31" i="7"/>
  <c r="DF31" i="7"/>
  <c r="DG31" i="7"/>
  <c r="DE32" i="7"/>
  <c r="DF32" i="7"/>
  <c r="DG32" i="7"/>
  <c r="DE33" i="7"/>
  <c r="DF33" i="7"/>
  <c r="DG33" i="7"/>
  <c r="DE34" i="7"/>
  <c r="DF34" i="7"/>
  <c r="DG34" i="7"/>
  <c r="DE35" i="7"/>
  <c r="DF35" i="7"/>
  <c r="DG35" i="7"/>
  <c r="DE36" i="7"/>
  <c r="DF36" i="7"/>
  <c r="DG36" i="7"/>
  <c r="DE37" i="7"/>
  <c r="DF37" i="7"/>
  <c r="DG37" i="7"/>
  <c r="DE38" i="7"/>
  <c r="DF38" i="7"/>
  <c r="DG38" i="7"/>
  <c r="DE39" i="7"/>
  <c r="DF39" i="7"/>
  <c r="DG39" i="7"/>
  <c r="DE40" i="7"/>
  <c r="DF40" i="7"/>
  <c r="DG40" i="7"/>
  <c r="DE41" i="7"/>
  <c r="DF41" i="7"/>
  <c r="DG41" i="7"/>
  <c r="DE42" i="7"/>
  <c r="DF42" i="7"/>
  <c r="DG42" i="7"/>
  <c r="DE43" i="7"/>
  <c r="DF43" i="7"/>
  <c r="DG43" i="7"/>
  <c r="DE44" i="7"/>
  <c r="DF44" i="7"/>
  <c r="DG44" i="7"/>
  <c r="DE45" i="7"/>
  <c r="DF45" i="7"/>
  <c r="DG45" i="7"/>
  <c r="DE46" i="7"/>
  <c r="DF46" i="7"/>
  <c r="DG46" i="7"/>
  <c r="DE47" i="7"/>
  <c r="DF47" i="7"/>
  <c r="DG47" i="7"/>
  <c r="DE48" i="7"/>
  <c r="DF48" i="7"/>
  <c r="DG48" i="7"/>
  <c r="DE49" i="7"/>
  <c r="DF49" i="7"/>
  <c r="DG49" i="7"/>
  <c r="DE50" i="7"/>
  <c r="DF50" i="7"/>
  <c r="DG50" i="7"/>
  <c r="DE51" i="7"/>
  <c r="DF51" i="7"/>
  <c r="DG51" i="7"/>
  <c r="DE52" i="7"/>
  <c r="DF52" i="7"/>
  <c r="DG52" i="7"/>
  <c r="DE53" i="7"/>
  <c r="DF53" i="7"/>
  <c r="DG53" i="7"/>
  <c r="DE54" i="7"/>
  <c r="DF54" i="7"/>
  <c r="DG54" i="7"/>
  <c r="DE55" i="7"/>
  <c r="DF55" i="7"/>
  <c r="DG55" i="7"/>
  <c r="DE56" i="7"/>
  <c r="DF56" i="7"/>
  <c r="DG56" i="7"/>
  <c r="DE57" i="7"/>
  <c r="DF57" i="7"/>
  <c r="DG57" i="7"/>
  <c r="DE58" i="7"/>
  <c r="DF58" i="7"/>
  <c r="DG58" i="7"/>
  <c r="DE59" i="7"/>
  <c r="DF59" i="7"/>
  <c r="DG59" i="7"/>
  <c r="DE60" i="7"/>
  <c r="DF60" i="7"/>
  <c r="DG60" i="7"/>
  <c r="DE61" i="7"/>
  <c r="DF61" i="7"/>
  <c r="DG61" i="7"/>
  <c r="DE62" i="7"/>
  <c r="DF62" i="7"/>
  <c r="DG62" i="7"/>
  <c r="DE63" i="7"/>
  <c r="DF63" i="7"/>
  <c r="DG63" i="7"/>
  <c r="DE64" i="7"/>
  <c r="DF64" i="7"/>
  <c r="DG64" i="7"/>
  <c r="DE65" i="7"/>
  <c r="DF65" i="7"/>
  <c r="DG65" i="7"/>
  <c r="DE66" i="7"/>
  <c r="DF66" i="7"/>
  <c r="DG66" i="7"/>
  <c r="DE67" i="7"/>
  <c r="DF67" i="7"/>
  <c r="DG67" i="7"/>
  <c r="DE68" i="7"/>
  <c r="DF68" i="7"/>
  <c r="DG68" i="7"/>
  <c r="DE69" i="7"/>
  <c r="DF69" i="7"/>
  <c r="DG69" i="7"/>
  <c r="DE70" i="7"/>
  <c r="DF70" i="7"/>
  <c r="DG70" i="7"/>
  <c r="DE71" i="7"/>
  <c r="DF71" i="7"/>
  <c r="DG71" i="7"/>
  <c r="DE72" i="7"/>
  <c r="DF72" i="7"/>
  <c r="DG72" i="7"/>
  <c r="DE73" i="7"/>
  <c r="DF73" i="7"/>
  <c r="DG73" i="7"/>
  <c r="DE74" i="7"/>
  <c r="DF74" i="7"/>
  <c r="DG74" i="7"/>
  <c r="DE75" i="7"/>
  <c r="DF75" i="7"/>
  <c r="DG75" i="7"/>
  <c r="DE76" i="7"/>
  <c r="DF76" i="7"/>
  <c r="DG76" i="7"/>
  <c r="DE77" i="7"/>
  <c r="DF77" i="7"/>
  <c r="DG77" i="7"/>
  <c r="DE78" i="7"/>
  <c r="DF78" i="7"/>
  <c r="DG78" i="7"/>
  <c r="DE79" i="7"/>
  <c r="DF79" i="7"/>
  <c r="DG79" i="7"/>
  <c r="DE80" i="7"/>
  <c r="DF80" i="7"/>
  <c r="DG80" i="7"/>
  <c r="DE81" i="7"/>
  <c r="DF81" i="7"/>
  <c r="DG81" i="7"/>
  <c r="DE82" i="7"/>
  <c r="DF82" i="7"/>
  <c r="DG82" i="7"/>
  <c r="DE83" i="7"/>
  <c r="DF83" i="7"/>
  <c r="DG83" i="7"/>
  <c r="DE84" i="7"/>
  <c r="DF84" i="7"/>
  <c r="DG84" i="7"/>
  <c r="DE85" i="7"/>
  <c r="DF85" i="7"/>
  <c r="DG85" i="7"/>
  <c r="DE86" i="7"/>
  <c r="DF86" i="7"/>
  <c r="DG86" i="7"/>
  <c r="DE87" i="7"/>
  <c r="DF87" i="7"/>
  <c r="DG87" i="7"/>
  <c r="DE88" i="7"/>
  <c r="DF88" i="7"/>
  <c r="DG88" i="7"/>
  <c r="DE89" i="7"/>
  <c r="DF89" i="7"/>
  <c r="DG89" i="7"/>
  <c r="DE90" i="7"/>
  <c r="DF90" i="7"/>
  <c r="DG90" i="7"/>
  <c r="DE91" i="7"/>
  <c r="DF91" i="7"/>
  <c r="DG91" i="7"/>
  <c r="DE92" i="7"/>
  <c r="DF92" i="7"/>
  <c r="DG92" i="7"/>
  <c r="DE93" i="7"/>
  <c r="DF93" i="7"/>
  <c r="DG93" i="7"/>
  <c r="DE94" i="7"/>
  <c r="DF94" i="7"/>
  <c r="DG94" i="7"/>
  <c r="DE95" i="7"/>
  <c r="DF95" i="7"/>
  <c r="DG95" i="7"/>
  <c r="DE96" i="7"/>
  <c r="DF96" i="7"/>
  <c r="DG96" i="7"/>
  <c r="DE97" i="7"/>
  <c r="DF97" i="7"/>
  <c r="DG97" i="7"/>
  <c r="DE98" i="7"/>
  <c r="DF98" i="7"/>
  <c r="DG98" i="7"/>
  <c r="DE99" i="7"/>
  <c r="DF99" i="7"/>
  <c r="DG99" i="7"/>
  <c r="DE100" i="7"/>
  <c r="DF100" i="7"/>
  <c r="DG100" i="7"/>
  <c r="DE101" i="7"/>
  <c r="DF101" i="7"/>
  <c r="DG101" i="7"/>
  <c r="DE102" i="7"/>
  <c r="DF102" i="7"/>
  <c r="DG102" i="7"/>
  <c r="DE103" i="7"/>
  <c r="DF103" i="7"/>
  <c r="DG103" i="7"/>
  <c r="DE104" i="7"/>
  <c r="DF104" i="7"/>
  <c r="DG104" i="7"/>
  <c r="DE105" i="7"/>
  <c r="DF105" i="7"/>
  <c r="DG105" i="7"/>
  <c r="DE106" i="7"/>
  <c r="DF106" i="7"/>
  <c r="DG106" i="7"/>
  <c r="DE107" i="7"/>
  <c r="DF107" i="7"/>
  <c r="DG107" i="7"/>
  <c r="DE108" i="7"/>
  <c r="DF108" i="7"/>
  <c r="DG108" i="7"/>
  <c r="DE109" i="7"/>
  <c r="DF109" i="7"/>
  <c r="DG109" i="7"/>
  <c r="DE110" i="7"/>
  <c r="DF110" i="7"/>
  <c r="DG110" i="7"/>
  <c r="DE111" i="7"/>
  <c r="DF111" i="7"/>
  <c r="DG111" i="7"/>
  <c r="DE112" i="7"/>
  <c r="DF112" i="7"/>
  <c r="DG112" i="7"/>
  <c r="DE113" i="7"/>
  <c r="DF113" i="7"/>
  <c r="DG113" i="7"/>
  <c r="DE114" i="7"/>
  <c r="DF114" i="7"/>
  <c r="DG114" i="7"/>
  <c r="DE115" i="7"/>
  <c r="DF115" i="7"/>
  <c r="DG115" i="7"/>
  <c r="DE116" i="7"/>
  <c r="DF116" i="7"/>
  <c r="DG116" i="7"/>
  <c r="DE117" i="7"/>
  <c r="DF117" i="7"/>
  <c r="DG117" i="7"/>
  <c r="DE118" i="7"/>
  <c r="DF118" i="7"/>
  <c r="DG118" i="7"/>
  <c r="DE119" i="7"/>
  <c r="DF119" i="7"/>
  <c r="DG119" i="7"/>
  <c r="DE120" i="7"/>
  <c r="DF120" i="7"/>
  <c r="DG120" i="7"/>
  <c r="DE121" i="7"/>
  <c r="DF121" i="7"/>
  <c r="DG121" i="7"/>
  <c r="DE122" i="7"/>
  <c r="DF122" i="7"/>
  <c r="DG122" i="7"/>
  <c r="DE123" i="7"/>
  <c r="DF123" i="7"/>
  <c r="DG123" i="7"/>
  <c r="DE124" i="7"/>
  <c r="DF124" i="7"/>
  <c r="DG124" i="7"/>
  <c r="DE125" i="7"/>
  <c r="DF125" i="7"/>
  <c r="DG125" i="7"/>
  <c r="DE126" i="7"/>
  <c r="DF126" i="7"/>
  <c r="DG126" i="7"/>
  <c r="DE127" i="7"/>
  <c r="DF127" i="7"/>
  <c r="DG127" i="7"/>
  <c r="DE128" i="7"/>
  <c r="DF128" i="7"/>
  <c r="DG128" i="7"/>
  <c r="DE129" i="7"/>
  <c r="DF129" i="7"/>
  <c r="DG129" i="7"/>
  <c r="DE130" i="7"/>
  <c r="DF130" i="7"/>
  <c r="DG130" i="7"/>
  <c r="DE131" i="7"/>
  <c r="DF131" i="7"/>
  <c r="DG131" i="7"/>
  <c r="DE132" i="7"/>
  <c r="DF132" i="7"/>
  <c r="DG132" i="7"/>
  <c r="DE133" i="7"/>
  <c r="DF133" i="7"/>
  <c r="DG133" i="7"/>
  <c r="DE134" i="7"/>
  <c r="DF134" i="7"/>
  <c r="DG134" i="7"/>
  <c r="DE135" i="7"/>
  <c r="DF135" i="7"/>
  <c r="DG135" i="7"/>
  <c r="DE136" i="7"/>
  <c r="DF136" i="7"/>
  <c r="DG136" i="7"/>
  <c r="DE137" i="7"/>
  <c r="DF137" i="7"/>
  <c r="DG137" i="7"/>
  <c r="DE138" i="7"/>
  <c r="DF138" i="7"/>
  <c r="DG138" i="7"/>
  <c r="DE139" i="7"/>
  <c r="DF139" i="7"/>
  <c r="DG139" i="7"/>
  <c r="DE140" i="7"/>
  <c r="DF140" i="7"/>
  <c r="DG140" i="7"/>
  <c r="DE141" i="7"/>
  <c r="DF141" i="7"/>
  <c r="DG141" i="7"/>
  <c r="DE142" i="7"/>
  <c r="DF142" i="7"/>
  <c r="DG142" i="7"/>
  <c r="DE143" i="7"/>
  <c r="DF143" i="7"/>
  <c r="DG143" i="7"/>
  <c r="DE144" i="7"/>
  <c r="DF144" i="7"/>
  <c r="DG144" i="7"/>
  <c r="DE145" i="7"/>
  <c r="DF145" i="7"/>
  <c r="DG145" i="7"/>
  <c r="DE146" i="7"/>
  <c r="DF146" i="7"/>
  <c r="DG146" i="7"/>
  <c r="DE147" i="7"/>
  <c r="DF147" i="7"/>
  <c r="DG147" i="7"/>
  <c r="DE148" i="7"/>
  <c r="DF148" i="7"/>
  <c r="DG148" i="7"/>
  <c r="DE149" i="7"/>
  <c r="DF149" i="7"/>
  <c r="DG149" i="7"/>
  <c r="DE150" i="7"/>
  <c r="DF150" i="7"/>
  <c r="DG150" i="7"/>
  <c r="DE151" i="7"/>
  <c r="DF151" i="7"/>
  <c r="DG151" i="7"/>
  <c r="DE152" i="7"/>
  <c r="DF152" i="7"/>
  <c r="DG152" i="7"/>
  <c r="DE153" i="7"/>
  <c r="DF153" i="7"/>
  <c r="DG153" i="7"/>
  <c r="DE154" i="7"/>
  <c r="DF154" i="7"/>
  <c r="DG154" i="7"/>
  <c r="DE155" i="7"/>
  <c r="DF155" i="7"/>
  <c r="DG155" i="7"/>
  <c r="DF8" i="7"/>
  <c r="DG8" i="7"/>
  <c r="DE8" i="7"/>
  <c r="DE9" i="6"/>
  <c r="DF9" i="6"/>
  <c r="DG9" i="6"/>
  <c r="DE10" i="6"/>
  <c r="DF10" i="6"/>
  <c r="DG10" i="6"/>
  <c r="DE11" i="6"/>
  <c r="DF11" i="6"/>
  <c r="DG11" i="6"/>
  <c r="DE12" i="6"/>
  <c r="DF12" i="6"/>
  <c r="DG12" i="6"/>
  <c r="DE13" i="6"/>
  <c r="DF13" i="6"/>
  <c r="DG13" i="6"/>
  <c r="DE14" i="6"/>
  <c r="DF14" i="6"/>
  <c r="DG14" i="6"/>
  <c r="DE15" i="6"/>
  <c r="DF15" i="6"/>
  <c r="DG15" i="6"/>
  <c r="DE16" i="6"/>
  <c r="DF16" i="6"/>
  <c r="DG16" i="6"/>
  <c r="DE17" i="6"/>
  <c r="DF17" i="6"/>
  <c r="DG17" i="6"/>
  <c r="DE18" i="6"/>
  <c r="DF18" i="6"/>
  <c r="DG18" i="6"/>
  <c r="DE19" i="6"/>
  <c r="DF19" i="6"/>
  <c r="DG19" i="6"/>
  <c r="DE20" i="6"/>
  <c r="DF20" i="6"/>
  <c r="DG20" i="6"/>
  <c r="DE21" i="6"/>
  <c r="DF21" i="6"/>
  <c r="DG21" i="6"/>
  <c r="DE22" i="6"/>
  <c r="DF22" i="6"/>
  <c r="DG22" i="6"/>
  <c r="DE23" i="6"/>
  <c r="DF23" i="6"/>
  <c r="DG23" i="6"/>
  <c r="DE24" i="6"/>
  <c r="DF24" i="6"/>
  <c r="DG24" i="6"/>
  <c r="DE25" i="6"/>
  <c r="DF25" i="6"/>
  <c r="DG25" i="6"/>
  <c r="DE26" i="6"/>
  <c r="DF26" i="6"/>
  <c r="DG26" i="6"/>
  <c r="DE27" i="6"/>
  <c r="DF27" i="6"/>
  <c r="DG27" i="6"/>
  <c r="DE28" i="6"/>
  <c r="DF28" i="6"/>
  <c r="DG28" i="6"/>
  <c r="DE29" i="6"/>
  <c r="DF29" i="6"/>
  <c r="DG29" i="6"/>
  <c r="DE30" i="6"/>
  <c r="DF30" i="6"/>
  <c r="DG30" i="6"/>
  <c r="DE31" i="6"/>
  <c r="DF31" i="6"/>
  <c r="DG31" i="6"/>
  <c r="DE32" i="6"/>
  <c r="DF32" i="6"/>
  <c r="DG32" i="6"/>
  <c r="DE33" i="6"/>
  <c r="DF33" i="6"/>
  <c r="DG33" i="6"/>
  <c r="DE34" i="6"/>
  <c r="DF34" i="6"/>
  <c r="DG34" i="6"/>
  <c r="DE35" i="6"/>
  <c r="DF35" i="6"/>
  <c r="DG35" i="6"/>
  <c r="DE36" i="6"/>
  <c r="DF36" i="6"/>
  <c r="DG36" i="6"/>
  <c r="DE37" i="6"/>
  <c r="DF37" i="6"/>
  <c r="DG37" i="6"/>
  <c r="DE38" i="6"/>
  <c r="DF38" i="6"/>
  <c r="DG38" i="6"/>
  <c r="DE39" i="6"/>
  <c r="DF39" i="6"/>
  <c r="DG39" i="6"/>
  <c r="DE40" i="6"/>
  <c r="DF40" i="6"/>
  <c r="DG40" i="6"/>
  <c r="DE41" i="6"/>
  <c r="DF41" i="6"/>
  <c r="DG41" i="6"/>
  <c r="DE42" i="6"/>
  <c r="DF42" i="6"/>
  <c r="DG42" i="6"/>
  <c r="DE43" i="6"/>
  <c r="DF43" i="6"/>
  <c r="DG43" i="6"/>
  <c r="DE44" i="6"/>
  <c r="DF44" i="6"/>
  <c r="DG44" i="6"/>
  <c r="DE45" i="6"/>
  <c r="DF45" i="6"/>
  <c r="DG45" i="6"/>
  <c r="DE46" i="6"/>
  <c r="DF46" i="6"/>
  <c r="DG46" i="6"/>
  <c r="DE47" i="6"/>
  <c r="DF47" i="6"/>
  <c r="DG47" i="6"/>
  <c r="DE48" i="6"/>
  <c r="DF48" i="6"/>
  <c r="DG48" i="6"/>
  <c r="DE49" i="6"/>
  <c r="DF49" i="6"/>
  <c r="DG49" i="6"/>
  <c r="DE50" i="6"/>
  <c r="DF50" i="6"/>
  <c r="DG50" i="6"/>
  <c r="DE51" i="6"/>
  <c r="DF51" i="6"/>
  <c r="DG51" i="6"/>
  <c r="DE52" i="6"/>
  <c r="DF52" i="6"/>
  <c r="DG52" i="6"/>
  <c r="DE53" i="6"/>
  <c r="DF53" i="6"/>
  <c r="DG53" i="6"/>
  <c r="DE54" i="6"/>
  <c r="DF54" i="6"/>
  <c r="DG54" i="6"/>
  <c r="DE55" i="6"/>
  <c r="DF55" i="6"/>
  <c r="DG55" i="6"/>
  <c r="DE56" i="6"/>
  <c r="DF56" i="6"/>
  <c r="DG56" i="6"/>
  <c r="DE57" i="6"/>
  <c r="DF57" i="6"/>
  <c r="DG57" i="6"/>
  <c r="DE58" i="6"/>
  <c r="DF58" i="6"/>
  <c r="DG58" i="6"/>
  <c r="DE59" i="6"/>
  <c r="DF59" i="6"/>
  <c r="DG59" i="6"/>
  <c r="DE60" i="6"/>
  <c r="DF60" i="6"/>
  <c r="DG60" i="6"/>
  <c r="DE61" i="6"/>
  <c r="DF61" i="6"/>
  <c r="DG61" i="6"/>
  <c r="DE62" i="6"/>
  <c r="DF62" i="6"/>
  <c r="DG62" i="6"/>
  <c r="DE63" i="6"/>
  <c r="DF63" i="6"/>
  <c r="DG63" i="6"/>
  <c r="DE64" i="6"/>
  <c r="DF64" i="6"/>
  <c r="DG64" i="6"/>
  <c r="DE65" i="6"/>
  <c r="DF65" i="6"/>
  <c r="DG65" i="6"/>
  <c r="DE66" i="6"/>
  <c r="DF66" i="6"/>
  <c r="DG66" i="6"/>
  <c r="DE67" i="6"/>
  <c r="DF67" i="6"/>
  <c r="DG67" i="6"/>
  <c r="DE68" i="6"/>
  <c r="DF68" i="6"/>
  <c r="DG68" i="6"/>
  <c r="DE69" i="6"/>
  <c r="DF69" i="6"/>
  <c r="DG69" i="6"/>
  <c r="DE70" i="6"/>
  <c r="DF70" i="6"/>
  <c r="DG70" i="6"/>
  <c r="DE71" i="6"/>
  <c r="DF71" i="6"/>
  <c r="DG71" i="6"/>
  <c r="DE72" i="6"/>
  <c r="DF72" i="6"/>
  <c r="DG72" i="6"/>
  <c r="DE73" i="6"/>
  <c r="DF73" i="6"/>
  <c r="DG73" i="6"/>
  <c r="DE74" i="6"/>
  <c r="DF74" i="6"/>
  <c r="DG74" i="6"/>
  <c r="DE75" i="6"/>
  <c r="DF75" i="6"/>
  <c r="DG75" i="6"/>
  <c r="DE76" i="6"/>
  <c r="DF76" i="6"/>
  <c r="DG76" i="6"/>
  <c r="DE77" i="6"/>
  <c r="DF77" i="6"/>
  <c r="DG77" i="6"/>
  <c r="DE78" i="6"/>
  <c r="DF78" i="6"/>
  <c r="DG78" i="6"/>
  <c r="DE79" i="6"/>
  <c r="DF79" i="6"/>
  <c r="DG79" i="6"/>
  <c r="DE80" i="6"/>
  <c r="DF80" i="6"/>
  <c r="DG80" i="6"/>
  <c r="DE81" i="6"/>
  <c r="DF81" i="6"/>
  <c r="DG81" i="6"/>
  <c r="DE82" i="6"/>
  <c r="DF82" i="6"/>
  <c r="DG82" i="6"/>
  <c r="DE83" i="6"/>
  <c r="DF83" i="6"/>
  <c r="DG83" i="6"/>
  <c r="DE84" i="6"/>
  <c r="DF84" i="6"/>
  <c r="DG84" i="6"/>
  <c r="DE85" i="6"/>
  <c r="DF85" i="6"/>
  <c r="DG85" i="6"/>
  <c r="DE86" i="6"/>
  <c r="DF86" i="6"/>
  <c r="DG86" i="6"/>
  <c r="DE87" i="6"/>
  <c r="DF87" i="6"/>
  <c r="DG87" i="6"/>
  <c r="DE88" i="6"/>
  <c r="DF88" i="6"/>
  <c r="DG88" i="6"/>
  <c r="DE89" i="6"/>
  <c r="DF89" i="6"/>
  <c r="DG89" i="6"/>
  <c r="DE90" i="6"/>
  <c r="DF90" i="6"/>
  <c r="DG90" i="6"/>
  <c r="DE91" i="6"/>
  <c r="DF91" i="6"/>
  <c r="DG91" i="6"/>
  <c r="DE92" i="6"/>
  <c r="DF92" i="6"/>
  <c r="DG92" i="6"/>
  <c r="DE93" i="6"/>
  <c r="DF93" i="6"/>
  <c r="DG93" i="6"/>
  <c r="DE94" i="6"/>
  <c r="DF94" i="6"/>
  <c r="DG94" i="6"/>
  <c r="DE95" i="6"/>
  <c r="DF95" i="6"/>
  <c r="DG95" i="6"/>
  <c r="DE96" i="6"/>
  <c r="DF96" i="6"/>
  <c r="DG96" i="6"/>
  <c r="DE97" i="6"/>
  <c r="DF97" i="6"/>
  <c r="DG97" i="6"/>
  <c r="DE98" i="6"/>
  <c r="DF98" i="6"/>
  <c r="DG98" i="6"/>
  <c r="DE99" i="6"/>
  <c r="DF99" i="6"/>
  <c r="DG99" i="6"/>
  <c r="DE100" i="6"/>
  <c r="DF100" i="6"/>
  <c r="DG100" i="6"/>
  <c r="DE101" i="6"/>
  <c r="DF101" i="6"/>
  <c r="DG101" i="6"/>
  <c r="DE102" i="6"/>
  <c r="DF102" i="6"/>
  <c r="DG102" i="6"/>
  <c r="DE103" i="6"/>
  <c r="DF103" i="6"/>
  <c r="DG103" i="6"/>
  <c r="DE104" i="6"/>
  <c r="DF104" i="6"/>
  <c r="DG104" i="6"/>
  <c r="DE105" i="6"/>
  <c r="DF105" i="6"/>
  <c r="DG105" i="6"/>
  <c r="DE106" i="6"/>
  <c r="DF106" i="6"/>
  <c r="DG106" i="6"/>
  <c r="DE107" i="6"/>
  <c r="DF107" i="6"/>
  <c r="DG107" i="6"/>
  <c r="DE108" i="6"/>
  <c r="DF108" i="6"/>
  <c r="DG108" i="6"/>
  <c r="DE109" i="6"/>
  <c r="DF109" i="6"/>
  <c r="DG109" i="6"/>
  <c r="DE110" i="6"/>
  <c r="DF110" i="6"/>
  <c r="DG110" i="6"/>
  <c r="DE111" i="6"/>
  <c r="DF111" i="6"/>
  <c r="DG111" i="6"/>
  <c r="DE112" i="6"/>
  <c r="DF112" i="6"/>
  <c r="DG112" i="6"/>
  <c r="DE113" i="6"/>
  <c r="DF113" i="6"/>
  <c r="DG113" i="6"/>
  <c r="DE114" i="6"/>
  <c r="DF114" i="6"/>
  <c r="DG114" i="6"/>
  <c r="DE115" i="6"/>
  <c r="DF115" i="6"/>
  <c r="DG115" i="6"/>
  <c r="DE116" i="6"/>
  <c r="DF116" i="6"/>
  <c r="DG116" i="6"/>
  <c r="DE117" i="6"/>
  <c r="DF117" i="6"/>
  <c r="DG117" i="6"/>
  <c r="DE118" i="6"/>
  <c r="DF118" i="6"/>
  <c r="DG118" i="6"/>
  <c r="DE119" i="6"/>
  <c r="DF119" i="6"/>
  <c r="DG119" i="6"/>
  <c r="DE120" i="6"/>
  <c r="DF120" i="6"/>
  <c r="DG120" i="6"/>
  <c r="DE121" i="6"/>
  <c r="DF121" i="6"/>
  <c r="DG121" i="6"/>
  <c r="DE122" i="6"/>
  <c r="DF122" i="6"/>
  <c r="DG122" i="6"/>
  <c r="DE123" i="6"/>
  <c r="DF123" i="6"/>
  <c r="DG123" i="6"/>
  <c r="DE124" i="6"/>
  <c r="DF124" i="6"/>
  <c r="DG124" i="6"/>
  <c r="DE125" i="6"/>
  <c r="DF125" i="6"/>
  <c r="DG125" i="6"/>
  <c r="DE126" i="6"/>
  <c r="DF126" i="6"/>
  <c r="DG126" i="6"/>
  <c r="DE127" i="6"/>
  <c r="DF127" i="6"/>
  <c r="DG127" i="6"/>
  <c r="DE128" i="6"/>
  <c r="DF128" i="6"/>
  <c r="DG128" i="6"/>
  <c r="DE129" i="6"/>
  <c r="DF129" i="6"/>
  <c r="DG129" i="6"/>
  <c r="DE130" i="6"/>
  <c r="DF130" i="6"/>
  <c r="DG130" i="6"/>
  <c r="DE131" i="6"/>
  <c r="DF131" i="6"/>
  <c r="DG131" i="6"/>
  <c r="DE132" i="6"/>
  <c r="DF132" i="6"/>
  <c r="DG132" i="6"/>
  <c r="DE133" i="6"/>
  <c r="DF133" i="6"/>
  <c r="DG133" i="6"/>
  <c r="DE134" i="6"/>
  <c r="DF134" i="6"/>
  <c r="DG134" i="6"/>
  <c r="DE135" i="6"/>
  <c r="DF135" i="6"/>
  <c r="DG135" i="6"/>
  <c r="DE136" i="6"/>
  <c r="DF136" i="6"/>
  <c r="DG136" i="6"/>
  <c r="DE137" i="6"/>
  <c r="DF137" i="6"/>
  <c r="DG137" i="6"/>
  <c r="DE138" i="6"/>
  <c r="DF138" i="6"/>
  <c r="DG138" i="6"/>
  <c r="DE139" i="6"/>
  <c r="DF139" i="6"/>
  <c r="DG139" i="6"/>
  <c r="DE140" i="6"/>
  <c r="DF140" i="6"/>
  <c r="DG140" i="6"/>
  <c r="DE141" i="6"/>
  <c r="DF141" i="6"/>
  <c r="DG141" i="6"/>
  <c r="DE142" i="6"/>
  <c r="DF142" i="6"/>
  <c r="DG142" i="6"/>
  <c r="DE143" i="6"/>
  <c r="DF143" i="6"/>
  <c r="DG143" i="6"/>
  <c r="DE144" i="6"/>
  <c r="DF144" i="6"/>
  <c r="DG144" i="6"/>
  <c r="DE145" i="6"/>
  <c r="DF145" i="6"/>
  <c r="DG145" i="6"/>
  <c r="DE146" i="6"/>
  <c r="DF146" i="6"/>
  <c r="DG146" i="6"/>
  <c r="DE147" i="6"/>
  <c r="DF147" i="6"/>
  <c r="DG147" i="6"/>
  <c r="DE148" i="6"/>
  <c r="DF148" i="6"/>
  <c r="DG148" i="6"/>
  <c r="DE149" i="6"/>
  <c r="DF149" i="6"/>
  <c r="DG149" i="6"/>
  <c r="DE150" i="6"/>
  <c r="DF150" i="6"/>
  <c r="DG150" i="6"/>
  <c r="DE151" i="6"/>
  <c r="DF151" i="6"/>
  <c r="DG151" i="6"/>
  <c r="DE152" i="6"/>
  <c r="DF152" i="6"/>
  <c r="DG152" i="6"/>
  <c r="DE153" i="6"/>
  <c r="DF153" i="6"/>
  <c r="DG153" i="6"/>
  <c r="DE154" i="6"/>
  <c r="DF154" i="6"/>
  <c r="DG154" i="6"/>
  <c r="DE155" i="6"/>
  <c r="DF155" i="6"/>
  <c r="DG155" i="6"/>
  <c r="DF8" i="6"/>
  <c r="DG8" i="6"/>
  <c r="DE8" i="6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8" i="2"/>
  <c r="DF155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F130" i="2"/>
  <c r="DF131" i="2"/>
  <c r="DF132" i="2"/>
  <c r="DF133" i="2"/>
  <c r="DF134" i="2"/>
  <c r="DF135" i="2"/>
  <c r="DF136" i="2"/>
  <c r="DF137" i="2"/>
  <c r="DF138" i="2"/>
  <c r="DF139" i="2"/>
  <c r="DF140" i="2"/>
  <c r="DF141" i="2"/>
  <c r="DF142" i="2"/>
  <c r="DF143" i="2"/>
  <c r="DF144" i="2"/>
  <c r="DF145" i="2"/>
  <c r="DF146" i="2"/>
  <c r="DF147" i="2"/>
  <c r="DF148" i="2"/>
  <c r="DF149" i="2"/>
  <c r="DF150" i="2"/>
  <c r="DF151" i="2"/>
  <c r="DF152" i="2"/>
  <c r="DF153" i="2"/>
  <c r="DF154" i="2"/>
  <c r="DF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8" i="2"/>
  <c r="DE156" i="2" l="1"/>
  <c r="F28" i="10"/>
  <c r="F25" i="10"/>
  <c r="D15" i="10"/>
  <c r="D18" i="10"/>
  <c r="D29" i="10"/>
  <c r="D27" i="10"/>
  <c r="D26" i="10"/>
  <c r="C27" i="10"/>
  <c r="D5" i="10"/>
  <c r="D8" i="10"/>
  <c r="C29" i="10"/>
  <c r="C26" i="10"/>
  <c r="B15" i="10"/>
  <c r="B16" i="10"/>
  <c r="B17" i="10"/>
  <c r="B18" i="10"/>
  <c r="B19" i="10"/>
  <c r="CB46" i="8"/>
  <c r="CB47" i="8"/>
  <c r="CB48" i="8"/>
  <c r="CB49" i="8"/>
  <c r="CB50" i="8"/>
  <c r="CB51" i="8"/>
  <c r="BM51" i="8" s="1"/>
  <c r="CB52" i="8"/>
  <c r="BI52" i="8" s="1"/>
  <c r="CB53" i="8"/>
  <c r="CB54" i="8"/>
  <c r="CB55" i="8"/>
  <c r="BP55" i="8" s="1"/>
  <c r="CB56" i="8"/>
  <c r="BP56" i="8" s="1"/>
  <c r="CB57" i="8"/>
  <c r="CB58" i="8"/>
  <c r="BK58" i="8" s="1"/>
  <c r="CB59" i="8"/>
  <c r="CB60" i="8"/>
  <c r="CB61" i="8"/>
  <c r="CB62" i="8"/>
  <c r="CB63" i="8"/>
  <c r="CB64" i="8"/>
  <c r="CB65" i="8"/>
  <c r="CB66" i="8"/>
  <c r="CB67" i="8"/>
  <c r="BN67" i="8" s="1"/>
  <c r="CB140" i="8"/>
  <c r="CB141" i="8"/>
  <c r="CB142" i="8"/>
  <c r="CB143" i="8"/>
  <c r="CB144" i="8"/>
  <c r="CB145" i="8"/>
  <c r="CB146" i="8"/>
  <c r="CB147" i="8"/>
  <c r="CB148" i="8"/>
  <c r="CB149" i="8"/>
  <c r="CB150" i="8"/>
  <c r="CB151" i="8"/>
  <c r="CB152" i="8"/>
  <c r="CB153" i="8"/>
  <c r="CB154" i="8"/>
  <c r="CB155" i="8"/>
  <c r="BW156" i="8"/>
  <c r="BV156" i="8"/>
  <c r="BU156" i="8"/>
  <c r="BZ155" i="8"/>
  <c r="BZ154" i="8"/>
  <c r="BZ153" i="8"/>
  <c r="BZ152" i="8"/>
  <c r="BZ151" i="8"/>
  <c r="BZ150" i="8"/>
  <c r="BZ149" i="8"/>
  <c r="BZ148" i="8"/>
  <c r="BZ147" i="8"/>
  <c r="BZ146" i="8"/>
  <c r="BZ145" i="8"/>
  <c r="BZ144" i="8"/>
  <c r="BZ143" i="8"/>
  <c r="BZ142" i="8"/>
  <c r="BZ141" i="8"/>
  <c r="BZ140" i="8"/>
  <c r="BT139" i="8"/>
  <c r="BZ139" i="8" s="1"/>
  <c r="BQ139" i="8"/>
  <c r="BK139" i="8"/>
  <c r="BJ139" i="8"/>
  <c r="BI139" i="8"/>
  <c r="BT138" i="8"/>
  <c r="BZ138" i="8" s="1"/>
  <c r="BQ138" i="8"/>
  <c r="BN138" i="8"/>
  <c r="BK138" i="8"/>
  <c r="BT137" i="8"/>
  <c r="BZ137" i="8" s="1"/>
  <c r="BQ137" i="8"/>
  <c r="BK137" i="8"/>
  <c r="BJ137" i="8"/>
  <c r="BI137" i="8"/>
  <c r="BT136" i="8"/>
  <c r="BZ136" i="8" s="1"/>
  <c r="BQ136" i="8"/>
  <c r="BP136" i="8"/>
  <c r="BO136" i="8"/>
  <c r="BN136" i="8"/>
  <c r="BT135" i="8"/>
  <c r="CB135" i="8" s="1"/>
  <c r="BP135" i="8" s="1"/>
  <c r="BQ135" i="8"/>
  <c r="BN135" i="8"/>
  <c r="BT134" i="8"/>
  <c r="CB134" i="8" s="1"/>
  <c r="BQ134" i="8"/>
  <c r="BP134" i="8"/>
  <c r="BO134" i="8"/>
  <c r="BN134" i="8"/>
  <c r="BM134" i="8"/>
  <c r="BL134" i="8"/>
  <c r="BK134" i="8"/>
  <c r="BJ134" i="8"/>
  <c r="BI134" i="8"/>
  <c r="BT133" i="8"/>
  <c r="CB133" i="8" s="1"/>
  <c r="BQ133" i="8"/>
  <c r="BL133" i="8"/>
  <c r="BK133" i="8"/>
  <c r="BJ133" i="8"/>
  <c r="BI133" i="8"/>
  <c r="BT132" i="8"/>
  <c r="BZ132" i="8" s="1"/>
  <c r="BQ132" i="8"/>
  <c r="BP132" i="8"/>
  <c r="BO132" i="8"/>
  <c r="BK132" i="8"/>
  <c r="BJ132" i="8"/>
  <c r="BI132" i="8"/>
  <c r="BT131" i="8"/>
  <c r="BZ131" i="8" s="1"/>
  <c r="BQ131" i="8"/>
  <c r="BP131" i="8"/>
  <c r="BO131" i="8"/>
  <c r="BK131" i="8"/>
  <c r="BJ131" i="8"/>
  <c r="BI131" i="8"/>
  <c r="BT130" i="8"/>
  <c r="BZ130" i="8" s="1"/>
  <c r="BQ130" i="8"/>
  <c r="BL130" i="8"/>
  <c r="BK130" i="8"/>
  <c r="BJ130" i="8"/>
  <c r="BI130" i="8"/>
  <c r="BT129" i="8"/>
  <c r="BZ129" i="8" s="1"/>
  <c r="BQ129" i="8"/>
  <c r="BP129" i="8"/>
  <c r="BO129" i="8"/>
  <c r="BK129" i="8"/>
  <c r="BJ129" i="8"/>
  <c r="BI129" i="8"/>
  <c r="BT128" i="8"/>
  <c r="BZ128" i="8" s="1"/>
  <c r="BQ128" i="8"/>
  <c r="BP128" i="8"/>
  <c r="BO128" i="8"/>
  <c r="BI128" i="8"/>
  <c r="BT127" i="8"/>
  <c r="CB127" i="8" s="1"/>
  <c r="BQ127" i="8"/>
  <c r="BP127" i="8"/>
  <c r="BO127" i="8"/>
  <c r="BN127" i="8"/>
  <c r="BM127" i="8"/>
  <c r="BL127" i="8"/>
  <c r="BK127" i="8"/>
  <c r="BJ127" i="8"/>
  <c r="BI127" i="8"/>
  <c r="BT126" i="8"/>
  <c r="BZ126" i="8" s="1"/>
  <c r="BQ126" i="8"/>
  <c r="BI126" i="8"/>
  <c r="BT125" i="8"/>
  <c r="BZ125" i="8" s="1"/>
  <c r="BQ125" i="8"/>
  <c r="BK125" i="8"/>
  <c r="BJ125" i="8"/>
  <c r="BI125" i="8"/>
  <c r="BT124" i="8"/>
  <c r="CB124" i="8" s="1"/>
  <c r="BP124" i="8" s="1"/>
  <c r="BQ124" i="8"/>
  <c r="BL124" i="8"/>
  <c r="BK124" i="8"/>
  <c r="BJ124" i="8"/>
  <c r="BI124" i="8"/>
  <c r="BT123" i="8"/>
  <c r="BZ123" i="8" s="1"/>
  <c r="BQ123" i="8"/>
  <c r="BK123" i="8"/>
  <c r="BJ123" i="8"/>
  <c r="BI123" i="8"/>
  <c r="BT122" i="8"/>
  <c r="BZ122" i="8" s="1"/>
  <c r="BQ122" i="8"/>
  <c r="BK122" i="8"/>
  <c r="BJ122" i="8"/>
  <c r="BI122" i="8"/>
  <c r="BT121" i="8"/>
  <c r="CB121" i="8" s="1"/>
  <c r="BQ121" i="8"/>
  <c r="BK121" i="8"/>
  <c r="BJ121" i="8"/>
  <c r="BI121" i="8"/>
  <c r="BT120" i="8"/>
  <c r="BZ120" i="8" s="1"/>
  <c r="BQ120" i="8"/>
  <c r="BP120" i="8"/>
  <c r="BO120" i="8"/>
  <c r="BI120" i="8"/>
  <c r="BT119" i="8"/>
  <c r="BZ119" i="8" s="1"/>
  <c r="BQ119" i="8"/>
  <c r="BP119" i="8"/>
  <c r="BO119" i="8"/>
  <c r="BN119" i="8"/>
  <c r="BM119" i="8"/>
  <c r="BL119" i="8"/>
  <c r="BI119" i="8"/>
  <c r="BT118" i="8"/>
  <c r="BZ118" i="8" s="1"/>
  <c r="BQ118" i="8"/>
  <c r="BK118" i="8"/>
  <c r="BJ118" i="8"/>
  <c r="BI118" i="8"/>
  <c r="BT117" i="8"/>
  <c r="CB117" i="8" s="1"/>
  <c r="BQ117" i="8"/>
  <c r="BP117" i="8"/>
  <c r="BO117" i="8"/>
  <c r="BN117" i="8"/>
  <c r="BM117" i="8"/>
  <c r="BL117" i="8"/>
  <c r="BK117" i="8"/>
  <c r="BJ117" i="8"/>
  <c r="BI117" i="8"/>
  <c r="BT116" i="8"/>
  <c r="BZ116" i="8" s="1"/>
  <c r="BQ116" i="8"/>
  <c r="BN116" i="8"/>
  <c r="BM116" i="8"/>
  <c r="BL116" i="8"/>
  <c r="BK116" i="8"/>
  <c r="BJ116" i="8"/>
  <c r="BI116" i="8"/>
  <c r="BT115" i="8"/>
  <c r="BZ115" i="8" s="1"/>
  <c r="BQ115" i="8"/>
  <c r="BN115" i="8"/>
  <c r="BM115" i="8"/>
  <c r="BL115" i="8"/>
  <c r="BK115" i="8"/>
  <c r="BJ115" i="8"/>
  <c r="BI115" i="8"/>
  <c r="BT114" i="8"/>
  <c r="BZ114" i="8" s="1"/>
  <c r="BQ114" i="8"/>
  <c r="BP114" i="8"/>
  <c r="BO114" i="8"/>
  <c r="BL114" i="8"/>
  <c r="BK114" i="8"/>
  <c r="BJ114" i="8"/>
  <c r="BI114" i="8"/>
  <c r="BT113" i="8"/>
  <c r="BZ113" i="8" s="1"/>
  <c r="BQ113" i="8"/>
  <c r="BP113" i="8"/>
  <c r="BO113" i="8"/>
  <c r="BL113" i="8"/>
  <c r="BK113" i="8"/>
  <c r="BJ113" i="8"/>
  <c r="BI113" i="8"/>
  <c r="BT112" i="8"/>
  <c r="BZ112" i="8" s="1"/>
  <c r="BQ112" i="8"/>
  <c r="BP112" i="8"/>
  <c r="BO112" i="8"/>
  <c r="BN112" i="8"/>
  <c r="BK112" i="8"/>
  <c r="BJ112" i="8"/>
  <c r="BI112" i="8"/>
  <c r="BT111" i="8"/>
  <c r="BZ111" i="8" s="1"/>
  <c r="BQ111" i="8"/>
  <c r="BP111" i="8"/>
  <c r="BO111" i="8"/>
  <c r="BN111" i="8"/>
  <c r="BK111" i="8"/>
  <c r="BJ111" i="8"/>
  <c r="BI111" i="8"/>
  <c r="BT110" i="8"/>
  <c r="CB110" i="8" s="1"/>
  <c r="BQ110" i="8"/>
  <c r="BP110" i="8"/>
  <c r="BO110" i="8"/>
  <c r="BN110" i="8"/>
  <c r="BM110" i="8"/>
  <c r="BL110" i="8"/>
  <c r="BK110" i="8"/>
  <c r="BJ110" i="8"/>
  <c r="BI110" i="8"/>
  <c r="BT109" i="8"/>
  <c r="BZ109" i="8" s="1"/>
  <c r="BQ109" i="8"/>
  <c r="BP109" i="8"/>
  <c r="BO109" i="8"/>
  <c r="BN109" i="8"/>
  <c r="BM109" i="8"/>
  <c r="BL109" i="8"/>
  <c r="BK109" i="8"/>
  <c r="BJ109" i="8"/>
  <c r="BI109" i="8"/>
  <c r="BT108" i="8"/>
  <c r="CB108" i="8" s="1"/>
  <c r="BP108" i="8" s="1"/>
  <c r="BQ108" i="8"/>
  <c r="BL108" i="8"/>
  <c r="BK108" i="8"/>
  <c r="BJ108" i="8"/>
  <c r="BI108" i="8"/>
  <c r="BT107" i="8"/>
  <c r="CB107" i="8" s="1"/>
  <c r="BQ107" i="8"/>
  <c r="BL107" i="8"/>
  <c r="BK107" i="8"/>
  <c r="BJ107" i="8"/>
  <c r="BI107" i="8"/>
  <c r="BT106" i="8"/>
  <c r="BZ106" i="8" s="1"/>
  <c r="BQ106" i="8"/>
  <c r="BL106" i="8"/>
  <c r="BK106" i="8"/>
  <c r="BJ106" i="8"/>
  <c r="BI106" i="8"/>
  <c r="BT105" i="8"/>
  <c r="CB105" i="8" s="1"/>
  <c r="BQ105" i="8"/>
  <c r="BI105" i="8"/>
  <c r="BT104" i="8"/>
  <c r="BZ104" i="8" s="1"/>
  <c r="BQ104" i="8"/>
  <c r="BI104" i="8"/>
  <c r="BT103" i="8"/>
  <c r="BZ103" i="8" s="1"/>
  <c r="BQ103" i="8"/>
  <c r="BT102" i="8"/>
  <c r="CB102" i="8" s="1"/>
  <c r="BQ102" i="8"/>
  <c r="BP102" i="8"/>
  <c r="BO102" i="8"/>
  <c r="BN102" i="8"/>
  <c r="BM102" i="8"/>
  <c r="BL102" i="8"/>
  <c r="BK102" i="8"/>
  <c r="BJ102" i="8"/>
  <c r="BI102" i="8"/>
  <c r="BT101" i="8"/>
  <c r="BZ101" i="8" s="1"/>
  <c r="BQ101" i="8"/>
  <c r="BN101" i="8"/>
  <c r="BM101" i="8"/>
  <c r="BL101" i="8"/>
  <c r="BK101" i="8"/>
  <c r="BJ101" i="8"/>
  <c r="BI101" i="8"/>
  <c r="BT100" i="8"/>
  <c r="BZ100" i="8" s="1"/>
  <c r="BQ100" i="8"/>
  <c r="BN100" i="8"/>
  <c r="BM100" i="8"/>
  <c r="BL100" i="8"/>
  <c r="BK100" i="8"/>
  <c r="BJ100" i="8"/>
  <c r="BI100" i="8"/>
  <c r="BT99" i="8"/>
  <c r="BZ99" i="8" s="1"/>
  <c r="BQ99" i="8"/>
  <c r="BL99" i="8"/>
  <c r="BK99" i="8"/>
  <c r="BJ99" i="8"/>
  <c r="BI99" i="8"/>
  <c r="BT98" i="8"/>
  <c r="CB98" i="8" s="1"/>
  <c r="BQ98" i="8"/>
  <c r="BL98" i="8"/>
  <c r="BK98" i="8"/>
  <c r="BJ98" i="8"/>
  <c r="BI98" i="8"/>
  <c r="BT97" i="8"/>
  <c r="BZ97" i="8" s="1"/>
  <c r="BQ97" i="8"/>
  <c r="BL97" i="8"/>
  <c r="BK97" i="8"/>
  <c r="BJ97" i="8"/>
  <c r="BI97" i="8"/>
  <c r="BT96" i="8"/>
  <c r="CB96" i="8" s="1"/>
  <c r="BQ96" i="8"/>
  <c r="BL96" i="8"/>
  <c r="BK96" i="8"/>
  <c r="BJ96" i="8"/>
  <c r="BI96" i="8"/>
  <c r="BT95" i="8"/>
  <c r="CB95" i="8" s="1"/>
  <c r="BQ95" i="8"/>
  <c r="BP95" i="8"/>
  <c r="BO95" i="8"/>
  <c r="BL95" i="8"/>
  <c r="BK95" i="8"/>
  <c r="BJ95" i="8"/>
  <c r="BI95" i="8"/>
  <c r="BT94" i="8"/>
  <c r="CB94" i="8" s="1"/>
  <c r="BQ94" i="8"/>
  <c r="BP94" i="8"/>
  <c r="BO94" i="8"/>
  <c r="BN94" i="8"/>
  <c r="BM94" i="8"/>
  <c r="BL94" i="8"/>
  <c r="BK94" i="8"/>
  <c r="BJ94" i="8"/>
  <c r="BI94" i="8"/>
  <c r="BT93" i="8"/>
  <c r="BQ93" i="8"/>
  <c r="BP93" i="8"/>
  <c r="BO93" i="8"/>
  <c r="BK93" i="8"/>
  <c r="BJ93" i="8"/>
  <c r="BI93" i="8"/>
  <c r="BT92" i="8"/>
  <c r="BZ92" i="8" s="1"/>
  <c r="BQ92" i="8"/>
  <c r="BP92" i="8"/>
  <c r="BO92" i="8"/>
  <c r="BK92" i="8"/>
  <c r="BJ92" i="8"/>
  <c r="BI92" i="8"/>
  <c r="BT91" i="8"/>
  <c r="BZ91" i="8" s="1"/>
  <c r="BQ91" i="8"/>
  <c r="BP91" i="8"/>
  <c r="BO91" i="8"/>
  <c r="BK91" i="8"/>
  <c r="BJ91" i="8"/>
  <c r="BI91" i="8"/>
  <c r="BT90" i="8"/>
  <c r="BZ90" i="8" s="1"/>
  <c r="BQ90" i="8"/>
  <c r="BP90" i="8"/>
  <c r="BO90" i="8"/>
  <c r="BI90" i="8"/>
  <c r="BT89" i="8"/>
  <c r="BZ89" i="8" s="1"/>
  <c r="BQ89" i="8"/>
  <c r="BP89" i="8"/>
  <c r="BO89" i="8"/>
  <c r="BI89" i="8"/>
  <c r="BT88" i="8"/>
  <c r="BZ88" i="8" s="1"/>
  <c r="BQ88" i="8"/>
  <c r="BP88" i="8"/>
  <c r="BO88" i="8"/>
  <c r="BI88" i="8"/>
  <c r="BT87" i="8"/>
  <c r="BZ87" i="8" s="1"/>
  <c r="BQ87" i="8"/>
  <c r="BP87" i="8"/>
  <c r="BO87" i="8"/>
  <c r="BN87" i="8"/>
  <c r="BM87" i="8"/>
  <c r="BL87" i="8"/>
  <c r="BK87" i="8"/>
  <c r="BJ87" i="8"/>
  <c r="BI87" i="8"/>
  <c r="BT86" i="8"/>
  <c r="BZ86" i="8" s="1"/>
  <c r="BQ86" i="8"/>
  <c r="BP86" i="8"/>
  <c r="BO86" i="8"/>
  <c r="BI86" i="8"/>
  <c r="BT85" i="8"/>
  <c r="BZ85" i="8" s="1"/>
  <c r="BQ85" i="8"/>
  <c r="BP85" i="8"/>
  <c r="BO85" i="8"/>
  <c r="BI85" i="8"/>
  <c r="BT84" i="8"/>
  <c r="BZ84" i="8" s="1"/>
  <c r="BQ84" i="8"/>
  <c r="BI84" i="8"/>
  <c r="BT83" i="8"/>
  <c r="BZ83" i="8" s="1"/>
  <c r="BQ83" i="8"/>
  <c r="BP83" i="8"/>
  <c r="BO83" i="8"/>
  <c r="BI83" i="8"/>
  <c r="BT82" i="8"/>
  <c r="BZ82" i="8" s="1"/>
  <c r="BQ82" i="8"/>
  <c r="BP82" i="8"/>
  <c r="BO82" i="8"/>
  <c r="BI82" i="8"/>
  <c r="BT81" i="8"/>
  <c r="BZ81" i="8" s="1"/>
  <c r="BQ81" i="8"/>
  <c r="BP81" i="8"/>
  <c r="BO81" i="8"/>
  <c r="BN81" i="8"/>
  <c r="BM81" i="8"/>
  <c r="BL81" i="8"/>
  <c r="BK81" i="8"/>
  <c r="BJ81" i="8"/>
  <c r="BI81" i="8"/>
  <c r="BT80" i="8"/>
  <c r="CB80" i="8" s="1"/>
  <c r="BQ80" i="8"/>
  <c r="BP80" i="8"/>
  <c r="BO80" i="8"/>
  <c r="BK80" i="8"/>
  <c r="BJ80" i="8"/>
  <c r="BI80" i="8"/>
  <c r="BT79" i="8"/>
  <c r="CB79" i="8" s="1"/>
  <c r="BQ79" i="8"/>
  <c r="BP79" i="8"/>
  <c r="BO79" i="8"/>
  <c r="BK79" i="8"/>
  <c r="BJ79" i="8"/>
  <c r="BI79" i="8"/>
  <c r="BT78" i="8"/>
  <c r="BZ78" i="8" s="1"/>
  <c r="BQ78" i="8"/>
  <c r="BP78" i="8"/>
  <c r="BO78" i="8"/>
  <c r="BN78" i="8"/>
  <c r="BM78" i="8"/>
  <c r="BL78" i="8"/>
  <c r="BK78" i="8"/>
  <c r="BJ78" i="8"/>
  <c r="BI78" i="8"/>
  <c r="BT77" i="8"/>
  <c r="CB77" i="8" s="1"/>
  <c r="BQ77" i="8"/>
  <c r="BP77" i="8"/>
  <c r="BO77" i="8"/>
  <c r="BK77" i="8"/>
  <c r="BJ77" i="8"/>
  <c r="BI77" i="8"/>
  <c r="BT76" i="8"/>
  <c r="BZ76" i="8" s="1"/>
  <c r="BQ76" i="8"/>
  <c r="BP76" i="8"/>
  <c r="BO76" i="8"/>
  <c r="BK76" i="8"/>
  <c r="BJ76" i="8"/>
  <c r="BI76" i="8"/>
  <c r="BT75" i="8"/>
  <c r="BZ75" i="8" s="1"/>
  <c r="BQ75" i="8"/>
  <c r="BP75" i="8"/>
  <c r="BO75" i="8"/>
  <c r="BN75" i="8"/>
  <c r="BM75" i="8"/>
  <c r="BL75" i="8"/>
  <c r="BK75" i="8"/>
  <c r="BJ75" i="8"/>
  <c r="BI75" i="8"/>
  <c r="BT74" i="8"/>
  <c r="BZ74" i="8" s="1"/>
  <c r="BQ74" i="8"/>
  <c r="BP74" i="8"/>
  <c r="BO74" i="8"/>
  <c r="BI74" i="8"/>
  <c r="BT73" i="8"/>
  <c r="BZ73" i="8" s="1"/>
  <c r="BQ73" i="8"/>
  <c r="BP73" i="8"/>
  <c r="BO73" i="8"/>
  <c r="BI73" i="8"/>
  <c r="BT72" i="8"/>
  <c r="BZ72" i="8" s="1"/>
  <c r="BQ72" i="8"/>
  <c r="BP72" i="8"/>
  <c r="BO72" i="8"/>
  <c r="BI72" i="8"/>
  <c r="BT71" i="8"/>
  <c r="CB71" i="8" s="1"/>
  <c r="BN71" i="8" s="1"/>
  <c r="BQ71" i="8"/>
  <c r="BP71" i="8"/>
  <c r="BO71" i="8"/>
  <c r="BK71" i="8"/>
  <c r="BJ71" i="8"/>
  <c r="BI71" i="8"/>
  <c r="BT70" i="8"/>
  <c r="BZ70" i="8" s="1"/>
  <c r="BQ70" i="8"/>
  <c r="BP70" i="8"/>
  <c r="BO70" i="8"/>
  <c r="BK70" i="8"/>
  <c r="BJ70" i="8"/>
  <c r="BI70" i="8"/>
  <c r="BT69" i="8"/>
  <c r="BZ69" i="8" s="1"/>
  <c r="BQ69" i="8"/>
  <c r="BP69" i="8"/>
  <c r="BO69" i="8"/>
  <c r="BN69" i="8"/>
  <c r="BM69" i="8"/>
  <c r="BL69" i="8"/>
  <c r="BK69" i="8"/>
  <c r="BJ69" i="8"/>
  <c r="BI69" i="8"/>
  <c r="BT68" i="8"/>
  <c r="BZ68" i="8" s="1"/>
  <c r="BQ68" i="8"/>
  <c r="BP68" i="8"/>
  <c r="BO68" i="8"/>
  <c r="BN68" i="8"/>
  <c r="BI68" i="8"/>
  <c r="BZ67" i="8"/>
  <c r="BQ67" i="8"/>
  <c r="BP67" i="8"/>
  <c r="BO67" i="8"/>
  <c r="BL67" i="8"/>
  <c r="BI67" i="8"/>
  <c r="BN66" i="8"/>
  <c r="BZ66" i="8"/>
  <c r="BQ66" i="8"/>
  <c r="BP66" i="8"/>
  <c r="BO66" i="8"/>
  <c r="BM66" i="8"/>
  <c r="BK66" i="8"/>
  <c r="BJ66" i="8"/>
  <c r="BI66" i="8"/>
  <c r="BZ65" i="8"/>
  <c r="BQ65" i="8"/>
  <c r="BP65" i="8"/>
  <c r="BO65" i="8"/>
  <c r="BN65" i="8"/>
  <c r="BM65" i="8"/>
  <c r="BL65" i="8"/>
  <c r="BK65" i="8"/>
  <c r="BJ65" i="8"/>
  <c r="BI65" i="8"/>
  <c r="BM64" i="8"/>
  <c r="BZ64" i="8"/>
  <c r="BQ64" i="8"/>
  <c r="BP64" i="8"/>
  <c r="BO64" i="8"/>
  <c r="BN64" i="8"/>
  <c r="BL64" i="8"/>
  <c r="BK64" i="8"/>
  <c r="BI64" i="8"/>
  <c r="BN63" i="8"/>
  <c r="BZ63" i="8"/>
  <c r="BQ63" i="8"/>
  <c r="BP63" i="8"/>
  <c r="BO63" i="8"/>
  <c r="BI63" i="8"/>
  <c r="BZ62" i="8"/>
  <c r="BQ62" i="8"/>
  <c r="BP62" i="8"/>
  <c r="BO62" i="8"/>
  <c r="BN62" i="8"/>
  <c r="BM62" i="8"/>
  <c r="BL62" i="8"/>
  <c r="BK62" i="8"/>
  <c r="BJ62" i="8"/>
  <c r="BI62" i="8"/>
  <c r="BP61" i="8"/>
  <c r="BZ61" i="8"/>
  <c r="BQ61" i="8"/>
  <c r="BI61" i="8"/>
  <c r="BP60" i="8"/>
  <c r="BZ60" i="8"/>
  <c r="BQ60" i="8"/>
  <c r="BO60" i="8"/>
  <c r="BN60" i="8"/>
  <c r="BM60" i="8"/>
  <c r="BL60" i="8"/>
  <c r="BK60" i="8"/>
  <c r="BJ60" i="8"/>
  <c r="BI60" i="8"/>
  <c r="BN59" i="8"/>
  <c r="BZ59" i="8"/>
  <c r="BQ59" i="8"/>
  <c r="BP59" i="8"/>
  <c r="BO59" i="8"/>
  <c r="BL59" i="8"/>
  <c r="BI59" i="8"/>
  <c r="BZ58" i="8"/>
  <c r="BQ58" i="8"/>
  <c r="BM58" i="8"/>
  <c r="BI58" i="8"/>
  <c r="BZ57" i="8"/>
  <c r="BQ57" i="8"/>
  <c r="BP57" i="8"/>
  <c r="BO57" i="8"/>
  <c r="BN57" i="8"/>
  <c r="BM57" i="8"/>
  <c r="BL57" i="8"/>
  <c r="BK57" i="8"/>
  <c r="BJ57" i="8"/>
  <c r="BI57" i="8"/>
  <c r="BZ56" i="8"/>
  <c r="BQ56" i="8"/>
  <c r="BI56" i="8"/>
  <c r="BZ55" i="8"/>
  <c r="BQ55" i="8"/>
  <c r="BI55" i="8"/>
  <c r="BZ54" i="8"/>
  <c r="BQ54" i="8"/>
  <c r="BP54" i="8"/>
  <c r="BO54" i="8"/>
  <c r="BN54" i="8"/>
  <c r="BM54" i="8"/>
  <c r="BL54" i="8"/>
  <c r="BK54" i="8"/>
  <c r="BJ54" i="8"/>
  <c r="BI54" i="8"/>
  <c r="BQ53" i="8"/>
  <c r="BP53" i="8"/>
  <c r="BO53" i="8"/>
  <c r="BN53" i="8"/>
  <c r="BM53" i="8"/>
  <c r="BL53" i="8"/>
  <c r="BK53" i="8"/>
  <c r="BJ53" i="8"/>
  <c r="BI53" i="8"/>
  <c r="BZ52" i="8"/>
  <c r="BQ52" i="8"/>
  <c r="BN52" i="8"/>
  <c r="BM52" i="8"/>
  <c r="BL52" i="8"/>
  <c r="BK52" i="8"/>
  <c r="BN51" i="8"/>
  <c r="BZ51" i="8"/>
  <c r="BQ51" i="8"/>
  <c r="BP51" i="8"/>
  <c r="BO51" i="8"/>
  <c r="BK51" i="8"/>
  <c r="BJ51" i="8"/>
  <c r="BI51" i="8"/>
  <c r="BL50" i="8"/>
  <c r="BZ50" i="8"/>
  <c r="BQ50" i="8"/>
  <c r="BP50" i="8"/>
  <c r="BO50" i="8"/>
  <c r="BN50" i="8"/>
  <c r="BM50" i="8"/>
  <c r="BK50" i="8"/>
  <c r="BJ50" i="8"/>
  <c r="BI50" i="8"/>
  <c r="BZ49" i="8"/>
  <c r="BQ49" i="8"/>
  <c r="BP49" i="8"/>
  <c r="BO49" i="8"/>
  <c r="BN49" i="8"/>
  <c r="BM49" i="8"/>
  <c r="BL49" i="8"/>
  <c r="BK49" i="8"/>
  <c r="BJ49" i="8"/>
  <c r="BI49" i="8"/>
  <c r="BZ48" i="8"/>
  <c r="BQ48" i="8"/>
  <c r="BP48" i="8"/>
  <c r="BO48" i="8"/>
  <c r="BN48" i="8"/>
  <c r="BM48" i="8"/>
  <c r="BL48" i="8"/>
  <c r="BK48" i="8"/>
  <c r="BJ48" i="8"/>
  <c r="BI48" i="8"/>
  <c r="BP47" i="8"/>
  <c r="BZ47" i="8"/>
  <c r="BQ47" i="8"/>
  <c r="BL47" i="8"/>
  <c r="BK47" i="8"/>
  <c r="BJ47" i="8"/>
  <c r="BI47" i="8"/>
  <c r="BZ46" i="8"/>
  <c r="BQ46" i="8"/>
  <c r="BP46" i="8"/>
  <c r="BO46" i="8"/>
  <c r="BN46" i="8"/>
  <c r="BM46" i="8"/>
  <c r="BL46" i="8"/>
  <c r="BK46" i="8"/>
  <c r="BJ46" i="8"/>
  <c r="BI46" i="8"/>
  <c r="BT45" i="8"/>
  <c r="CB45" i="8" s="1"/>
  <c r="BM45" i="8" s="1"/>
  <c r="BQ45" i="8"/>
  <c r="BP45" i="8"/>
  <c r="BO45" i="8"/>
  <c r="BN45" i="8"/>
  <c r="BK45" i="8"/>
  <c r="BJ45" i="8"/>
  <c r="BI45" i="8"/>
  <c r="BT44" i="8"/>
  <c r="BZ44" i="8" s="1"/>
  <c r="BQ44" i="8"/>
  <c r="BP44" i="8"/>
  <c r="BO44" i="8"/>
  <c r="BI44" i="8"/>
  <c r="BT43" i="8"/>
  <c r="BZ43" i="8" s="1"/>
  <c r="BQ43" i="8"/>
  <c r="BP43" i="8"/>
  <c r="BO43" i="8"/>
  <c r="BI43" i="8"/>
  <c r="BT42" i="8"/>
  <c r="BZ42" i="8" s="1"/>
  <c r="BQ42" i="8"/>
  <c r="BP42" i="8"/>
  <c r="BO42" i="8"/>
  <c r="BN42" i="8"/>
  <c r="BI42" i="8"/>
  <c r="BT41" i="8"/>
  <c r="CB41" i="8" s="1"/>
  <c r="BQ41" i="8"/>
  <c r="BP41" i="8"/>
  <c r="BO41" i="8"/>
  <c r="BN41" i="8"/>
  <c r="BM41" i="8"/>
  <c r="BL41" i="8"/>
  <c r="BT40" i="8"/>
  <c r="BZ40" i="8" s="1"/>
  <c r="BQ40" i="8"/>
  <c r="BP40" i="8"/>
  <c r="BO40" i="8"/>
  <c r="BN40" i="8"/>
  <c r="BM40" i="8"/>
  <c r="BL40" i="8"/>
  <c r="BK40" i="8"/>
  <c r="BJ40" i="8"/>
  <c r="BI40" i="8"/>
  <c r="BT39" i="8"/>
  <c r="BZ39" i="8" s="1"/>
  <c r="BQ39" i="8"/>
  <c r="BP39" i="8"/>
  <c r="BO39" i="8"/>
  <c r="BN39" i="8"/>
  <c r="BT38" i="8"/>
  <c r="BZ38" i="8" s="1"/>
  <c r="BQ38" i="8"/>
  <c r="BP38" i="8"/>
  <c r="BO38" i="8"/>
  <c r="BI38" i="8"/>
  <c r="BT37" i="8"/>
  <c r="CB37" i="8" s="1"/>
  <c r="BQ37" i="8"/>
  <c r="BP37" i="8"/>
  <c r="BO37" i="8"/>
  <c r="BN37" i="8"/>
  <c r="BM37" i="8"/>
  <c r="BL37" i="8"/>
  <c r="BT36" i="8"/>
  <c r="CB36" i="8" s="1"/>
  <c r="BK36" i="8" s="1"/>
  <c r="BQ36" i="8"/>
  <c r="BP36" i="8"/>
  <c r="BO36" i="8"/>
  <c r="BN36" i="8"/>
  <c r="BM36" i="8"/>
  <c r="BL36" i="8"/>
  <c r="BT35" i="8"/>
  <c r="BZ35" i="8" s="1"/>
  <c r="BQ35" i="8"/>
  <c r="BP35" i="8"/>
  <c r="BO35" i="8"/>
  <c r="BN35" i="8"/>
  <c r="BM35" i="8"/>
  <c r="BL35" i="8"/>
  <c r="BK35" i="8"/>
  <c r="BJ35" i="8"/>
  <c r="BI35" i="8"/>
  <c r="BT34" i="8"/>
  <c r="BZ34" i="8" s="1"/>
  <c r="BQ34" i="8"/>
  <c r="BP34" i="8"/>
  <c r="BO34" i="8"/>
  <c r="BN34" i="8"/>
  <c r="BK34" i="8"/>
  <c r="BJ34" i="8"/>
  <c r="BI34" i="8"/>
  <c r="BT33" i="8"/>
  <c r="CB33" i="8" s="1"/>
  <c r="BQ33" i="8"/>
  <c r="BP33" i="8"/>
  <c r="BO33" i="8"/>
  <c r="BN33" i="8"/>
  <c r="BT32" i="8"/>
  <c r="BZ32" i="8" s="1"/>
  <c r="BQ32" i="8"/>
  <c r="BP32" i="8"/>
  <c r="BO32" i="8"/>
  <c r="BN32" i="8"/>
  <c r="BM32" i="8"/>
  <c r="BL32" i="8"/>
  <c r="BT31" i="8"/>
  <c r="BZ31" i="8" s="1"/>
  <c r="BQ31" i="8"/>
  <c r="BP31" i="8"/>
  <c r="BO31" i="8"/>
  <c r="BN31" i="8"/>
  <c r="BM31" i="8"/>
  <c r="BL31" i="8"/>
  <c r="BK31" i="8"/>
  <c r="BT30" i="8"/>
  <c r="BZ30" i="8" s="1"/>
  <c r="BQ30" i="8"/>
  <c r="BP30" i="8"/>
  <c r="BO30" i="8"/>
  <c r="BN30" i="8"/>
  <c r="BM30" i="8"/>
  <c r="BL30" i="8"/>
  <c r="BK30" i="8"/>
  <c r="BJ30" i="8"/>
  <c r="BI30" i="8"/>
  <c r="BT29" i="8"/>
  <c r="CB29" i="8" s="1"/>
  <c r="BN29" i="8" s="1"/>
  <c r="BQ29" i="8"/>
  <c r="BP29" i="8"/>
  <c r="BO29" i="8"/>
  <c r="BI29" i="8"/>
  <c r="BT28" i="8"/>
  <c r="BZ28" i="8" s="1"/>
  <c r="BQ28" i="8"/>
  <c r="BP28" i="8"/>
  <c r="BO28" i="8"/>
  <c r="BN28" i="8"/>
  <c r="BM28" i="8"/>
  <c r="BL28" i="8"/>
  <c r="BT27" i="8"/>
  <c r="BZ27" i="8" s="1"/>
  <c r="BQ27" i="8"/>
  <c r="BP27" i="8"/>
  <c r="BO27" i="8"/>
  <c r="BN27" i="8"/>
  <c r="BM27" i="8"/>
  <c r="BL27" i="8"/>
  <c r="BT26" i="8"/>
  <c r="BZ26" i="8" s="1"/>
  <c r="BQ26" i="8"/>
  <c r="BP26" i="8"/>
  <c r="BO26" i="8"/>
  <c r="BN26" i="8"/>
  <c r="BI26" i="8"/>
  <c r="BT25" i="8"/>
  <c r="CB25" i="8" s="1"/>
  <c r="BQ25" i="8"/>
  <c r="BP25" i="8"/>
  <c r="BO25" i="8"/>
  <c r="BN25" i="8"/>
  <c r="BI25" i="8"/>
  <c r="BT24" i="8"/>
  <c r="CB24" i="8" s="1"/>
  <c r="BQ24" i="8"/>
  <c r="BP24" i="8"/>
  <c r="BO24" i="8"/>
  <c r="BN24" i="8"/>
  <c r="BM24" i="8"/>
  <c r="BL24" i="8"/>
  <c r="BK24" i="8"/>
  <c r="BJ24" i="8"/>
  <c r="BI24" i="8"/>
  <c r="BT23" i="8"/>
  <c r="BZ23" i="8" s="1"/>
  <c r="BQ23" i="8"/>
  <c r="BP23" i="8"/>
  <c r="BO23" i="8"/>
  <c r="BI23" i="8"/>
  <c r="BT22" i="8"/>
  <c r="BZ22" i="8" s="1"/>
  <c r="BQ22" i="8"/>
  <c r="BP22" i="8"/>
  <c r="BO22" i="8"/>
  <c r="BI22" i="8"/>
  <c r="BT21" i="8"/>
  <c r="CB21" i="8" s="1"/>
  <c r="BQ21" i="8"/>
  <c r="BP21" i="8"/>
  <c r="BO21" i="8"/>
  <c r="BI21" i="8"/>
  <c r="BT20" i="8"/>
  <c r="BZ20" i="8" s="1"/>
  <c r="BQ20" i="8"/>
  <c r="BP20" i="8"/>
  <c r="BO20" i="8"/>
  <c r="BI20" i="8"/>
  <c r="BT19" i="8"/>
  <c r="CB19" i="8" s="1"/>
  <c r="BQ19" i="8"/>
  <c r="BP19" i="8"/>
  <c r="BO19" i="8"/>
  <c r="BI19" i="8"/>
  <c r="BT18" i="8"/>
  <c r="BZ18" i="8" s="1"/>
  <c r="BQ18" i="8"/>
  <c r="BP18" i="8"/>
  <c r="BO18" i="8"/>
  <c r="BI18" i="8"/>
  <c r="BT17" i="8"/>
  <c r="CB17" i="8" s="1"/>
  <c r="BQ17" i="8"/>
  <c r="BP17" i="8"/>
  <c r="BO17" i="8"/>
  <c r="BI17" i="8"/>
  <c r="BT16" i="8"/>
  <c r="BZ16" i="8" s="1"/>
  <c r="BQ16" i="8"/>
  <c r="BP16" i="8"/>
  <c r="BO16" i="8"/>
  <c r="BI16" i="8"/>
  <c r="BT15" i="8"/>
  <c r="BZ15" i="8" s="1"/>
  <c r="BQ15" i="8"/>
  <c r="BP15" i="8"/>
  <c r="BO15" i="8"/>
  <c r="BT14" i="8"/>
  <c r="CB14" i="8" s="1"/>
  <c r="BQ14" i="8"/>
  <c r="BP14" i="8"/>
  <c r="BO14" i="8"/>
  <c r="BT13" i="8"/>
  <c r="BZ13" i="8" s="1"/>
  <c r="BQ13" i="8"/>
  <c r="BP13" i="8"/>
  <c r="BO13" i="8"/>
  <c r="BT12" i="8"/>
  <c r="BZ12" i="8" s="1"/>
  <c r="BQ12" i="8"/>
  <c r="BP12" i="8"/>
  <c r="BO12" i="8"/>
  <c r="BT11" i="8"/>
  <c r="CB11" i="8" s="1"/>
  <c r="BQ11" i="8"/>
  <c r="BP11" i="8"/>
  <c r="BO11" i="8"/>
  <c r="BT10" i="8"/>
  <c r="BZ10" i="8" s="1"/>
  <c r="BQ10" i="8"/>
  <c r="BP10" i="8"/>
  <c r="BO10" i="8"/>
  <c r="BT9" i="8"/>
  <c r="CB9" i="8" s="1"/>
  <c r="BQ9" i="8"/>
  <c r="BP9" i="8"/>
  <c r="BO9" i="8"/>
  <c r="BT8" i="8"/>
  <c r="BZ8" i="8" s="1"/>
  <c r="BQ8" i="8"/>
  <c r="BP8" i="8"/>
  <c r="BO8" i="8"/>
  <c r="CB7" i="8"/>
  <c r="DL9" i="7"/>
  <c r="DL10" i="7"/>
  <c r="CX10" i="7" s="1"/>
  <c r="DL11" i="7"/>
  <c r="CS11" i="7" s="1"/>
  <c r="DL12" i="7"/>
  <c r="DL13" i="7"/>
  <c r="CU13" i="7" s="1"/>
  <c r="DL14" i="7"/>
  <c r="CS14" i="7" s="1"/>
  <c r="DL15" i="7"/>
  <c r="CX15" i="7" s="1"/>
  <c r="DL16" i="7"/>
  <c r="DL17" i="7"/>
  <c r="CW17" i="7" s="1"/>
  <c r="DL18" i="7"/>
  <c r="DL19" i="7"/>
  <c r="CW19" i="7" s="1"/>
  <c r="DL20" i="7"/>
  <c r="DL21" i="7"/>
  <c r="DL22" i="7"/>
  <c r="DL23" i="7"/>
  <c r="DL24" i="7"/>
  <c r="DL25" i="7"/>
  <c r="DL26" i="7"/>
  <c r="CV26" i="7" s="1"/>
  <c r="DL27" i="7"/>
  <c r="CU27" i="7" s="1"/>
  <c r="DL28" i="7"/>
  <c r="CT28" i="7" s="1"/>
  <c r="DL29" i="7"/>
  <c r="CX29" i="7" s="1"/>
  <c r="DL30" i="7"/>
  <c r="DL31" i="7"/>
  <c r="CT31" i="7" s="1"/>
  <c r="DL32" i="7"/>
  <c r="DL33" i="7"/>
  <c r="CU33" i="7" s="1"/>
  <c r="DL34" i="7"/>
  <c r="DL35" i="7"/>
  <c r="DL36" i="7"/>
  <c r="DL37" i="7"/>
  <c r="DL38" i="7"/>
  <c r="DL39" i="7"/>
  <c r="DL40" i="7"/>
  <c r="DL41" i="7"/>
  <c r="DL42" i="7"/>
  <c r="CV42" i="7" s="1"/>
  <c r="DL43" i="7"/>
  <c r="CX43" i="7" s="1"/>
  <c r="DL44" i="7"/>
  <c r="CT44" i="7" s="1"/>
  <c r="DL45" i="7"/>
  <c r="CW45" i="7" s="1"/>
  <c r="DL46" i="7"/>
  <c r="DL47" i="7"/>
  <c r="CZ47" i="7" s="1"/>
  <c r="DL48" i="7"/>
  <c r="DL49" i="7"/>
  <c r="CW49" i="7" s="1"/>
  <c r="DL50" i="7"/>
  <c r="DL51" i="7"/>
  <c r="CX51" i="7" s="1"/>
  <c r="DL52" i="7"/>
  <c r="DL53" i="7"/>
  <c r="DL54" i="7"/>
  <c r="DL55" i="7"/>
  <c r="DL56" i="7"/>
  <c r="CV56" i="7" s="1"/>
  <c r="DL57" i="7"/>
  <c r="DL58" i="7"/>
  <c r="CY58" i="7" s="1"/>
  <c r="DL59" i="7"/>
  <c r="CZ59" i="7" s="1"/>
  <c r="DL60" i="7"/>
  <c r="CZ60" i="7" s="1"/>
  <c r="DL61" i="7"/>
  <c r="CW61" i="7" s="1"/>
  <c r="DL62" i="7"/>
  <c r="DL63" i="7"/>
  <c r="CV63" i="7" s="1"/>
  <c r="DL64" i="7"/>
  <c r="DL65" i="7"/>
  <c r="CW65" i="7" s="1"/>
  <c r="DL66" i="7"/>
  <c r="DL67" i="7"/>
  <c r="CW67" i="7" s="1"/>
  <c r="DL68" i="7"/>
  <c r="DL69" i="7"/>
  <c r="DL70" i="7"/>
  <c r="DL71" i="7"/>
  <c r="DL72" i="7"/>
  <c r="CX72" i="7" s="1"/>
  <c r="DL73" i="7"/>
  <c r="DL74" i="7"/>
  <c r="CU74" i="7" s="1"/>
  <c r="DL75" i="7"/>
  <c r="DL76" i="7"/>
  <c r="CX76" i="7" s="1"/>
  <c r="DL77" i="7"/>
  <c r="CX77" i="7" s="1"/>
  <c r="DL78" i="7"/>
  <c r="DL79" i="7"/>
  <c r="CW79" i="7" s="1"/>
  <c r="DL80" i="7"/>
  <c r="DL81" i="7"/>
  <c r="DL82" i="7"/>
  <c r="DL83" i="7"/>
  <c r="CX83" i="7" s="1"/>
  <c r="DL84" i="7"/>
  <c r="DL85" i="7"/>
  <c r="CV85" i="7" s="1"/>
  <c r="DL86" i="7"/>
  <c r="DL87" i="7"/>
  <c r="DL88" i="7"/>
  <c r="CX88" i="7" s="1"/>
  <c r="DL89" i="7"/>
  <c r="DL90" i="7"/>
  <c r="CX90" i="7" s="1"/>
  <c r="DL91" i="7"/>
  <c r="CX91" i="7" s="1"/>
  <c r="DL92" i="7"/>
  <c r="CX92" i="7" s="1"/>
  <c r="DL93" i="7"/>
  <c r="CX93" i="7" s="1"/>
  <c r="DL94" i="7"/>
  <c r="DL95" i="7"/>
  <c r="CW95" i="7" s="1"/>
  <c r="DL96" i="7"/>
  <c r="DL97" i="7"/>
  <c r="CZ97" i="7" s="1"/>
  <c r="DL98" i="7"/>
  <c r="DL99" i="7"/>
  <c r="CZ99" i="7" s="1"/>
  <c r="DL100" i="7"/>
  <c r="DL101" i="7"/>
  <c r="DL102" i="7"/>
  <c r="DL103" i="7"/>
  <c r="DL104" i="7"/>
  <c r="CY104" i="7" s="1"/>
  <c r="DL105" i="7"/>
  <c r="DL106" i="7"/>
  <c r="CZ106" i="7" s="1"/>
  <c r="DL107" i="7"/>
  <c r="CY107" i="7" s="1"/>
  <c r="DL108" i="7"/>
  <c r="DL109" i="7"/>
  <c r="DL110" i="7"/>
  <c r="DL111" i="7"/>
  <c r="CW111" i="7" s="1"/>
  <c r="DL112" i="7"/>
  <c r="DL113" i="7"/>
  <c r="CX113" i="7" s="1"/>
  <c r="DL114" i="7"/>
  <c r="DL115" i="7"/>
  <c r="CZ115" i="7" s="1"/>
  <c r="DL116" i="7"/>
  <c r="DL117" i="7"/>
  <c r="DL118" i="7"/>
  <c r="CZ118" i="7" s="1"/>
  <c r="DL119" i="7"/>
  <c r="DL120" i="7"/>
  <c r="CX120" i="7" s="1"/>
  <c r="DL121" i="7"/>
  <c r="DL122" i="7"/>
  <c r="CV122" i="7" s="1"/>
  <c r="DL123" i="7"/>
  <c r="CY123" i="7" s="1"/>
  <c r="DL124" i="7"/>
  <c r="CZ124" i="7" s="1"/>
  <c r="DL125" i="7"/>
  <c r="CZ125" i="7" s="1"/>
  <c r="DL126" i="7"/>
  <c r="CY126" i="7" s="1"/>
  <c r="DL127" i="7"/>
  <c r="DL128" i="7"/>
  <c r="DL129" i="7"/>
  <c r="CX129" i="7" s="1"/>
  <c r="DL130" i="7"/>
  <c r="CZ130" i="7" s="1"/>
  <c r="DL131" i="7"/>
  <c r="CX131" i="7" s="1"/>
  <c r="DL132" i="7"/>
  <c r="DL133" i="7"/>
  <c r="CY133" i="7" s="1"/>
  <c r="DL134" i="7"/>
  <c r="DL135" i="7"/>
  <c r="CZ135" i="7" s="1"/>
  <c r="DL136" i="7"/>
  <c r="CW136" i="7" s="1"/>
  <c r="DL137" i="7"/>
  <c r="CZ137" i="7" s="1"/>
  <c r="DL138" i="7"/>
  <c r="CZ138" i="7" s="1"/>
  <c r="DL139" i="7"/>
  <c r="CZ139" i="7" s="1"/>
  <c r="DL140" i="7"/>
  <c r="DL141" i="7"/>
  <c r="DL142" i="7"/>
  <c r="DL143" i="7"/>
  <c r="DL144" i="7"/>
  <c r="DL145" i="7"/>
  <c r="DL146" i="7"/>
  <c r="DL147" i="7"/>
  <c r="DL148" i="7"/>
  <c r="DL149" i="7"/>
  <c r="DL150" i="7"/>
  <c r="DL151" i="7"/>
  <c r="DL152" i="7"/>
  <c r="DL153" i="7"/>
  <c r="DL154" i="7"/>
  <c r="DL155" i="7"/>
  <c r="DL8" i="7"/>
  <c r="CX8" i="7" s="1"/>
  <c r="DG156" i="7"/>
  <c r="DL156" i="7" s="1"/>
  <c r="DF156" i="7"/>
  <c r="DE156" i="7"/>
  <c r="DJ155" i="7"/>
  <c r="DJ154" i="7"/>
  <c r="DJ153" i="7"/>
  <c r="DJ152" i="7"/>
  <c r="DJ151" i="7"/>
  <c r="DJ150" i="7"/>
  <c r="DJ149" i="7"/>
  <c r="DJ148" i="7"/>
  <c r="DJ147" i="7"/>
  <c r="DJ146" i="7"/>
  <c r="DJ145" i="7"/>
  <c r="DJ144" i="7"/>
  <c r="DJ143" i="7"/>
  <c r="DJ142" i="7"/>
  <c r="DJ141" i="7"/>
  <c r="DJ140" i="7"/>
  <c r="DD139" i="7"/>
  <c r="DJ139" i="7" s="1"/>
  <c r="DA139" i="7"/>
  <c r="CU139" i="7"/>
  <c r="CT139" i="7"/>
  <c r="CS139" i="7"/>
  <c r="DD138" i="7"/>
  <c r="DJ138" i="7" s="1"/>
  <c r="DA138" i="7"/>
  <c r="CX138" i="7"/>
  <c r="CU138" i="7"/>
  <c r="DD137" i="7"/>
  <c r="DJ137" i="7" s="1"/>
  <c r="DA137" i="7"/>
  <c r="CY137" i="7"/>
  <c r="CU137" i="7"/>
  <c r="CT137" i="7"/>
  <c r="CS137" i="7"/>
  <c r="DD136" i="7"/>
  <c r="DJ136" i="7" s="1"/>
  <c r="DA136" i="7"/>
  <c r="CZ136" i="7"/>
  <c r="CY136" i="7"/>
  <c r="CX136" i="7"/>
  <c r="DD135" i="7"/>
  <c r="DJ135" i="7" s="1"/>
  <c r="DA135" i="7"/>
  <c r="CX135" i="7"/>
  <c r="DD134" i="7"/>
  <c r="DA134" i="7"/>
  <c r="CZ134" i="7"/>
  <c r="CY134" i="7"/>
  <c r="CX134" i="7"/>
  <c r="CW134" i="7"/>
  <c r="CV134" i="7"/>
  <c r="CU134" i="7"/>
  <c r="CT134" i="7"/>
  <c r="CS134" i="7"/>
  <c r="CW133" i="7"/>
  <c r="DD133" i="7"/>
  <c r="DJ133" i="7" s="1"/>
  <c r="DA133" i="7"/>
  <c r="CV133" i="7"/>
  <c r="CU133" i="7"/>
  <c r="CT133" i="7"/>
  <c r="CS133" i="7"/>
  <c r="DD132" i="7"/>
  <c r="DJ132" i="7" s="1"/>
  <c r="DA132" i="7"/>
  <c r="CZ132" i="7"/>
  <c r="CY132" i="7"/>
  <c r="CX132" i="7"/>
  <c r="CW132" i="7"/>
  <c r="CV132" i="7"/>
  <c r="CU132" i="7"/>
  <c r="CT132" i="7"/>
  <c r="CS132" i="7"/>
  <c r="DD131" i="7"/>
  <c r="DJ131" i="7" s="1"/>
  <c r="DA131" i="7"/>
  <c r="CZ131" i="7"/>
  <c r="CY131" i="7"/>
  <c r="CU131" i="7"/>
  <c r="CT131" i="7"/>
  <c r="CS131" i="7"/>
  <c r="DD130" i="7"/>
  <c r="DJ130" i="7" s="1"/>
  <c r="DA130" i="7"/>
  <c r="CV130" i="7"/>
  <c r="CU130" i="7"/>
  <c r="CT130" i="7"/>
  <c r="CS130" i="7"/>
  <c r="DD129" i="7"/>
  <c r="DJ129" i="7" s="1"/>
  <c r="DA129" i="7"/>
  <c r="CZ129" i="7"/>
  <c r="CY129" i="7"/>
  <c r="CU129" i="7"/>
  <c r="CT129" i="7"/>
  <c r="CS129" i="7"/>
  <c r="CX128" i="7"/>
  <c r="DD128" i="7"/>
  <c r="DJ128" i="7" s="1"/>
  <c r="DA128" i="7"/>
  <c r="CZ128" i="7"/>
  <c r="CY128" i="7"/>
  <c r="CS128" i="7"/>
  <c r="DD127" i="7"/>
  <c r="DA127" i="7"/>
  <c r="CZ127" i="7"/>
  <c r="CY127" i="7"/>
  <c r="CX127" i="7"/>
  <c r="CW127" i="7"/>
  <c r="CV127" i="7"/>
  <c r="CU127" i="7"/>
  <c r="CT127" i="7"/>
  <c r="CS127" i="7"/>
  <c r="DD126" i="7"/>
  <c r="DJ126" i="7" s="1"/>
  <c r="DA126" i="7"/>
  <c r="CS126" i="7"/>
  <c r="DD125" i="7"/>
  <c r="DJ125" i="7" s="1"/>
  <c r="DA125" i="7"/>
  <c r="CU125" i="7"/>
  <c r="CT125" i="7"/>
  <c r="CS125" i="7"/>
  <c r="DD124" i="7"/>
  <c r="DJ124" i="7" s="1"/>
  <c r="DA124" i="7"/>
  <c r="CV124" i="7"/>
  <c r="CU124" i="7"/>
  <c r="CT124" i="7"/>
  <c r="CS124" i="7"/>
  <c r="DD123" i="7"/>
  <c r="DJ123" i="7" s="1"/>
  <c r="DA123" i="7"/>
  <c r="CZ123" i="7"/>
  <c r="CU123" i="7"/>
  <c r="CT123" i="7"/>
  <c r="CS123" i="7"/>
  <c r="DD122" i="7"/>
  <c r="DJ122" i="7" s="1"/>
  <c r="DA122" i="7"/>
  <c r="CU122" i="7"/>
  <c r="CT122" i="7"/>
  <c r="CS122" i="7"/>
  <c r="DD121" i="7"/>
  <c r="DJ121" i="7" s="1"/>
  <c r="DA121" i="7"/>
  <c r="CZ121" i="7"/>
  <c r="CY121" i="7"/>
  <c r="CX121" i="7"/>
  <c r="CW121" i="7"/>
  <c r="CV121" i="7"/>
  <c r="CU121" i="7"/>
  <c r="CT121" i="7"/>
  <c r="CS121" i="7"/>
  <c r="DD120" i="7"/>
  <c r="DJ120" i="7" s="1"/>
  <c r="DA120" i="7"/>
  <c r="CZ120" i="7"/>
  <c r="CY120" i="7"/>
  <c r="CS120" i="7"/>
  <c r="CU119" i="7"/>
  <c r="DD119" i="7"/>
  <c r="DJ119" i="7" s="1"/>
  <c r="DA119" i="7"/>
  <c r="CZ119" i="7"/>
  <c r="CY119" i="7"/>
  <c r="CX119" i="7"/>
  <c r="CW119" i="7"/>
  <c r="CV119" i="7"/>
  <c r="CS119" i="7"/>
  <c r="DD118" i="7"/>
  <c r="DJ118" i="7" s="1"/>
  <c r="DA118" i="7"/>
  <c r="CU118" i="7"/>
  <c r="CT118" i="7"/>
  <c r="CS118" i="7"/>
  <c r="DD117" i="7"/>
  <c r="DA117" i="7"/>
  <c r="CZ117" i="7"/>
  <c r="CY117" i="7"/>
  <c r="CX117" i="7"/>
  <c r="CW117" i="7"/>
  <c r="CV117" i="7"/>
  <c r="CU117" i="7"/>
  <c r="CT117" i="7"/>
  <c r="CS117" i="7"/>
  <c r="DD116" i="7"/>
  <c r="DJ116" i="7" s="1"/>
  <c r="DA116" i="7"/>
  <c r="CZ116" i="7"/>
  <c r="CY116" i="7"/>
  <c r="CX116" i="7"/>
  <c r="CW116" i="7"/>
  <c r="CV116" i="7"/>
  <c r="CU116" i="7"/>
  <c r="CT116" i="7"/>
  <c r="CS116" i="7"/>
  <c r="DD115" i="7"/>
  <c r="DJ115" i="7" s="1"/>
  <c r="DA115" i="7"/>
  <c r="CX115" i="7"/>
  <c r="CW115" i="7"/>
  <c r="CV115" i="7"/>
  <c r="CU115" i="7"/>
  <c r="CT115" i="7"/>
  <c r="CS115" i="7"/>
  <c r="CX114" i="7"/>
  <c r="DD114" i="7"/>
  <c r="DJ114" i="7" s="1"/>
  <c r="DA114" i="7"/>
  <c r="CZ114" i="7"/>
  <c r="CY114" i="7"/>
  <c r="CV114" i="7"/>
  <c r="CU114" i="7"/>
  <c r="CT114" i="7"/>
  <c r="CS114" i="7"/>
  <c r="DD113" i="7"/>
  <c r="DJ113" i="7" s="1"/>
  <c r="DA113" i="7"/>
  <c r="CZ113" i="7"/>
  <c r="CY113" i="7"/>
  <c r="CV113" i="7"/>
  <c r="CU113" i="7"/>
  <c r="CT113" i="7"/>
  <c r="CS113" i="7"/>
  <c r="CW112" i="7"/>
  <c r="DD112" i="7"/>
  <c r="DJ112" i="7" s="1"/>
  <c r="DA112" i="7"/>
  <c r="CZ112" i="7"/>
  <c r="CY112" i="7"/>
  <c r="CX112" i="7"/>
  <c r="CU112" i="7"/>
  <c r="CT112" i="7"/>
  <c r="CS112" i="7"/>
  <c r="DD111" i="7"/>
  <c r="DJ111" i="7" s="1"/>
  <c r="DA111" i="7"/>
  <c r="CZ111" i="7"/>
  <c r="CY111" i="7"/>
  <c r="CX111" i="7"/>
  <c r="CU111" i="7"/>
  <c r="CT111" i="7"/>
  <c r="CS111" i="7"/>
  <c r="DD110" i="7"/>
  <c r="DA110" i="7"/>
  <c r="CZ110" i="7"/>
  <c r="CY110" i="7"/>
  <c r="CX110" i="7"/>
  <c r="CW110" i="7"/>
  <c r="CV110" i="7"/>
  <c r="CU110" i="7"/>
  <c r="CT110" i="7"/>
  <c r="CS110" i="7"/>
  <c r="DD109" i="7"/>
  <c r="DJ109" i="7" s="1"/>
  <c r="DA109" i="7"/>
  <c r="CZ109" i="7"/>
  <c r="CY109" i="7"/>
  <c r="CX109" i="7"/>
  <c r="CW109" i="7"/>
  <c r="CV109" i="7"/>
  <c r="CU109" i="7"/>
  <c r="CT109" i="7"/>
  <c r="CS109" i="7"/>
  <c r="CZ108" i="7"/>
  <c r="DD108" i="7"/>
  <c r="DJ108" i="7" s="1"/>
  <c r="DA108" i="7"/>
  <c r="CV108" i="7"/>
  <c r="CU108" i="7"/>
  <c r="CT108" i="7"/>
  <c r="CS108" i="7"/>
  <c r="DD107" i="7"/>
  <c r="DJ107" i="7" s="1"/>
  <c r="DA107" i="7"/>
  <c r="CV107" i="7"/>
  <c r="CU107" i="7"/>
  <c r="CT107" i="7"/>
  <c r="CS107" i="7"/>
  <c r="DD106" i="7"/>
  <c r="DJ106" i="7" s="1"/>
  <c r="DA106" i="7"/>
  <c r="CV106" i="7"/>
  <c r="CU106" i="7"/>
  <c r="CT106" i="7"/>
  <c r="CS106" i="7"/>
  <c r="DD105" i="7"/>
  <c r="DJ105" i="7" s="1"/>
  <c r="DA105" i="7"/>
  <c r="CZ105" i="7"/>
  <c r="CY105" i="7"/>
  <c r="CX105" i="7"/>
  <c r="CW105" i="7"/>
  <c r="CV105" i="7"/>
  <c r="CU105" i="7"/>
  <c r="CT105" i="7"/>
  <c r="CS105" i="7"/>
  <c r="DD104" i="7"/>
  <c r="DJ104" i="7" s="1"/>
  <c r="DA104" i="7"/>
  <c r="CS104" i="7"/>
  <c r="CZ103" i="7"/>
  <c r="DD103" i="7"/>
  <c r="DJ103" i="7" s="1"/>
  <c r="DA103" i="7"/>
  <c r="X103" i="7"/>
  <c r="W103" i="7"/>
  <c r="V103" i="7"/>
  <c r="U103" i="7"/>
  <c r="T103" i="7"/>
  <c r="S103" i="7"/>
  <c r="R103" i="7"/>
  <c r="Q103" i="7"/>
  <c r="P103" i="7"/>
  <c r="O103" i="7"/>
  <c r="DD102" i="7"/>
  <c r="DA102" i="7"/>
  <c r="CZ102" i="7"/>
  <c r="CY102" i="7"/>
  <c r="CX102" i="7"/>
  <c r="CW102" i="7"/>
  <c r="CV102" i="7"/>
  <c r="CU102" i="7"/>
  <c r="CT102" i="7"/>
  <c r="CS102" i="7"/>
  <c r="X102" i="7"/>
  <c r="W102" i="7"/>
  <c r="V102" i="7"/>
  <c r="U102" i="7"/>
  <c r="T102" i="7"/>
  <c r="S102" i="7"/>
  <c r="R102" i="7"/>
  <c r="Q102" i="7"/>
  <c r="P102" i="7"/>
  <c r="O102" i="7"/>
  <c r="CZ101" i="7"/>
  <c r="DD101" i="7"/>
  <c r="DJ101" i="7" s="1"/>
  <c r="DA101" i="7"/>
  <c r="CY101" i="7"/>
  <c r="CX101" i="7"/>
  <c r="CW101" i="7"/>
  <c r="CV101" i="7"/>
  <c r="CU101" i="7"/>
  <c r="CT101" i="7"/>
  <c r="CS101" i="7"/>
  <c r="X101" i="7"/>
  <c r="W101" i="7"/>
  <c r="V101" i="7"/>
  <c r="U101" i="7"/>
  <c r="T101" i="7"/>
  <c r="S101" i="7"/>
  <c r="R101" i="7"/>
  <c r="Q101" i="7"/>
  <c r="P101" i="7"/>
  <c r="O101" i="7"/>
  <c r="CZ100" i="7"/>
  <c r="DD100" i="7"/>
  <c r="DJ100" i="7" s="1"/>
  <c r="DA100" i="7"/>
  <c r="CX100" i="7"/>
  <c r="CW100" i="7"/>
  <c r="CV100" i="7"/>
  <c r="CU100" i="7"/>
  <c r="CT100" i="7"/>
  <c r="CS100" i="7"/>
  <c r="X100" i="7"/>
  <c r="W100" i="7"/>
  <c r="V100" i="7"/>
  <c r="U100" i="7"/>
  <c r="T100" i="7"/>
  <c r="S100" i="7"/>
  <c r="R100" i="7"/>
  <c r="Q100" i="7"/>
  <c r="P100" i="7"/>
  <c r="O100" i="7"/>
  <c r="DD99" i="7"/>
  <c r="DJ99" i="7" s="1"/>
  <c r="DA99" i="7"/>
  <c r="CY99" i="7"/>
  <c r="CV99" i="7"/>
  <c r="CU99" i="7"/>
  <c r="CT99" i="7"/>
  <c r="CS99" i="7"/>
  <c r="X99" i="7"/>
  <c r="W99" i="7"/>
  <c r="V99" i="7"/>
  <c r="U99" i="7"/>
  <c r="T99" i="7"/>
  <c r="S99" i="7"/>
  <c r="R99" i="7"/>
  <c r="Q99" i="7"/>
  <c r="P99" i="7"/>
  <c r="O99" i="7"/>
  <c r="CY98" i="7"/>
  <c r="DD98" i="7"/>
  <c r="DJ98" i="7" s="1"/>
  <c r="DA98" i="7"/>
  <c r="CZ98" i="7"/>
  <c r="CW98" i="7"/>
  <c r="CV98" i="7"/>
  <c r="CU98" i="7"/>
  <c r="CT98" i="7"/>
  <c r="CS98" i="7"/>
  <c r="X98" i="7"/>
  <c r="W98" i="7"/>
  <c r="V98" i="7"/>
  <c r="U98" i="7"/>
  <c r="T98" i="7"/>
  <c r="S98" i="7"/>
  <c r="R98" i="7"/>
  <c r="Q98" i="7"/>
  <c r="P98" i="7"/>
  <c r="O98" i="7"/>
  <c r="DD97" i="7"/>
  <c r="DJ97" i="7" s="1"/>
  <c r="DA97" i="7"/>
  <c r="CV97" i="7"/>
  <c r="CU97" i="7"/>
  <c r="CT97" i="7"/>
  <c r="CS97" i="7"/>
  <c r="X97" i="7"/>
  <c r="W97" i="7"/>
  <c r="V97" i="7"/>
  <c r="U97" i="7"/>
  <c r="T97" i="7"/>
  <c r="S97" i="7"/>
  <c r="R97" i="7"/>
  <c r="Q97" i="7"/>
  <c r="P97" i="7"/>
  <c r="O97" i="7"/>
  <c r="CZ96" i="7"/>
  <c r="DD96" i="7"/>
  <c r="DJ96" i="7" s="1"/>
  <c r="DA96" i="7"/>
  <c r="CV96" i="7"/>
  <c r="CU96" i="7"/>
  <c r="CT96" i="7"/>
  <c r="CS96" i="7"/>
  <c r="X96" i="7"/>
  <c r="W96" i="7"/>
  <c r="V96" i="7"/>
  <c r="U96" i="7"/>
  <c r="T96" i="7"/>
  <c r="S96" i="7"/>
  <c r="R96" i="7"/>
  <c r="Q96" i="7"/>
  <c r="P96" i="7"/>
  <c r="O96" i="7"/>
  <c r="DD95" i="7"/>
  <c r="DJ95" i="7" s="1"/>
  <c r="DA95" i="7"/>
  <c r="CZ95" i="7"/>
  <c r="CY95" i="7"/>
  <c r="CV95" i="7"/>
  <c r="CU95" i="7"/>
  <c r="CT95" i="7"/>
  <c r="CS95" i="7"/>
  <c r="X95" i="7"/>
  <c r="W95" i="7"/>
  <c r="V95" i="7"/>
  <c r="U95" i="7"/>
  <c r="T95" i="7"/>
  <c r="S95" i="7"/>
  <c r="R95" i="7"/>
  <c r="Q95" i="7"/>
  <c r="P95" i="7"/>
  <c r="O95" i="7"/>
  <c r="DD94" i="7"/>
  <c r="DA94" i="7"/>
  <c r="CZ94" i="7"/>
  <c r="CY94" i="7"/>
  <c r="CX94" i="7"/>
  <c r="CW94" i="7"/>
  <c r="CV94" i="7"/>
  <c r="CU94" i="7"/>
  <c r="CT94" i="7"/>
  <c r="CS94" i="7"/>
  <c r="X94" i="7"/>
  <c r="W94" i="7"/>
  <c r="V94" i="7"/>
  <c r="U94" i="7"/>
  <c r="T94" i="7"/>
  <c r="S94" i="7"/>
  <c r="R94" i="7"/>
  <c r="Q94" i="7"/>
  <c r="P94" i="7"/>
  <c r="O94" i="7"/>
  <c r="DD93" i="7"/>
  <c r="DJ93" i="7" s="1"/>
  <c r="DA93" i="7"/>
  <c r="CZ93" i="7"/>
  <c r="CY93" i="7"/>
  <c r="CU93" i="7"/>
  <c r="CT93" i="7"/>
  <c r="CS93" i="7"/>
  <c r="X93" i="7"/>
  <c r="W93" i="7"/>
  <c r="V93" i="7"/>
  <c r="U93" i="7"/>
  <c r="T93" i="7"/>
  <c r="S93" i="7"/>
  <c r="R93" i="7"/>
  <c r="Q93" i="7"/>
  <c r="P93" i="7"/>
  <c r="O93" i="7"/>
  <c r="DD92" i="7"/>
  <c r="DJ92" i="7" s="1"/>
  <c r="DA92" i="7"/>
  <c r="CZ92" i="7"/>
  <c r="CY92" i="7"/>
  <c r="CU92" i="7"/>
  <c r="CT92" i="7"/>
  <c r="CS92" i="7"/>
  <c r="X92" i="7"/>
  <c r="W92" i="7"/>
  <c r="V92" i="7"/>
  <c r="U92" i="7"/>
  <c r="T92" i="7"/>
  <c r="S92" i="7"/>
  <c r="R92" i="7"/>
  <c r="Q92" i="7"/>
  <c r="P92" i="7"/>
  <c r="O92" i="7"/>
  <c r="DD91" i="7"/>
  <c r="DJ91" i="7" s="1"/>
  <c r="DA91" i="7"/>
  <c r="CZ91" i="7"/>
  <c r="CY91" i="7"/>
  <c r="CV91" i="7"/>
  <c r="CU91" i="7"/>
  <c r="CT91" i="7"/>
  <c r="CS91" i="7"/>
  <c r="X91" i="7"/>
  <c r="W91" i="7"/>
  <c r="V91" i="7"/>
  <c r="U91" i="7"/>
  <c r="T91" i="7"/>
  <c r="S91" i="7"/>
  <c r="R91" i="7"/>
  <c r="Q91" i="7"/>
  <c r="P91" i="7"/>
  <c r="O91" i="7"/>
  <c r="DD90" i="7"/>
  <c r="DJ90" i="7" s="1"/>
  <c r="DA90" i="7"/>
  <c r="CZ90" i="7"/>
  <c r="CY90" i="7"/>
  <c r="CS90" i="7"/>
  <c r="X90" i="7"/>
  <c r="W90" i="7"/>
  <c r="V90" i="7"/>
  <c r="U90" i="7"/>
  <c r="T90" i="7"/>
  <c r="S90" i="7"/>
  <c r="R90" i="7"/>
  <c r="Q90" i="7"/>
  <c r="P90" i="7"/>
  <c r="O90" i="7"/>
  <c r="CW89" i="7"/>
  <c r="DD89" i="7"/>
  <c r="DJ89" i="7" s="1"/>
  <c r="DA89" i="7"/>
  <c r="CZ89" i="7"/>
  <c r="CY89" i="7"/>
  <c r="CX89" i="7"/>
  <c r="CT89" i="7"/>
  <c r="CS89" i="7"/>
  <c r="X89" i="7"/>
  <c r="W89" i="7"/>
  <c r="V89" i="7"/>
  <c r="U89" i="7"/>
  <c r="T89" i="7"/>
  <c r="S89" i="7"/>
  <c r="R89" i="7"/>
  <c r="Q89" i="7"/>
  <c r="P89" i="7"/>
  <c r="O89" i="7"/>
  <c r="DD88" i="7"/>
  <c r="DJ88" i="7" s="1"/>
  <c r="DA88" i="7"/>
  <c r="CZ88" i="7"/>
  <c r="CY88" i="7"/>
  <c r="CS88" i="7"/>
  <c r="X88" i="7"/>
  <c r="W88" i="7"/>
  <c r="V88" i="7"/>
  <c r="U88" i="7"/>
  <c r="T88" i="7"/>
  <c r="S88" i="7"/>
  <c r="R88" i="7"/>
  <c r="Q88" i="7"/>
  <c r="P88" i="7"/>
  <c r="O88" i="7"/>
  <c r="DD87" i="7"/>
  <c r="DJ87" i="7" s="1"/>
  <c r="DA87" i="7"/>
  <c r="CZ87" i="7"/>
  <c r="CY87" i="7"/>
  <c r="CX87" i="7"/>
  <c r="CW87" i="7"/>
  <c r="CV87" i="7"/>
  <c r="CU87" i="7"/>
  <c r="CT87" i="7"/>
  <c r="CS87" i="7"/>
  <c r="X87" i="7"/>
  <c r="W87" i="7"/>
  <c r="V87" i="7"/>
  <c r="U87" i="7"/>
  <c r="T87" i="7"/>
  <c r="S87" i="7"/>
  <c r="R87" i="7"/>
  <c r="Q87" i="7"/>
  <c r="P87" i="7"/>
  <c r="O87" i="7"/>
  <c r="CX86" i="7"/>
  <c r="DD86" i="7"/>
  <c r="DJ86" i="7" s="1"/>
  <c r="DA86" i="7"/>
  <c r="CZ86" i="7"/>
  <c r="CY86" i="7"/>
  <c r="CW86" i="7"/>
  <c r="CV86" i="7"/>
  <c r="CU86" i="7"/>
  <c r="CT86" i="7"/>
  <c r="CS86" i="7"/>
  <c r="X86" i="7"/>
  <c r="W86" i="7"/>
  <c r="V86" i="7"/>
  <c r="U86" i="7"/>
  <c r="T86" i="7"/>
  <c r="S86" i="7"/>
  <c r="R86" i="7"/>
  <c r="Q86" i="7"/>
  <c r="P86" i="7"/>
  <c r="O86" i="7"/>
  <c r="DD85" i="7"/>
  <c r="DJ85" i="7" s="1"/>
  <c r="DA85" i="7"/>
  <c r="CZ85" i="7"/>
  <c r="CY85" i="7"/>
  <c r="CX85" i="7"/>
  <c r="CW85" i="7"/>
  <c r="CU85" i="7"/>
  <c r="CT85" i="7"/>
  <c r="CS85" i="7"/>
  <c r="X85" i="7"/>
  <c r="W85" i="7"/>
  <c r="V85" i="7"/>
  <c r="U85" i="7"/>
  <c r="T85" i="7"/>
  <c r="S85" i="7"/>
  <c r="R85" i="7"/>
  <c r="Q85" i="7"/>
  <c r="P85" i="7"/>
  <c r="O85" i="7"/>
  <c r="CX84" i="7"/>
  <c r="DD84" i="7"/>
  <c r="DJ84" i="7" s="1"/>
  <c r="DA84" i="7"/>
  <c r="CZ84" i="7"/>
  <c r="CY84" i="7"/>
  <c r="CW84" i="7"/>
  <c r="CU84" i="7"/>
  <c r="CT84" i="7"/>
  <c r="CS84" i="7"/>
  <c r="X84" i="7"/>
  <c r="W84" i="7"/>
  <c r="V84" i="7"/>
  <c r="U84" i="7"/>
  <c r="T84" i="7"/>
  <c r="S84" i="7"/>
  <c r="R84" i="7"/>
  <c r="Q84" i="7"/>
  <c r="P84" i="7"/>
  <c r="O84" i="7"/>
  <c r="DD83" i="7"/>
  <c r="DJ83" i="7" s="1"/>
  <c r="DA83" i="7"/>
  <c r="CZ83" i="7"/>
  <c r="CY83" i="7"/>
  <c r="CS83" i="7"/>
  <c r="X83" i="7"/>
  <c r="W83" i="7"/>
  <c r="V83" i="7"/>
  <c r="U83" i="7"/>
  <c r="T83" i="7"/>
  <c r="S83" i="7"/>
  <c r="R83" i="7"/>
  <c r="Q83" i="7"/>
  <c r="P83" i="7"/>
  <c r="O83" i="7"/>
  <c r="CX82" i="7"/>
  <c r="DD82" i="7"/>
  <c r="DJ82" i="7" s="1"/>
  <c r="DA82" i="7"/>
  <c r="CZ82" i="7"/>
  <c r="CY82" i="7"/>
  <c r="CU82" i="7"/>
  <c r="CS82" i="7"/>
  <c r="X82" i="7"/>
  <c r="W82" i="7"/>
  <c r="V82" i="7"/>
  <c r="U82" i="7"/>
  <c r="T82" i="7"/>
  <c r="S82" i="7"/>
  <c r="R82" i="7"/>
  <c r="Q82" i="7"/>
  <c r="P82" i="7"/>
  <c r="O82" i="7"/>
  <c r="DD81" i="7"/>
  <c r="DJ81" i="7" s="1"/>
  <c r="DA81" i="7"/>
  <c r="CZ81" i="7"/>
  <c r="CY81" i="7"/>
  <c r="CX81" i="7"/>
  <c r="CW81" i="7"/>
  <c r="CV81" i="7"/>
  <c r="CU81" i="7"/>
  <c r="CT81" i="7"/>
  <c r="CS81" i="7"/>
  <c r="X81" i="7"/>
  <c r="W81" i="7"/>
  <c r="V81" i="7"/>
  <c r="U81" i="7"/>
  <c r="T81" i="7"/>
  <c r="S81" i="7"/>
  <c r="R81" i="7"/>
  <c r="Q81" i="7"/>
  <c r="P81" i="7"/>
  <c r="O81" i="7"/>
  <c r="CX80" i="7"/>
  <c r="DD80" i="7"/>
  <c r="DJ80" i="7" s="1"/>
  <c r="DA80" i="7"/>
  <c r="CZ80" i="7"/>
  <c r="CY80" i="7"/>
  <c r="CU80" i="7"/>
  <c r="CT80" i="7"/>
  <c r="CS80" i="7"/>
  <c r="X80" i="7"/>
  <c r="W80" i="7"/>
  <c r="V80" i="7"/>
  <c r="U80" i="7"/>
  <c r="T80" i="7"/>
  <c r="S80" i="7"/>
  <c r="R80" i="7"/>
  <c r="Q80" i="7"/>
  <c r="P80" i="7"/>
  <c r="O80" i="7"/>
  <c r="DD79" i="7"/>
  <c r="DJ79" i="7" s="1"/>
  <c r="DA79" i="7"/>
  <c r="CZ79" i="7"/>
  <c r="CY79" i="7"/>
  <c r="CU79" i="7"/>
  <c r="CT79" i="7"/>
  <c r="CS79" i="7"/>
  <c r="X79" i="7"/>
  <c r="W79" i="7"/>
  <c r="V79" i="7"/>
  <c r="U79" i="7"/>
  <c r="T79" i="7"/>
  <c r="S79" i="7"/>
  <c r="R79" i="7"/>
  <c r="Q79" i="7"/>
  <c r="P79" i="7"/>
  <c r="O79" i="7"/>
  <c r="DD78" i="7"/>
  <c r="DJ78" i="7" s="1"/>
  <c r="DA78" i="7"/>
  <c r="CZ78" i="7"/>
  <c r="CY78" i="7"/>
  <c r="CX78" i="7"/>
  <c r="CW78" i="7"/>
  <c r="CV78" i="7"/>
  <c r="CU78" i="7"/>
  <c r="CT78" i="7"/>
  <c r="CS78" i="7"/>
  <c r="X78" i="7"/>
  <c r="W78" i="7"/>
  <c r="V78" i="7"/>
  <c r="U78" i="7"/>
  <c r="T78" i="7"/>
  <c r="S78" i="7"/>
  <c r="R78" i="7"/>
  <c r="Q78" i="7"/>
  <c r="P78" i="7"/>
  <c r="O78" i="7"/>
  <c r="DD77" i="7"/>
  <c r="DJ77" i="7" s="1"/>
  <c r="DA77" i="7"/>
  <c r="CZ77" i="7"/>
  <c r="CY77" i="7"/>
  <c r="CU77" i="7"/>
  <c r="CT77" i="7"/>
  <c r="CS77" i="7"/>
  <c r="X77" i="7"/>
  <c r="W77" i="7"/>
  <c r="V77" i="7"/>
  <c r="U77" i="7"/>
  <c r="T77" i="7"/>
  <c r="S77" i="7"/>
  <c r="R77" i="7"/>
  <c r="Q77" i="7"/>
  <c r="P77" i="7"/>
  <c r="O77" i="7"/>
  <c r="DD76" i="7"/>
  <c r="DJ76" i="7" s="1"/>
  <c r="DA76" i="7"/>
  <c r="CZ76" i="7"/>
  <c r="CY76" i="7"/>
  <c r="CU76" i="7"/>
  <c r="CT76" i="7"/>
  <c r="CS76" i="7"/>
  <c r="X76" i="7"/>
  <c r="W76" i="7"/>
  <c r="V76" i="7"/>
  <c r="U76" i="7"/>
  <c r="T76" i="7"/>
  <c r="S76" i="7"/>
  <c r="R76" i="7"/>
  <c r="Q76" i="7"/>
  <c r="P76" i="7"/>
  <c r="O76" i="7"/>
  <c r="DD75" i="7"/>
  <c r="DJ75" i="7" s="1"/>
  <c r="DA75" i="7"/>
  <c r="CZ75" i="7"/>
  <c r="CY75" i="7"/>
  <c r="CX75" i="7"/>
  <c r="CW75" i="7"/>
  <c r="CV75" i="7"/>
  <c r="CU75" i="7"/>
  <c r="CT75" i="7"/>
  <c r="CS75" i="7"/>
  <c r="X75" i="7"/>
  <c r="W75" i="7"/>
  <c r="V75" i="7"/>
  <c r="U75" i="7"/>
  <c r="T75" i="7"/>
  <c r="S75" i="7"/>
  <c r="R75" i="7"/>
  <c r="Q75" i="7"/>
  <c r="P75" i="7"/>
  <c r="O75" i="7"/>
  <c r="DD74" i="7"/>
  <c r="DJ74" i="7" s="1"/>
  <c r="DA74" i="7"/>
  <c r="CZ74" i="7"/>
  <c r="CY74" i="7"/>
  <c r="CS74" i="7"/>
  <c r="X74" i="7"/>
  <c r="W74" i="7"/>
  <c r="V74" i="7"/>
  <c r="U74" i="7"/>
  <c r="T74" i="7"/>
  <c r="S74" i="7"/>
  <c r="R74" i="7"/>
  <c r="Q74" i="7"/>
  <c r="P74" i="7"/>
  <c r="O74" i="7"/>
  <c r="CX73" i="7"/>
  <c r="DD73" i="7"/>
  <c r="DJ73" i="7" s="1"/>
  <c r="DA73" i="7"/>
  <c r="CZ73" i="7"/>
  <c r="CY73" i="7"/>
  <c r="CW73" i="7"/>
  <c r="CT73" i="7"/>
  <c r="CS73" i="7"/>
  <c r="X73" i="7"/>
  <c r="W73" i="7"/>
  <c r="V73" i="7"/>
  <c r="U73" i="7"/>
  <c r="T73" i="7"/>
  <c r="S73" i="7"/>
  <c r="R73" i="7"/>
  <c r="Q73" i="7"/>
  <c r="P73" i="7"/>
  <c r="O73" i="7"/>
  <c r="DD72" i="7"/>
  <c r="DJ72" i="7" s="1"/>
  <c r="DA72" i="7"/>
  <c r="CZ72" i="7"/>
  <c r="CY72" i="7"/>
  <c r="CS72" i="7"/>
  <c r="X72" i="7"/>
  <c r="W72" i="7"/>
  <c r="V72" i="7"/>
  <c r="U72" i="7"/>
  <c r="T72" i="7"/>
  <c r="S72" i="7"/>
  <c r="R72" i="7"/>
  <c r="Q72" i="7"/>
  <c r="P72" i="7"/>
  <c r="O72" i="7"/>
  <c r="CX71" i="7"/>
  <c r="DD71" i="7"/>
  <c r="DJ71" i="7" s="1"/>
  <c r="DA71" i="7"/>
  <c r="CZ71" i="7"/>
  <c r="CY71" i="7"/>
  <c r="CW71" i="7"/>
  <c r="CU71" i="7"/>
  <c r="CT71" i="7"/>
  <c r="CS71" i="7"/>
  <c r="X71" i="7"/>
  <c r="W71" i="7"/>
  <c r="V71" i="7"/>
  <c r="U71" i="7"/>
  <c r="T71" i="7"/>
  <c r="S71" i="7"/>
  <c r="R71" i="7"/>
  <c r="Q71" i="7"/>
  <c r="P71" i="7"/>
  <c r="O71" i="7"/>
  <c r="CX70" i="7"/>
  <c r="DD70" i="7"/>
  <c r="DJ70" i="7" s="1"/>
  <c r="DA70" i="7"/>
  <c r="CZ70" i="7"/>
  <c r="CY70" i="7"/>
  <c r="CW70" i="7"/>
  <c r="CV70" i="7"/>
  <c r="CU70" i="7"/>
  <c r="CT70" i="7"/>
  <c r="CS70" i="7"/>
  <c r="X70" i="7"/>
  <c r="W70" i="7"/>
  <c r="V70" i="7"/>
  <c r="U70" i="7"/>
  <c r="T70" i="7"/>
  <c r="S70" i="7"/>
  <c r="R70" i="7"/>
  <c r="Q70" i="7"/>
  <c r="P70" i="7"/>
  <c r="O70" i="7"/>
  <c r="DD69" i="7"/>
  <c r="DJ69" i="7" s="1"/>
  <c r="DA69" i="7"/>
  <c r="CZ69" i="7"/>
  <c r="CY69" i="7"/>
  <c r="CX69" i="7"/>
  <c r="CW69" i="7"/>
  <c r="CV69" i="7"/>
  <c r="CU69" i="7"/>
  <c r="CT69" i="7"/>
  <c r="CS69" i="7"/>
  <c r="X69" i="7"/>
  <c r="W69" i="7"/>
  <c r="V69" i="7"/>
  <c r="U69" i="7"/>
  <c r="T69" i="7"/>
  <c r="S69" i="7"/>
  <c r="R69" i="7"/>
  <c r="Q69" i="7"/>
  <c r="P69" i="7"/>
  <c r="O69" i="7"/>
  <c r="DD68" i="7"/>
  <c r="DJ68" i="7" s="1"/>
  <c r="DA68" i="7"/>
  <c r="CZ68" i="7"/>
  <c r="CY68" i="7"/>
  <c r="CX68" i="7"/>
  <c r="CW68" i="7"/>
  <c r="CV68" i="7"/>
  <c r="CU68" i="7"/>
  <c r="CT68" i="7"/>
  <c r="CS68" i="7"/>
  <c r="X68" i="7"/>
  <c r="W68" i="7"/>
  <c r="V68" i="7"/>
  <c r="U68" i="7"/>
  <c r="T68" i="7"/>
  <c r="S68" i="7"/>
  <c r="R68" i="7"/>
  <c r="Q68" i="7"/>
  <c r="P68" i="7"/>
  <c r="O68" i="7"/>
  <c r="DJ67" i="7"/>
  <c r="DA67" i="7"/>
  <c r="CZ67" i="7"/>
  <c r="CY67" i="7"/>
  <c r="CX67" i="7"/>
  <c r="CV67" i="7"/>
  <c r="CT67" i="7"/>
  <c r="CS67" i="7"/>
  <c r="X67" i="7"/>
  <c r="W67" i="7"/>
  <c r="V67" i="7"/>
  <c r="U67" i="7"/>
  <c r="T67" i="7"/>
  <c r="S67" i="7"/>
  <c r="R67" i="7"/>
  <c r="Q67" i="7"/>
  <c r="P67" i="7"/>
  <c r="O67" i="7"/>
  <c r="CT66" i="7"/>
  <c r="DJ66" i="7"/>
  <c r="DA66" i="7"/>
  <c r="CZ66" i="7"/>
  <c r="CY66" i="7"/>
  <c r="CX66" i="7"/>
  <c r="CW66" i="7"/>
  <c r="CV66" i="7"/>
  <c r="CU66" i="7"/>
  <c r="CS66" i="7"/>
  <c r="X66" i="7"/>
  <c r="W66" i="7"/>
  <c r="V66" i="7"/>
  <c r="U66" i="7"/>
  <c r="T66" i="7"/>
  <c r="S66" i="7"/>
  <c r="R66" i="7"/>
  <c r="Q66" i="7"/>
  <c r="P66" i="7"/>
  <c r="O66" i="7"/>
  <c r="DJ65" i="7"/>
  <c r="DA65" i="7"/>
  <c r="CZ65" i="7"/>
  <c r="CY65" i="7"/>
  <c r="CS65" i="7"/>
  <c r="X65" i="7"/>
  <c r="W65" i="7"/>
  <c r="V65" i="7"/>
  <c r="U65" i="7"/>
  <c r="T65" i="7"/>
  <c r="S65" i="7"/>
  <c r="R65" i="7"/>
  <c r="Q65" i="7"/>
  <c r="P65" i="7"/>
  <c r="O65" i="7"/>
  <c r="DJ64" i="7"/>
  <c r="DA64" i="7"/>
  <c r="CZ64" i="7"/>
  <c r="CY64" i="7"/>
  <c r="CX64" i="7"/>
  <c r="CW64" i="7"/>
  <c r="CV64" i="7"/>
  <c r="CU64" i="7"/>
  <c r="CT64" i="7"/>
  <c r="CS64" i="7"/>
  <c r="X64" i="7"/>
  <c r="W64" i="7"/>
  <c r="V64" i="7"/>
  <c r="U64" i="7"/>
  <c r="T64" i="7"/>
  <c r="S64" i="7"/>
  <c r="R64" i="7"/>
  <c r="Q64" i="7"/>
  <c r="P64" i="7"/>
  <c r="O64" i="7"/>
  <c r="DJ63" i="7"/>
  <c r="DA63" i="7"/>
  <c r="CZ63" i="7"/>
  <c r="CY63" i="7"/>
  <c r="CS63" i="7"/>
  <c r="X63" i="7"/>
  <c r="W63" i="7"/>
  <c r="V63" i="7"/>
  <c r="U63" i="7"/>
  <c r="T63" i="7"/>
  <c r="S63" i="7"/>
  <c r="R63" i="7"/>
  <c r="Q63" i="7"/>
  <c r="P63" i="7"/>
  <c r="O63" i="7"/>
  <c r="DJ62" i="7"/>
  <c r="DA62" i="7"/>
  <c r="CZ62" i="7"/>
  <c r="CY62" i="7"/>
  <c r="CX62" i="7"/>
  <c r="CW62" i="7"/>
  <c r="CV62" i="7"/>
  <c r="CU62" i="7"/>
  <c r="CT62" i="7"/>
  <c r="CS62" i="7"/>
  <c r="X62" i="7"/>
  <c r="W62" i="7"/>
  <c r="V62" i="7"/>
  <c r="U62" i="7"/>
  <c r="T62" i="7"/>
  <c r="S62" i="7"/>
  <c r="R62" i="7"/>
  <c r="Q62" i="7"/>
  <c r="P62" i="7"/>
  <c r="O62" i="7"/>
  <c r="DJ61" i="7"/>
  <c r="DA61" i="7"/>
  <c r="CS61" i="7"/>
  <c r="X61" i="7"/>
  <c r="W61" i="7"/>
  <c r="V61" i="7"/>
  <c r="U61" i="7"/>
  <c r="T61" i="7"/>
  <c r="S61" i="7"/>
  <c r="R61" i="7"/>
  <c r="Q61" i="7"/>
  <c r="P61" i="7"/>
  <c r="O61" i="7"/>
  <c r="CV60" i="7"/>
  <c r="DJ60" i="7"/>
  <c r="DA60" i="7"/>
  <c r="CS60" i="7"/>
  <c r="X60" i="7"/>
  <c r="W60" i="7"/>
  <c r="V60" i="7"/>
  <c r="U60" i="7"/>
  <c r="T60" i="7"/>
  <c r="S60" i="7"/>
  <c r="R60" i="7"/>
  <c r="Q60" i="7"/>
  <c r="P60" i="7"/>
  <c r="O60" i="7"/>
  <c r="DJ59" i="7"/>
  <c r="DA59" i="7"/>
  <c r="CV59" i="7"/>
  <c r="CT59" i="7"/>
  <c r="CS59" i="7"/>
  <c r="X59" i="7"/>
  <c r="W59" i="7"/>
  <c r="V59" i="7"/>
  <c r="U59" i="7"/>
  <c r="T59" i="7"/>
  <c r="S59" i="7"/>
  <c r="R59" i="7"/>
  <c r="Q59" i="7"/>
  <c r="P59" i="7"/>
  <c r="O59" i="7"/>
  <c r="CZ58" i="7"/>
  <c r="DJ58" i="7"/>
  <c r="DA58" i="7"/>
  <c r="CS58" i="7"/>
  <c r="X58" i="7"/>
  <c r="W58" i="7"/>
  <c r="V58" i="7"/>
  <c r="U58" i="7"/>
  <c r="T58" i="7"/>
  <c r="S58" i="7"/>
  <c r="R58" i="7"/>
  <c r="Q58" i="7"/>
  <c r="P58" i="7"/>
  <c r="O58" i="7"/>
  <c r="CZ57" i="7"/>
  <c r="DJ57" i="7"/>
  <c r="DA57" i="7"/>
  <c r="CY57" i="7"/>
  <c r="CW57" i="7"/>
  <c r="CV57" i="7"/>
  <c r="CU57" i="7"/>
  <c r="CT57" i="7"/>
  <c r="CS57" i="7"/>
  <c r="X57" i="7"/>
  <c r="W57" i="7"/>
  <c r="V57" i="7"/>
  <c r="U57" i="7"/>
  <c r="T57" i="7"/>
  <c r="S57" i="7"/>
  <c r="R57" i="7"/>
  <c r="Q57" i="7"/>
  <c r="P57" i="7"/>
  <c r="O57" i="7"/>
  <c r="DJ56" i="7"/>
  <c r="DA56" i="7"/>
  <c r="CS56" i="7"/>
  <c r="X56" i="7"/>
  <c r="W56" i="7"/>
  <c r="V56" i="7"/>
  <c r="U56" i="7"/>
  <c r="T56" i="7"/>
  <c r="S56" i="7"/>
  <c r="R56" i="7"/>
  <c r="Q56" i="7"/>
  <c r="P56" i="7"/>
  <c r="O56" i="7"/>
  <c r="CV55" i="7"/>
  <c r="DJ55" i="7"/>
  <c r="DA55" i="7"/>
  <c r="CZ55" i="7"/>
  <c r="CY55" i="7"/>
  <c r="CX55" i="7"/>
  <c r="CW55" i="7"/>
  <c r="CU55" i="7"/>
  <c r="CS55" i="7"/>
  <c r="X55" i="7"/>
  <c r="W55" i="7"/>
  <c r="V55" i="7"/>
  <c r="U55" i="7"/>
  <c r="T55" i="7"/>
  <c r="S55" i="7"/>
  <c r="R55" i="7"/>
  <c r="Q55" i="7"/>
  <c r="P55" i="7"/>
  <c r="O55" i="7"/>
  <c r="DJ54" i="7"/>
  <c r="DA54" i="7"/>
  <c r="CZ54" i="7"/>
  <c r="CY54" i="7"/>
  <c r="CX54" i="7"/>
  <c r="CW54" i="7"/>
  <c r="CV54" i="7"/>
  <c r="CU54" i="7"/>
  <c r="CT54" i="7"/>
  <c r="CS54" i="7"/>
  <c r="X54" i="7"/>
  <c r="W54" i="7"/>
  <c r="V54" i="7"/>
  <c r="U54" i="7"/>
  <c r="T54" i="7"/>
  <c r="S54" i="7"/>
  <c r="R54" i="7"/>
  <c r="Q54" i="7"/>
  <c r="P54" i="7"/>
  <c r="O54" i="7"/>
  <c r="DA53" i="7"/>
  <c r="CZ53" i="7"/>
  <c r="CY53" i="7"/>
  <c r="CX53" i="7"/>
  <c r="CW53" i="7"/>
  <c r="CV53" i="7"/>
  <c r="CU53" i="7"/>
  <c r="CT53" i="7"/>
  <c r="CS53" i="7"/>
  <c r="X53" i="7"/>
  <c r="W53" i="7"/>
  <c r="V53" i="7"/>
  <c r="U53" i="7"/>
  <c r="T53" i="7"/>
  <c r="S53" i="7"/>
  <c r="R53" i="7"/>
  <c r="Q53" i="7"/>
  <c r="P53" i="7"/>
  <c r="O53" i="7"/>
  <c r="DJ52" i="7"/>
  <c r="DA52" i="7"/>
  <c r="CZ52" i="7"/>
  <c r="CY52" i="7"/>
  <c r="CX52" i="7"/>
  <c r="CW52" i="7"/>
  <c r="CV52" i="7"/>
  <c r="CU52" i="7"/>
  <c r="CT52" i="7"/>
  <c r="CS52" i="7"/>
  <c r="X52" i="7"/>
  <c r="W52" i="7"/>
  <c r="V52" i="7"/>
  <c r="U52" i="7"/>
  <c r="T52" i="7"/>
  <c r="S52" i="7"/>
  <c r="R52" i="7"/>
  <c r="Q52" i="7"/>
  <c r="P52" i="7"/>
  <c r="O52" i="7"/>
  <c r="DJ51" i="7"/>
  <c r="DA51" i="7"/>
  <c r="CZ51" i="7"/>
  <c r="CY51" i="7"/>
  <c r="CU51" i="7"/>
  <c r="CT51" i="7"/>
  <c r="CS51" i="7"/>
  <c r="X51" i="7"/>
  <c r="W51" i="7"/>
  <c r="V51" i="7"/>
  <c r="U51" i="7"/>
  <c r="T51" i="7"/>
  <c r="S51" i="7"/>
  <c r="R51" i="7"/>
  <c r="Q51" i="7"/>
  <c r="P51" i="7"/>
  <c r="O51" i="7"/>
  <c r="CT50" i="7"/>
  <c r="DJ50" i="7"/>
  <c r="DA50" i="7"/>
  <c r="CZ50" i="7"/>
  <c r="CY50" i="7"/>
  <c r="CX50" i="7"/>
  <c r="CW50" i="7"/>
  <c r="CV50" i="7"/>
  <c r="CU50" i="7"/>
  <c r="CS50" i="7"/>
  <c r="X50" i="7"/>
  <c r="W50" i="7"/>
  <c r="V50" i="7"/>
  <c r="U50" i="7"/>
  <c r="T50" i="7"/>
  <c r="S50" i="7"/>
  <c r="R50" i="7"/>
  <c r="Q50" i="7"/>
  <c r="P50" i="7"/>
  <c r="O50" i="7"/>
  <c r="DJ49" i="7"/>
  <c r="DA49" i="7"/>
  <c r="CZ49" i="7"/>
  <c r="CY49" i="7"/>
  <c r="CX49" i="7"/>
  <c r="CS49" i="7"/>
  <c r="X49" i="7"/>
  <c r="W49" i="7"/>
  <c r="V49" i="7"/>
  <c r="U49" i="7"/>
  <c r="T49" i="7"/>
  <c r="S49" i="7"/>
  <c r="R49" i="7"/>
  <c r="Q49" i="7"/>
  <c r="P49" i="7"/>
  <c r="O49" i="7"/>
  <c r="DJ48" i="7"/>
  <c r="DA48" i="7"/>
  <c r="CZ48" i="7"/>
  <c r="CY48" i="7"/>
  <c r="CX48" i="7"/>
  <c r="CW48" i="7"/>
  <c r="CV48" i="7"/>
  <c r="CU48" i="7"/>
  <c r="CT48" i="7"/>
  <c r="CS48" i="7"/>
  <c r="X48" i="7"/>
  <c r="W48" i="7"/>
  <c r="V48" i="7"/>
  <c r="U48" i="7"/>
  <c r="T48" i="7"/>
  <c r="S48" i="7"/>
  <c r="R48" i="7"/>
  <c r="Q48" i="7"/>
  <c r="P48" i="7"/>
  <c r="O48" i="7"/>
  <c r="DJ47" i="7"/>
  <c r="DA47" i="7"/>
  <c r="CV47" i="7"/>
  <c r="CU47" i="7"/>
  <c r="CT47" i="7"/>
  <c r="CS47" i="7"/>
  <c r="X47" i="7"/>
  <c r="W47" i="7"/>
  <c r="V47" i="7"/>
  <c r="U47" i="7"/>
  <c r="T47" i="7"/>
  <c r="S47" i="7"/>
  <c r="R47" i="7"/>
  <c r="Q47" i="7"/>
  <c r="P47" i="7"/>
  <c r="O47" i="7"/>
  <c r="DJ46" i="7"/>
  <c r="DA46" i="7"/>
  <c r="CZ46" i="7"/>
  <c r="CY46" i="7"/>
  <c r="CX46" i="7"/>
  <c r="CW46" i="7"/>
  <c r="CV46" i="7"/>
  <c r="CU46" i="7"/>
  <c r="CT46" i="7"/>
  <c r="CS46" i="7"/>
  <c r="X46" i="7"/>
  <c r="W46" i="7"/>
  <c r="V46" i="7"/>
  <c r="U46" i="7"/>
  <c r="T46" i="7"/>
  <c r="S46" i="7"/>
  <c r="R46" i="7"/>
  <c r="Q46" i="7"/>
  <c r="P46" i="7"/>
  <c r="O46" i="7"/>
  <c r="DD45" i="7"/>
  <c r="DJ45" i="7" s="1"/>
  <c r="DA45" i="7"/>
  <c r="CZ45" i="7"/>
  <c r="CY45" i="7"/>
  <c r="CX45" i="7"/>
  <c r="CU45" i="7"/>
  <c r="CT45" i="7"/>
  <c r="CS45" i="7"/>
  <c r="X45" i="7"/>
  <c r="W45" i="7"/>
  <c r="V45" i="7"/>
  <c r="U45" i="7"/>
  <c r="T45" i="7"/>
  <c r="S45" i="7"/>
  <c r="R45" i="7"/>
  <c r="Q45" i="7"/>
  <c r="P45" i="7"/>
  <c r="O45" i="7"/>
  <c r="DD44" i="7"/>
  <c r="DJ44" i="7" s="1"/>
  <c r="DA44" i="7"/>
  <c r="CZ44" i="7"/>
  <c r="CY44" i="7"/>
  <c r="CS44" i="7"/>
  <c r="X44" i="7"/>
  <c r="W44" i="7"/>
  <c r="V44" i="7"/>
  <c r="U44" i="7"/>
  <c r="T44" i="7"/>
  <c r="S44" i="7"/>
  <c r="R44" i="7"/>
  <c r="Q44" i="7"/>
  <c r="P44" i="7"/>
  <c r="O44" i="7"/>
  <c r="DD43" i="7"/>
  <c r="DJ43" i="7" s="1"/>
  <c r="DA43" i="7"/>
  <c r="CZ43" i="7"/>
  <c r="CY43" i="7"/>
  <c r="CW43" i="7"/>
  <c r="CU43" i="7"/>
  <c r="CS43" i="7"/>
  <c r="X43" i="7"/>
  <c r="W43" i="7"/>
  <c r="V43" i="7"/>
  <c r="U43" i="7"/>
  <c r="T43" i="7"/>
  <c r="S43" i="7"/>
  <c r="R43" i="7"/>
  <c r="Q43" i="7"/>
  <c r="P43" i="7"/>
  <c r="O43" i="7"/>
  <c r="DD42" i="7"/>
  <c r="DJ42" i="7" s="1"/>
  <c r="DA42" i="7"/>
  <c r="CZ42" i="7"/>
  <c r="CY42" i="7"/>
  <c r="CX42" i="7"/>
  <c r="CS42" i="7"/>
  <c r="X42" i="7"/>
  <c r="W42" i="7"/>
  <c r="V42" i="7"/>
  <c r="U42" i="7"/>
  <c r="T42" i="7"/>
  <c r="S42" i="7"/>
  <c r="R42" i="7"/>
  <c r="Q42" i="7"/>
  <c r="P42" i="7"/>
  <c r="O42" i="7"/>
  <c r="DD41" i="7"/>
  <c r="DJ41" i="7" s="1"/>
  <c r="DA41" i="7"/>
  <c r="CZ41" i="7"/>
  <c r="CY41" i="7"/>
  <c r="CX41" i="7"/>
  <c r="CW41" i="7"/>
  <c r="CV41" i="7"/>
  <c r="CU41" i="7"/>
  <c r="CT41" i="7"/>
  <c r="CS41" i="7"/>
  <c r="X41" i="7"/>
  <c r="W41" i="7"/>
  <c r="V41" i="7"/>
  <c r="U41" i="7"/>
  <c r="T41" i="7"/>
  <c r="S41" i="7"/>
  <c r="R41" i="7"/>
  <c r="Q41" i="7"/>
  <c r="P41" i="7"/>
  <c r="O41" i="7"/>
  <c r="DD40" i="7"/>
  <c r="DJ40" i="7" s="1"/>
  <c r="DA40" i="7"/>
  <c r="CZ40" i="7"/>
  <c r="CY40" i="7"/>
  <c r="CX40" i="7"/>
  <c r="CW40" i="7"/>
  <c r="CV40" i="7"/>
  <c r="CU40" i="7"/>
  <c r="CT40" i="7"/>
  <c r="CS40" i="7"/>
  <c r="X40" i="7"/>
  <c r="W40" i="7"/>
  <c r="V40" i="7"/>
  <c r="U40" i="7"/>
  <c r="T40" i="7"/>
  <c r="S40" i="7"/>
  <c r="R40" i="7"/>
  <c r="Q40" i="7"/>
  <c r="P40" i="7"/>
  <c r="O40" i="7"/>
  <c r="CU39" i="7"/>
  <c r="DD39" i="7"/>
  <c r="DJ39" i="7" s="1"/>
  <c r="DA39" i="7"/>
  <c r="CZ39" i="7"/>
  <c r="CY39" i="7"/>
  <c r="CX39" i="7"/>
  <c r="CW39" i="7"/>
  <c r="CV39" i="7"/>
  <c r="X39" i="7"/>
  <c r="W39" i="7"/>
  <c r="V39" i="7"/>
  <c r="U39" i="7"/>
  <c r="T39" i="7"/>
  <c r="S39" i="7"/>
  <c r="R39" i="7"/>
  <c r="Q39" i="7"/>
  <c r="P39" i="7"/>
  <c r="O39" i="7"/>
  <c r="CX38" i="7"/>
  <c r="DD38" i="7"/>
  <c r="DJ38" i="7" s="1"/>
  <c r="DA38" i="7"/>
  <c r="CZ38" i="7"/>
  <c r="CY38" i="7"/>
  <c r="CS38" i="7"/>
  <c r="X38" i="7"/>
  <c r="W38" i="7"/>
  <c r="V38" i="7"/>
  <c r="U38" i="7"/>
  <c r="T38" i="7"/>
  <c r="S38" i="7"/>
  <c r="R38" i="7"/>
  <c r="Q38" i="7"/>
  <c r="P38" i="7"/>
  <c r="O38" i="7"/>
  <c r="CU37" i="7"/>
  <c r="DD37" i="7"/>
  <c r="DJ37" i="7" s="1"/>
  <c r="DA37" i="7"/>
  <c r="CZ37" i="7"/>
  <c r="CY37" i="7"/>
  <c r="CX37" i="7"/>
  <c r="CW37" i="7"/>
  <c r="CV37" i="7"/>
  <c r="CT37" i="7"/>
  <c r="X37" i="7"/>
  <c r="W37" i="7"/>
  <c r="V37" i="7"/>
  <c r="U37" i="7"/>
  <c r="T37" i="7"/>
  <c r="S37" i="7"/>
  <c r="R37" i="7"/>
  <c r="Q37" i="7"/>
  <c r="P37" i="7"/>
  <c r="O37" i="7"/>
  <c r="CU36" i="7"/>
  <c r="DD36" i="7"/>
  <c r="DJ36" i="7" s="1"/>
  <c r="DA36" i="7"/>
  <c r="CZ36" i="7"/>
  <c r="CY36" i="7"/>
  <c r="CX36" i="7"/>
  <c r="CW36" i="7"/>
  <c r="CV36" i="7"/>
  <c r="X36" i="7"/>
  <c r="W36" i="7"/>
  <c r="V36" i="7"/>
  <c r="U36" i="7"/>
  <c r="T36" i="7"/>
  <c r="S36" i="7"/>
  <c r="R36" i="7"/>
  <c r="Q36" i="7"/>
  <c r="P36" i="7"/>
  <c r="O36" i="7"/>
  <c r="DD35" i="7"/>
  <c r="DJ35" i="7" s="1"/>
  <c r="DA35" i="7"/>
  <c r="CZ35" i="7"/>
  <c r="CY35" i="7"/>
  <c r="CX35" i="7"/>
  <c r="CW35" i="7"/>
  <c r="CV35" i="7"/>
  <c r="CU35" i="7"/>
  <c r="CT35" i="7"/>
  <c r="CS35" i="7"/>
  <c r="X35" i="7"/>
  <c r="W35" i="7"/>
  <c r="V35" i="7"/>
  <c r="U35" i="7"/>
  <c r="T35" i="7"/>
  <c r="S35" i="7"/>
  <c r="R35" i="7"/>
  <c r="Q35" i="7"/>
  <c r="P35" i="7"/>
  <c r="O35" i="7"/>
  <c r="CW34" i="7"/>
  <c r="DD34" i="7"/>
  <c r="DJ34" i="7" s="1"/>
  <c r="DA34" i="7"/>
  <c r="CZ34" i="7"/>
  <c r="CY34" i="7"/>
  <c r="CX34" i="7"/>
  <c r="CU34" i="7"/>
  <c r="CT34" i="7"/>
  <c r="CS34" i="7"/>
  <c r="X34" i="7"/>
  <c r="W34" i="7"/>
  <c r="V34" i="7"/>
  <c r="U34" i="7"/>
  <c r="T34" i="7"/>
  <c r="S34" i="7"/>
  <c r="R34" i="7"/>
  <c r="Q34" i="7"/>
  <c r="P34" i="7"/>
  <c r="O34" i="7"/>
  <c r="DD33" i="7"/>
  <c r="DJ33" i="7" s="1"/>
  <c r="DA33" i="7"/>
  <c r="CZ33" i="7"/>
  <c r="CY33" i="7"/>
  <c r="CX33" i="7"/>
  <c r="X33" i="7"/>
  <c r="W33" i="7"/>
  <c r="V33" i="7"/>
  <c r="U33" i="7"/>
  <c r="T33" i="7"/>
  <c r="S33" i="7"/>
  <c r="R33" i="7"/>
  <c r="Q33" i="7"/>
  <c r="P33" i="7"/>
  <c r="O33" i="7"/>
  <c r="CU32" i="7"/>
  <c r="DD32" i="7"/>
  <c r="DJ32" i="7" s="1"/>
  <c r="DA32" i="7"/>
  <c r="CZ32" i="7"/>
  <c r="CY32" i="7"/>
  <c r="CX32" i="7"/>
  <c r="CW32" i="7"/>
  <c r="CV32" i="7"/>
  <c r="CS32" i="7"/>
  <c r="X32" i="7"/>
  <c r="W32" i="7"/>
  <c r="V32" i="7"/>
  <c r="U32" i="7"/>
  <c r="T32" i="7"/>
  <c r="S32" i="7"/>
  <c r="R32" i="7"/>
  <c r="Q32" i="7"/>
  <c r="P32" i="7"/>
  <c r="O32" i="7"/>
  <c r="DD31" i="7"/>
  <c r="DJ31" i="7" s="1"/>
  <c r="DA31" i="7"/>
  <c r="CZ31" i="7"/>
  <c r="CY31" i="7"/>
  <c r="CX31" i="7"/>
  <c r="CW31" i="7"/>
  <c r="CV31" i="7"/>
  <c r="CU31" i="7"/>
  <c r="X31" i="7"/>
  <c r="W31" i="7"/>
  <c r="V31" i="7"/>
  <c r="U31" i="7"/>
  <c r="T31" i="7"/>
  <c r="S31" i="7"/>
  <c r="R31" i="7"/>
  <c r="Q31" i="7"/>
  <c r="P31" i="7"/>
  <c r="O31" i="7"/>
  <c r="DD30" i="7"/>
  <c r="DJ30" i="7" s="1"/>
  <c r="DA30" i="7"/>
  <c r="CZ30" i="7"/>
  <c r="CY30" i="7"/>
  <c r="CX30" i="7"/>
  <c r="CW30" i="7"/>
  <c r="CV30" i="7"/>
  <c r="CU30" i="7"/>
  <c r="CT30" i="7"/>
  <c r="CS30" i="7"/>
  <c r="X30" i="7"/>
  <c r="W30" i="7"/>
  <c r="V30" i="7"/>
  <c r="U30" i="7"/>
  <c r="T30" i="7"/>
  <c r="S30" i="7"/>
  <c r="R30" i="7"/>
  <c r="Q30" i="7"/>
  <c r="P30" i="7"/>
  <c r="O30" i="7"/>
  <c r="DD29" i="7"/>
  <c r="DJ29" i="7" s="1"/>
  <c r="DA29" i="7"/>
  <c r="CZ29" i="7"/>
  <c r="CY29" i="7"/>
  <c r="CS29" i="7"/>
  <c r="X29" i="7"/>
  <c r="W29" i="7"/>
  <c r="V29" i="7"/>
  <c r="U29" i="7"/>
  <c r="T29" i="7"/>
  <c r="S29" i="7"/>
  <c r="R29" i="7"/>
  <c r="Q29" i="7"/>
  <c r="P29" i="7"/>
  <c r="O29" i="7"/>
  <c r="DD28" i="7"/>
  <c r="DJ28" i="7" s="1"/>
  <c r="DA28" i="7"/>
  <c r="CZ28" i="7"/>
  <c r="CY28" i="7"/>
  <c r="CX28" i="7"/>
  <c r="CW28" i="7"/>
  <c r="CV28" i="7"/>
  <c r="CU28" i="7"/>
  <c r="X28" i="7"/>
  <c r="W28" i="7"/>
  <c r="V28" i="7"/>
  <c r="U28" i="7"/>
  <c r="T28" i="7"/>
  <c r="S28" i="7"/>
  <c r="R28" i="7"/>
  <c r="Q28" i="7"/>
  <c r="P28" i="7"/>
  <c r="O28" i="7"/>
  <c r="DD27" i="7"/>
  <c r="DJ27" i="7" s="1"/>
  <c r="DA27" i="7"/>
  <c r="CZ27" i="7"/>
  <c r="CY27" i="7"/>
  <c r="CX27" i="7"/>
  <c r="CW27" i="7"/>
  <c r="CV27" i="7"/>
  <c r="X27" i="7"/>
  <c r="W27" i="7"/>
  <c r="V27" i="7"/>
  <c r="U27" i="7"/>
  <c r="T27" i="7"/>
  <c r="S27" i="7"/>
  <c r="R27" i="7"/>
  <c r="Q27" i="7"/>
  <c r="P27" i="7"/>
  <c r="O27" i="7"/>
  <c r="DD26" i="7"/>
  <c r="DJ26" i="7" s="1"/>
  <c r="DA26" i="7"/>
  <c r="CZ26" i="7"/>
  <c r="CY26" i="7"/>
  <c r="CX26" i="7"/>
  <c r="CS26" i="7"/>
  <c r="X26" i="7"/>
  <c r="W26" i="7"/>
  <c r="V26" i="7"/>
  <c r="U26" i="7"/>
  <c r="T26" i="7"/>
  <c r="S26" i="7"/>
  <c r="R26" i="7"/>
  <c r="Q26" i="7"/>
  <c r="P26" i="7"/>
  <c r="O26" i="7"/>
  <c r="CW25" i="7"/>
  <c r="DD25" i="7"/>
  <c r="DJ25" i="7" s="1"/>
  <c r="DA25" i="7"/>
  <c r="CZ25" i="7"/>
  <c r="CY25" i="7"/>
  <c r="CX25" i="7"/>
  <c r="CU25" i="7"/>
  <c r="CT25" i="7"/>
  <c r="CS25" i="7"/>
  <c r="X25" i="7"/>
  <c r="W25" i="7"/>
  <c r="V25" i="7"/>
  <c r="U25" i="7"/>
  <c r="T25" i="7"/>
  <c r="S25" i="7"/>
  <c r="R25" i="7"/>
  <c r="Q25" i="7"/>
  <c r="P25" i="7"/>
  <c r="O25" i="7"/>
  <c r="DD24" i="7"/>
  <c r="DJ24" i="7" s="1"/>
  <c r="DA24" i="7"/>
  <c r="CZ24" i="7"/>
  <c r="CY24" i="7"/>
  <c r="CX24" i="7"/>
  <c r="CW24" i="7"/>
  <c r="CV24" i="7"/>
  <c r="CU24" i="7"/>
  <c r="CT24" i="7"/>
  <c r="CS24" i="7"/>
  <c r="X24" i="7"/>
  <c r="W24" i="7"/>
  <c r="V24" i="7"/>
  <c r="U24" i="7"/>
  <c r="T24" i="7"/>
  <c r="S24" i="7"/>
  <c r="R24" i="7"/>
  <c r="Q24" i="7"/>
  <c r="P24" i="7"/>
  <c r="O24" i="7"/>
  <c r="CW23" i="7"/>
  <c r="DD23" i="7"/>
  <c r="DJ23" i="7" s="1"/>
  <c r="DA23" i="7"/>
  <c r="CZ23" i="7"/>
  <c r="CY23" i="7"/>
  <c r="CX23" i="7"/>
  <c r="CV23" i="7"/>
  <c r="CS23" i="7"/>
  <c r="X23" i="7"/>
  <c r="W23" i="7"/>
  <c r="V23" i="7"/>
  <c r="U23" i="7"/>
  <c r="T23" i="7"/>
  <c r="S23" i="7"/>
  <c r="R23" i="7"/>
  <c r="Q23" i="7"/>
  <c r="P23" i="7"/>
  <c r="O23" i="7"/>
  <c r="CX22" i="7"/>
  <c r="DD22" i="7"/>
  <c r="DJ22" i="7" s="1"/>
  <c r="DA22" i="7"/>
  <c r="CZ22" i="7"/>
  <c r="CY22" i="7"/>
  <c r="CS22" i="7"/>
  <c r="X22" i="7"/>
  <c r="W22" i="7"/>
  <c r="V22" i="7"/>
  <c r="U22" i="7"/>
  <c r="T22" i="7"/>
  <c r="S22" i="7"/>
  <c r="R22" i="7"/>
  <c r="Q22" i="7"/>
  <c r="P22" i="7"/>
  <c r="O22" i="7"/>
  <c r="CU21" i="7"/>
  <c r="DD21" i="7"/>
  <c r="DJ21" i="7" s="1"/>
  <c r="DA21" i="7"/>
  <c r="CZ21" i="7"/>
  <c r="CY21" i="7"/>
  <c r="CX21" i="7"/>
  <c r="CV21" i="7"/>
  <c r="CT21" i="7"/>
  <c r="CS21" i="7"/>
  <c r="X21" i="7"/>
  <c r="W21" i="7"/>
  <c r="V21" i="7"/>
  <c r="U21" i="7"/>
  <c r="T21" i="7"/>
  <c r="S21" i="7"/>
  <c r="R21" i="7"/>
  <c r="Q21" i="7"/>
  <c r="P21" i="7"/>
  <c r="O21" i="7"/>
  <c r="CX20" i="7"/>
  <c r="DD20" i="7"/>
  <c r="DJ20" i="7" s="1"/>
  <c r="DA20" i="7"/>
  <c r="CZ20" i="7"/>
  <c r="CY20" i="7"/>
  <c r="CS20" i="7"/>
  <c r="X20" i="7"/>
  <c r="W20" i="7"/>
  <c r="V20" i="7"/>
  <c r="U20" i="7"/>
  <c r="T20" i="7"/>
  <c r="S20" i="7"/>
  <c r="R20" i="7"/>
  <c r="Q20" i="7"/>
  <c r="P20" i="7"/>
  <c r="O20" i="7"/>
  <c r="DD19" i="7"/>
  <c r="DJ19" i="7" s="1"/>
  <c r="DA19" i="7"/>
  <c r="CZ19" i="7"/>
  <c r="CY19" i="7"/>
  <c r="CX19" i="7"/>
  <c r="CV19" i="7"/>
  <c r="CU19" i="7"/>
  <c r="CT19" i="7"/>
  <c r="CS19" i="7"/>
  <c r="X19" i="7"/>
  <c r="W19" i="7"/>
  <c r="V19" i="7"/>
  <c r="U19" i="7"/>
  <c r="T19" i="7"/>
  <c r="S19" i="7"/>
  <c r="R19" i="7"/>
  <c r="Q19" i="7"/>
  <c r="P19" i="7"/>
  <c r="O19" i="7"/>
  <c r="CW18" i="7"/>
  <c r="DD18" i="7"/>
  <c r="DJ18" i="7" s="1"/>
  <c r="DA18" i="7"/>
  <c r="CZ18" i="7"/>
  <c r="CY18" i="7"/>
  <c r="CX18" i="7"/>
  <c r="CS18" i="7"/>
  <c r="X18" i="7"/>
  <c r="W18" i="7"/>
  <c r="V18" i="7"/>
  <c r="U18" i="7"/>
  <c r="T18" i="7"/>
  <c r="S18" i="7"/>
  <c r="R18" i="7"/>
  <c r="Q18" i="7"/>
  <c r="P18" i="7"/>
  <c r="O18" i="7"/>
  <c r="DD17" i="7"/>
  <c r="DJ17" i="7" s="1"/>
  <c r="DA17" i="7"/>
  <c r="CZ17" i="7"/>
  <c r="CY17" i="7"/>
  <c r="CS17" i="7"/>
  <c r="X17" i="7"/>
  <c r="W17" i="7"/>
  <c r="V17" i="7"/>
  <c r="U17" i="7"/>
  <c r="T17" i="7"/>
  <c r="S17" i="7"/>
  <c r="R17" i="7"/>
  <c r="Q17" i="7"/>
  <c r="P17" i="7"/>
  <c r="O17" i="7"/>
  <c r="CX16" i="7"/>
  <c r="DD16" i="7"/>
  <c r="DJ16" i="7" s="1"/>
  <c r="DA16" i="7"/>
  <c r="CZ16" i="7"/>
  <c r="CY16" i="7"/>
  <c r="CT16" i="7"/>
  <c r="CS16" i="7"/>
  <c r="X16" i="7"/>
  <c r="W16" i="7"/>
  <c r="V16" i="7"/>
  <c r="U16" i="7"/>
  <c r="T16" i="7"/>
  <c r="S16" i="7"/>
  <c r="R16" i="7"/>
  <c r="Q16" i="7"/>
  <c r="P16" i="7"/>
  <c r="O16" i="7"/>
  <c r="DD15" i="7"/>
  <c r="DJ15" i="7" s="1"/>
  <c r="DA15" i="7"/>
  <c r="CZ15" i="7"/>
  <c r="CY15" i="7"/>
  <c r="X15" i="7"/>
  <c r="W15" i="7"/>
  <c r="V15" i="7"/>
  <c r="U15" i="7"/>
  <c r="T15" i="7"/>
  <c r="S15" i="7"/>
  <c r="R15" i="7"/>
  <c r="Q15" i="7"/>
  <c r="P15" i="7"/>
  <c r="O15" i="7"/>
  <c r="DD14" i="7"/>
  <c r="DJ14" i="7" s="1"/>
  <c r="DA14" i="7"/>
  <c r="CZ14" i="7"/>
  <c r="CY14" i="7"/>
  <c r="CX14" i="7"/>
  <c r="CV14" i="7"/>
  <c r="CT14" i="7"/>
  <c r="X14" i="7"/>
  <c r="W14" i="7"/>
  <c r="V14" i="7"/>
  <c r="U14" i="7"/>
  <c r="T14" i="7"/>
  <c r="S14" i="7"/>
  <c r="R14" i="7"/>
  <c r="Q14" i="7"/>
  <c r="P14" i="7"/>
  <c r="O14" i="7"/>
  <c r="DD13" i="7"/>
  <c r="DJ13" i="7" s="1"/>
  <c r="DA13" i="7"/>
  <c r="CZ13" i="7"/>
  <c r="CY13" i="7"/>
  <c r="CW13" i="7"/>
  <c r="X13" i="7"/>
  <c r="W13" i="7"/>
  <c r="V13" i="7"/>
  <c r="U13" i="7"/>
  <c r="T13" i="7"/>
  <c r="S13" i="7"/>
  <c r="R13" i="7"/>
  <c r="Q13" i="7"/>
  <c r="P13" i="7"/>
  <c r="O13" i="7"/>
  <c r="CT12" i="7"/>
  <c r="DD12" i="7"/>
  <c r="DJ12" i="7" s="1"/>
  <c r="DA12" i="7"/>
  <c r="CZ12" i="7"/>
  <c r="CY12" i="7"/>
  <c r="CW12" i="7"/>
  <c r="CU12" i="7"/>
  <c r="BD12" i="7"/>
  <c r="BB12" i="7"/>
  <c r="AZ12" i="7"/>
  <c r="AX12" i="7"/>
  <c r="AV12" i="7"/>
  <c r="AT12" i="7"/>
  <c r="AR12" i="7"/>
  <c r="AP12" i="7"/>
  <c r="AN12" i="7"/>
  <c r="X12" i="7"/>
  <c r="W12" i="7"/>
  <c r="V12" i="7"/>
  <c r="U12" i="7"/>
  <c r="T12" i="7"/>
  <c r="S12" i="7"/>
  <c r="R12" i="7"/>
  <c r="Q12" i="7"/>
  <c r="P12" i="7"/>
  <c r="O12" i="7"/>
  <c r="DD11" i="7"/>
  <c r="DJ11" i="7" s="1"/>
  <c r="DA11" i="7"/>
  <c r="CZ11" i="7"/>
  <c r="CY11" i="7"/>
  <c r="CX11" i="7"/>
  <c r="CT11" i="7"/>
  <c r="BD11" i="7"/>
  <c r="BB11" i="7"/>
  <c r="AZ11" i="7"/>
  <c r="AX11" i="7"/>
  <c r="AV11" i="7"/>
  <c r="AT11" i="7"/>
  <c r="AR11" i="7"/>
  <c r="AP11" i="7"/>
  <c r="AN11" i="7"/>
  <c r="X11" i="7"/>
  <c r="W11" i="7"/>
  <c r="V11" i="7"/>
  <c r="U11" i="7"/>
  <c r="T11" i="7"/>
  <c r="S11" i="7"/>
  <c r="R11" i="7"/>
  <c r="Q11" i="7"/>
  <c r="P11" i="7"/>
  <c r="O11" i="7"/>
  <c r="DD10" i="7"/>
  <c r="DJ10" i="7" s="1"/>
  <c r="DA10" i="7"/>
  <c r="CZ10" i="7"/>
  <c r="CY10" i="7"/>
  <c r="BD10" i="7"/>
  <c r="BB10" i="7"/>
  <c r="AZ10" i="7"/>
  <c r="AX10" i="7"/>
  <c r="AV10" i="7"/>
  <c r="AT10" i="7"/>
  <c r="AR10" i="7"/>
  <c r="AP10" i="7"/>
  <c r="AN10" i="7"/>
  <c r="X10" i="7"/>
  <c r="W10" i="7"/>
  <c r="V10" i="7"/>
  <c r="U10" i="7"/>
  <c r="T10" i="7"/>
  <c r="S10" i="7"/>
  <c r="R10" i="7"/>
  <c r="Q10" i="7"/>
  <c r="P10" i="7"/>
  <c r="O10" i="7"/>
  <c r="CS9" i="7"/>
  <c r="DD9" i="7"/>
  <c r="DJ9" i="7" s="1"/>
  <c r="DA9" i="7"/>
  <c r="CZ9" i="7"/>
  <c r="CY9" i="7"/>
  <c r="CX9" i="7"/>
  <c r="CV9" i="7"/>
  <c r="CT9" i="7"/>
  <c r="X9" i="7"/>
  <c r="W9" i="7"/>
  <c r="V9" i="7"/>
  <c r="U9" i="7"/>
  <c r="T9" i="7"/>
  <c r="S9" i="7"/>
  <c r="R9" i="7"/>
  <c r="Q9" i="7"/>
  <c r="P9" i="7"/>
  <c r="O9" i="7"/>
  <c r="CS8" i="7"/>
  <c r="DD8" i="7"/>
  <c r="DA8" i="7"/>
  <c r="CZ8" i="7"/>
  <c r="CY8" i="7"/>
  <c r="BD8" i="7"/>
  <c r="BB8" i="7"/>
  <c r="AZ8" i="7"/>
  <c r="AX8" i="7"/>
  <c r="AV8" i="7"/>
  <c r="AT8" i="7"/>
  <c r="AR8" i="7"/>
  <c r="AP8" i="7"/>
  <c r="AN8" i="7"/>
  <c r="X8" i="7"/>
  <c r="W8" i="7"/>
  <c r="V8" i="7"/>
  <c r="U8" i="7"/>
  <c r="T8" i="7"/>
  <c r="S8" i="7"/>
  <c r="R8" i="7"/>
  <c r="Q8" i="7"/>
  <c r="P8" i="7"/>
  <c r="O8" i="7"/>
  <c r="DL7" i="7"/>
  <c r="BD7" i="7"/>
  <c r="BB7" i="7"/>
  <c r="AZ7" i="7"/>
  <c r="AX7" i="7"/>
  <c r="AV7" i="7"/>
  <c r="AT7" i="7"/>
  <c r="AR7" i="7"/>
  <c r="AP7" i="7"/>
  <c r="AN7" i="7"/>
  <c r="X7" i="7"/>
  <c r="W7" i="7"/>
  <c r="V7" i="7"/>
  <c r="U7" i="7"/>
  <c r="T7" i="7"/>
  <c r="S7" i="7"/>
  <c r="R7" i="7"/>
  <c r="Q7" i="7"/>
  <c r="P7" i="7"/>
  <c r="O7" i="7"/>
  <c r="BD6" i="7"/>
  <c r="BB6" i="7"/>
  <c r="AZ6" i="7"/>
  <c r="AX6" i="7"/>
  <c r="AV6" i="7"/>
  <c r="AT6" i="7"/>
  <c r="AR6" i="7"/>
  <c r="AP6" i="7"/>
  <c r="AN6" i="7"/>
  <c r="BD5" i="7"/>
  <c r="BB5" i="7"/>
  <c r="AZ5" i="7"/>
  <c r="AX5" i="7"/>
  <c r="AV5" i="7"/>
  <c r="AT5" i="7"/>
  <c r="AR5" i="7"/>
  <c r="AP5" i="7"/>
  <c r="AN5" i="7"/>
  <c r="BD9" i="7"/>
  <c r="BB9" i="7"/>
  <c r="AZ9" i="7"/>
  <c r="AX9" i="7"/>
  <c r="AV9" i="7"/>
  <c r="AT9" i="7"/>
  <c r="AR9" i="7"/>
  <c r="AP9" i="7"/>
  <c r="AN9" i="7"/>
  <c r="DL9" i="6"/>
  <c r="DL10" i="6"/>
  <c r="CX10" i="6" s="1"/>
  <c r="DL11" i="6"/>
  <c r="CX11" i="6" s="1"/>
  <c r="DL12" i="6"/>
  <c r="DL13" i="6"/>
  <c r="DL14" i="6"/>
  <c r="DL15" i="6"/>
  <c r="CX15" i="6" s="1"/>
  <c r="DL16" i="6"/>
  <c r="DL17" i="6"/>
  <c r="CX17" i="6" s="1"/>
  <c r="DL18" i="6"/>
  <c r="CX18" i="6" s="1"/>
  <c r="DL19" i="6"/>
  <c r="CX19" i="6" s="1"/>
  <c r="DL20" i="6"/>
  <c r="CX20" i="6" s="1"/>
  <c r="DL21" i="6"/>
  <c r="CV21" i="6" s="1"/>
  <c r="DL22" i="6"/>
  <c r="DL23" i="6"/>
  <c r="CT23" i="6" s="1"/>
  <c r="DL24" i="6"/>
  <c r="DL25" i="6"/>
  <c r="DL26" i="6"/>
  <c r="CW26" i="6" s="1"/>
  <c r="DL27" i="6"/>
  <c r="CU27" i="6" s="1"/>
  <c r="DL28" i="6"/>
  <c r="DL29" i="6"/>
  <c r="DL30" i="6"/>
  <c r="DL31" i="6"/>
  <c r="CT31" i="6" s="1"/>
  <c r="DL32" i="6"/>
  <c r="DL33" i="6"/>
  <c r="CW33" i="6" s="1"/>
  <c r="DL34" i="6"/>
  <c r="CW34" i="6" s="1"/>
  <c r="DL35" i="6"/>
  <c r="DL36" i="6"/>
  <c r="CU36" i="6" s="1"/>
  <c r="DL37" i="6"/>
  <c r="CT37" i="6" s="1"/>
  <c r="DL38" i="6"/>
  <c r="CX38" i="6" s="1"/>
  <c r="DL39" i="6"/>
  <c r="CV39" i="6" s="1"/>
  <c r="DL40" i="6"/>
  <c r="DL41" i="6"/>
  <c r="DL42" i="6"/>
  <c r="CV42" i="6" s="1"/>
  <c r="DL43" i="6"/>
  <c r="CX43" i="6" s="1"/>
  <c r="DL44" i="6"/>
  <c r="DL45" i="6"/>
  <c r="DL46" i="6"/>
  <c r="DL47" i="6"/>
  <c r="CY47" i="6" s="1"/>
  <c r="DL48" i="6"/>
  <c r="DL49" i="6"/>
  <c r="CV49" i="6" s="1"/>
  <c r="DL50" i="6"/>
  <c r="CW50" i="6" s="1"/>
  <c r="DL51" i="6"/>
  <c r="CX51" i="6" s="1"/>
  <c r="DL52" i="6"/>
  <c r="CT52" i="6" s="1"/>
  <c r="DL53" i="6"/>
  <c r="DL54" i="6"/>
  <c r="DL55" i="6"/>
  <c r="CZ55" i="6" s="1"/>
  <c r="DL56" i="6"/>
  <c r="CZ56" i="6" s="1"/>
  <c r="DL57" i="6"/>
  <c r="DL58" i="6"/>
  <c r="CU58" i="6" s="1"/>
  <c r="DL59" i="6"/>
  <c r="CX59" i="6" s="1"/>
  <c r="DL60" i="6"/>
  <c r="DL61" i="6"/>
  <c r="DL62" i="6"/>
  <c r="DL63" i="6"/>
  <c r="CU63" i="6" s="1"/>
  <c r="DL64" i="6"/>
  <c r="DL65" i="6"/>
  <c r="CX65" i="6" s="1"/>
  <c r="DL66" i="6"/>
  <c r="CV66" i="6" s="1"/>
  <c r="DL67" i="6"/>
  <c r="CV67" i="6" s="1"/>
  <c r="DL68" i="6"/>
  <c r="CW68" i="6" s="1"/>
  <c r="DL69" i="6"/>
  <c r="DL70" i="6"/>
  <c r="CW70" i="6" s="1"/>
  <c r="DL71" i="6"/>
  <c r="CX71" i="6" s="1"/>
  <c r="DL72" i="6"/>
  <c r="CW72" i="6" s="1"/>
  <c r="DL73" i="6"/>
  <c r="CX73" i="6" s="1"/>
  <c r="DL74" i="6"/>
  <c r="CX74" i="6" s="1"/>
  <c r="DL75" i="6"/>
  <c r="DL76" i="6"/>
  <c r="DL77" i="6"/>
  <c r="DL78" i="6"/>
  <c r="DL79" i="6"/>
  <c r="CX79" i="6" s="1"/>
  <c r="DL80" i="6"/>
  <c r="DL81" i="6"/>
  <c r="DL82" i="6"/>
  <c r="CW82" i="6" s="1"/>
  <c r="DL83" i="6"/>
  <c r="CX83" i="6" s="1"/>
  <c r="DL84" i="6"/>
  <c r="CZ84" i="6" s="1"/>
  <c r="DL85" i="6"/>
  <c r="CU85" i="6" s="1"/>
  <c r="DL86" i="6"/>
  <c r="CX86" i="6" s="1"/>
  <c r="DL87" i="6"/>
  <c r="DL88" i="6"/>
  <c r="CX88" i="6" s="1"/>
  <c r="DL89" i="6"/>
  <c r="DL90" i="6"/>
  <c r="CX90" i="6" s="1"/>
  <c r="DL91" i="6"/>
  <c r="CX91" i="6" s="1"/>
  <c r="DL92" i="6"/>
  <c r="DL93" i="6"/>
  <c r="DL94" i="6"/>
  <c r="DL95" i="6"/>
  <c r="CX95" i="6" s="1"/>
  <c r="DL96" i="6"/>
  <c r="DL97" i="6"/>
  <c r="CW97" i="6" s="1"/>
  <c r="DL98" i="6"/>
  <c r="CZ98" i="6" s="1"/>
  <c r="DL99" i="6"/>
  <c r="CY99" i="6" s="1"/>
  <c r="DL100" i="6"/>
  <c r="CZ100" i="6" s="1"/>
  <c r="DL101" i="6"/>
  <c r="CZ101" i="6" s="1"/>
  <c r="DL102" i="6"/>
  <c r="DL103" i="6"/>
  <c r="CZ103" i="6" s="1"/>
  <c r="DL104" i="6"/>
  <c r="CT104" i="6" s="1"/>
  <c r="DL105" i="6"/>
  <c r="CY105" i="6" s="1"/>
  <c r="DL106" i="6"/>
  <c r="CZ106" i="6" s="1"/>
  <c r="DL107" i="6"/>
  <c r="CY107" i="6" s="1"/>
  <c r="DL108" i="6"/>
  <c r="DL109" i="6"/>
  <c r="DL110" i="6"/>
  <c r="DL111" i="6"/>
  <c r="CW111" i="6" s="1"/>
  <c r="DL112" i="6"/>
  <c r="DL113" i="6"/>
  <c r="CX113" i="6" s="1"/>
  <c r="DL114" i="6"/>
  <c r="CX114" i="6" s="1"/>
  <c r="DL115" i="6"/>
  <c r="CZ115" i="6" s="1"/>
  <c r="DL116" i="6"/>
  <c r="CZ116" i="6" s="1"/>
  <c r="DL117" i="6"/>
  <c r="DL118" i="6"/>
  <c r="CZ118" i="6" s="1"/>
  <c r="DL119" i="6"/>
  <c r="CU119" i="6" s="1"/>
  <c r="DL120" i="6"/>
  <c r="CW120" i="6" s="1"/>
  <c r="DL121" i="6"/>
  <c r="CZ121" i="6" s="1"/>
  <c r="DL122" i="6"/>
  <c r="CZ122" i="6" s="1"/>
  <c r="DL123" i="6"/>
  <c r="CY123" i="6" s="1"/>
  <c r="DL124" i="6"/>
  <c r="CZ124" i="6" s="1"/>
  <c r="DL125" i="6"/>
  <c r="CZ125" i="6" s="1"/>
  <c r="DL126" i="6"/>
  <c r="CV126" i="6" s="1"/>
  <c r="DL127" i="6"/>
  <c r="DL128" i="6"/>
  <c r="CX128" i="6" s="1"/>
  <c r="DL129" i="6"/>
  <c r="CX129" i="6" s="1"/>
  <c r="DL130" i="6"/>
  <c r="CZ130" i="6" s="1"/>
  <c r="DL131" i="6"/>
  <c r="CX131" i="6" s="1"/>
  <c r="DL132" i="6"/>
  <c r="CX132" i="6" s="1"/>
  <c r="DL133" i="6"/>
  <c r="CY133" i="6" s="1"/>
  <c r="DL134" i="6"/>
  <c r="DL135" i="6"/>
  <c r="CZ135" i="6" s="1"/>
  <c r="DL136" i="6"/>
  <c r="CW136" i="6" s="1"/>
  <c r="DL137" i="6"/>
  <c r="CZ137" i="6" s="1"/>
  <c r="DL138" i="6"/>
  <c r="CW138" i="6" s="1"/>
  <c r="DL139" i="6"/>
  <c r="CY139" i="6" s="1"/>
  <c r="DL140" i="6"/>
  <c r="DL141" i="6"/>
  <c r="DL142" i="6"/>
  <c r="DL143" i="6"/>
  <c r="DL144" i="6"/>
  <c r="DL145" i="6"/>
  <c r="DL146" i="6"/>
  <c r="DL147" i="6"/>
  <c r="DL148" i="6"/>
  <c r="DL149" i="6"/>
  <c r="DL150" i="6"/>
  <c r="DL151" i="6"/>
  <c r="DL152" i="6"/>
  <c r="DL153" i="6"/>
  <c r="DL154" i="6"/>
  <c r="DL155" i="6"/>
  <c r="DL8" i="6"/>
  <c r="DG156" i="6"/>
  <c r="DF156" i="6"/>
  <c r="DL156" i="6" s="1"/>
  <c r="DE156" i="6"/>
  <c r="DJ155" i="6"/>
  <c r="DJ154" i="6"/>
  <c r="DJ153" i="6"/>
  <c r="DJ152" i="6"/>
  <c r="DJ151" i="6"/>
  <c r="DJ150" i="6"/>
  <c r="DJ149" i="6"/>
  <c r="DJ148" i="6"/>
  <c r="DJ147" i="6"/>
  <c r="DJ146" i="6"/>
  <c r="DJ145" i="6"/>
  <c r="DJ144" i="6"/>
  <c r="DJ143" i="6"/>
  <c r="DJ142" i="6"/>
  <c r="DJ141" i="6"/>
  <c r="DJ140" i="6"/>
  <c r="DD139" i="6"/>
  <c r="DJ139" i="6" s="1"/>
  <c r="DA139" i="6"/>
  <c r="CU139" i="6"/>
  <c r="CT139" i="6"/>
  <c r="CS139" i="6"/>
  <c r="DD138" i="6"/>
  <c r="DJ138" i="6" s="1"/>
  <c r="DA138" i="6"/>
  <c r="CY138" i="6"/>
  <c r="CX138" i="6"/>
  <c r="CU138" i="6"/>
  <c r="DD137" i="6"/>
  <c r="DJ137" i="6" s="1"/>
  <c r="DA137" i="6"/>
  <c r="CU137" i="6"/>
  <c r="CT137" i="6"/>
  <c r="CS137" i="6"/>
  <c r="DD136" i="6"/>
  <c r="DJ136" i="6" s="1"/>
  <c r="DA136" i="6"/>
  <c r="CZ136" i="6"/>
  <c r="CY136" i="6"/>
  <c r="CX136" i="6"/>
  <c r="DD135" i="6"/>
  <c r="DJ135" i="6" s="1"/>
  <c r="DA135" i="6"/>
  <c r="CX135" i="6"/>
  <c r="DD134" i="6"/>
  <c r="DA134" i="6"/>
  <c r="CZ134" i="6"/>
  <c r="CY134" i="6"/>
  <c r="CX134" i="6"/>
  <c r="CW134" i="6"/>
  <c r="CV134" i="6"/>
  <c r="CU134" i="6"/>
  <c r="CT134" i="6"/>
  <c r="CS134" i="6"/>
  <c r="DD133" i="6"/>
  <c r="DJ133" i="6" s="1"/>
  <c r="DA133" i="6"/>
  <c r="CV133" i="6"/>
  <c r="CU133" i="6"/>
  <c r="CT133" i="6"/>
  <c r="CS133" i="6"/>
  <c r="DD132" i="6"/>
  <c r="DJ132" i="6" s="1"/>
  <c r="DA132" i="6"/>
  <c r="CZ132" i="6"/>
  <c r="CY132" i="6"/>
  <c r="CU132" i="6"/>
  <c r="CT132" i="6"/>
  <c r="CS132" i="6"/>
  <c r="DD131" i="6"/>
  <c r="DJ131" i="6" s="1"/>
  <c r="DA131" i="6"/>
  <c r="CZ131" i="6"/>
  <c r="CY131" i="6"/>
  <c r="CU131" i="6"/>
  <c r="CT131" i="6"/>
  <c r="CS131" i="6"/>
  <c r="DD130" i="6"/>
  <c r="DJ130" i="6" s="1"/>
  <c r="DA130" i="6"/>
  <c r="CV130" i="6"/>
  <c r="CU130" i="6"/>
  <c r="CT130" i="6"/>
  <c r="CS130" i="6"/>
  <c r="DD129" i="6"/>
  <c r="DJ129" i="6" s="1"/>
  <c r="DA129" i="6"/>
  <c r="CZ129" i="6"/>
  <c r="CY129" i="6"/>
  <c r="CU129" i="6"/>
  <c r="CT129" i="6"/>
  <c r="CS129" i="6"/>
  <c r="DD128" i="6"/>
  <c r="DJ128" i="6" s="1"/>
  <c r="DA128" i="6"/>
  <c r="CZ128" i="6"/>
  <c r="CY128" i="6"/>
  <c r="CS128" i="6"/>
  <c r="DD127" i="6"/>
  <c r="DA127" i="6"/>
  <c r="CZ127" i="6"/>
  <c r="CY127" i="6"/>
  <c r="CX127" i="6"/>
  <c r="CW127" i="6"/>
  <c r="CV127" i="6"/>
  <c r="CU127" i="6"/>
  <c r="CT127" i="6"/>
  <c r="CS127" i="6"/>
  <c r="DD126" i="6"/>
  <c r="DJ126" i="6" s="1"/>
  <c r="DA126" i="6"/>
  <c r="CY126" i="6"/>
  <c r="CX126" i="6"/>
  <c r="CW126" i="6"/>
  <c r="CS126" i="6"/>
  <c r="DD125" i="6"/>
  <c r="DJ125" i="6" s="1"/>
  <c r="DA125" i="6"/>
  <c r="CY125" i="6"/>
  <c r="CX125" i="6"/>
  <c r="CW125" i="6"/>
  <c r="CV125" i="6"/>
  <c r="CU125" i="6"/>
  <c r="CT125" i="6"/>
  <c r="CS125" i="6"/>
  <c r="DD124" i="6"/>
  <c r="DJ124" i="6" s="1"/>
  <c r="DA124" i="6"/>
  <c r="CV124" i="6"/>
  <c r="CU124" i="6"/>
  <c r="CT124" i="6"/>
  <c r="CS124" i="6"/>
  <c r="DD123" i="6"/>
  <c r="DJ123" i="6" s="1"/>
  <c r="DA123" i="6"/>
  <c r="CU123" i="6"/>
  <c r="CT123" i="6"/>
  <c r="CS123" i="6"/>
  <c r="DD122" i="6"/>
  <c r="DJ122" i="6" s="1"/>
  <c r="DA122" i="6"/>
  <c r="CU122" i="6"/>
  <c r="CT122" i="6"/>
  <c r="CS122" i="6"/>
  <c r="DD121" i="6"/>
  <c r="DJ121" i="6" s="1"/>
  <c r="DA121" i="6"/>
  <c r="CY121" i="6"/>
  <c r="CW121" i="6"/>
  <c r="CU121" i="6"/>
  <c r="CT121" i="6"/>
  <c r="CS121" i="6"/>
  <c r="DD120" i="6"/>
  <c r="DJ120" i="6" s="1"/>
  <c r="DA120" i="6"/>
  <c r="CZ120" i="6"/>
  <c r="CY120" i="6"/>
  <c r="CS120" i="6"/>
  <c r="DD119" i="6"/>
  <c r="DJ119" i="6" s="1"/>
  <c r="DA119" i="6"/>
  <c r="CZ119" i="6"/>
  <c r="CY119" i="6"/>
  <c r="CX119" i="6"/>
  <c r="CW119" i="6"/>
  <c r="CV119" i="6"/>
  <c r="CS119" i="6"/>
  <c r="DD118" i="6"/>
  <c r="DJ118" i="6" s="1"/>
  <c r="DA118" i="6"/>
  <c r="CU118" i="6"/>
  <c r="CT118" i="6"/>
  <c r="CS118" i="6"/>
  <c r="DD117" i="6"/>
  <c r="DA117" i="6"/>
  <c r="CZ117" i="6"/>
  <c r="CY117" i="6"/>
  <c r="CX117" i="6"/>
  <c r="CW117" i="6"/>
  <c r="CV117" i="6"/>
  <c r="CU117" i="6"/>
  <c r="CT117" i="6"/>
  <c r="CS117" i="6"/>
  <c r="DD116" i="6"/>
  <c r="DJ116" i="6" s="1"/>
  <c r="DA116" i="6"/>
  <c r="CX116" i="6"/>
  <c r="CW116" i="6"/>
  <c r="CV116" i="6"/>
  <c r="CU116" i="6"/>
  <c r="CT116" i="6"/>
  <c r="CS116" i="6"/>
  <c r="DD115" i="6"/>
  <c r="DJ115" i="6" s="1"/>
  <c r="DA115" i="6"/>
  <c r="CX115" i="6"/>
  <c r="CW115" i="6"/>
  <c r="CV115" i="6"/>
  <c r="CU115" i="6"/>
  <c r="CT115" i="6"/>
  <c r="CS115" i="6"/>
  <c r="DD114" i="6"/>
  <c r="DJ114" i="6" s="1"/>
  <c r="DA114" i="6"/>
  <c r="CZ114" i="6"/>
  <c r="CY114" i="6"/>
  <c r="CV114" i="6"/>
  <c r="CU114" i="6"/>
  <c r="CT114" i="6"/>
  <c r="CS114" i="6"/>
  <c r="DD113" i="6"/>
  <c r="DJ113" i="6" s="1"/>
  <c r="DA113" i="6"/>
  <c r="CZ113" i="6"/>
  <c r="CY113" i="6"/>
  <c r="CV113" i="6"/>
  <c r="CU113" i="6"/>
  <c r="CT113" i="6"/>
  <c r="CS113" i="6"/>
  <c r="CW112" i="6"/>
  <c r="DD112" i="6"/>
  <c r="DJ112" i="6" s="1"/>
  <c r="DA112" i="6"/>
  <c r="CZ112" i="6"/>
  <c r="CY112" i="6"/>
  <c r="CX112" i="6"/>
  <c r="CU112" i="6"/>
  <c r="CT112" i="6"/>
  <c r="CS112" i="6"/>
  <c r="DD111" i="6"/>
  <c r="DJ111" i="6" s="1"/>
  <c r="DA111" i="6"/>
  <c r="CZ111" i="6"/>
  <c r="CY111" i="6"/>
  <c r="CX111" i="6"/>
  <c r="CU111" i="6"/>
  <c r="CT111" i="6"/>
  <c r="CS111" i="6"/>
  <c r="DD110" i="6"/>
  <c r="DA110" i="6"/>
  <c r="CZ110" i="6"/>
  <c r="CY110" i="6"/>
  <c r="CX110" i="6"/>
  <c r="CW110" i="6"/>
  <c r="CV110" i="6"/>
  <c r="CU110" i="6"/>
  <c r="CT110" i="6"/>
  <c r="CS110" i="6"/>
  <c r="DD109" i="6"/>
  <c r="DJ109" i="6" s="1"/>
  <c r="DA109" i="6"/>
  <c r="CZ109" i="6"/>
  <c r="CY109" i="6"/>
  <c r="CX109" i="6"/>
  <c r="CW109" i="6"/>
  <c r="CV109" i="6"/>
  <c r="CU109" i="6"/>
  <c r="CT109" i="6"/>
  <c r="CS109" i="6"/>
  <c r="CZ108" i="6"/>
  <c r="DD108" i="6"/>
  <c r="DJ108" i="6" s="1"/>
  <c r="DA108" i="6"/>
  <c r="CV108" i="6"/>
  <c r="CU108" i="6"/>
  <c r="CT108" i="6"/>
  <c r="CS108" i="6"/>
  <c r="DD107" i="6"/>
  <c r="DJ107" i="6" s="1"/>
  <c r="DA107" i="6"/>
  <c r="CV107" i="6"/>
  <c r="CU107" i="6"/>
  <c r="CT107" i="6"/>
  <c r="CS107" i="6"/>
  <c r="DD106" i="6"/>
  <c r="DJ106" i="6" s="1"/>
  <c r="DA106" i="6"/>
  <c r="CV106" i="6"/>
  <c r="CU106" i="6"/>
  <c r="CT106" i="6"/>
  <c r="CS106" i="6"/>
  <c r="DD105" i="6"/>
  <c r="DJ105" i="6" s="1"/>
  <c r="DA105" i="6"/>
  <c r="CZ105" i="6"/>
  <c r="CW105" i="6"/>
  <c r="CV105" i="6"/>
  <c r="CU105" i="6"/>
  <c r="CT105" i="6"/>
  <c r="CS105" i="6"/>
  <c r="DD104" i="6"/>
  <c r="DJ104" i="6" s="1"/>
  <c r="DA104" i="6"/>
  <c r="CS104" i="6"/>
  <c r="DD103" i="6"/>
  <c r="DJ103" i="6" s="1"/>
  <c r="DA103" i="6"/>
  <c r="X103" i="6"/>
  <c r="W103" i="6"/>
  <c r="V103" i="6"/>
  <c r="U103" i="6"/>
  <c r="T103" i="6"/>
  <c r="S103" i="6"/>
  <c r="R103" i="6"/>
  <c r="Q103" i="6"/>
  <c r="P103" i="6"/>
  <c r="O103" i="6"/>
  <c r="DD102" i="6"/>
  <c r="DA102" i="6"/>
  <c r="CZ102" i="6"/>
  <c r="CY102" i="6"/>
  <c r="CX102" i="6"/>
  <c r="CW102" i="6"/>
  <c r="CV102" i="6"/>
  <c r="CU102" i="6"/>
  <c r="CT102" i="6"/>
  <c r="CS102" i="6"/>
  <c r="X102" i="6"/>
  <c r="W102" i="6"/>
  <c r="V102" i="6"/>
  <c r="U102" i="6"/>
  <c r="T102" i="6"/>
  <c r="S102" i="6"/>
  <c r="R102" i="6"/>
  <c r="Q102" i="6"/>
  <c r="P102" i="6"/>
  <c r="O102" i="6"/>
  <c r="DD101" i="6"/>
  <c r="DJ101" i="6" s="1"/>
  <c r="DA101" i="6"/>
  <c r="CX101" i="6"/>
  <c r="CW101" i="6"/>
  <c r="CV101" i="6"/>
  <c r="CU101" i="6"/>
  <c r="CT101" i="6"/>
  <c r="CS101" i="6"/>
  <c r="X101" i="6"/>
  <c r="W101" i="6"/>
  <c r="V101" i="6"/>
  <c r="U101" i="6"/>
  <c r="T101" i="6"/>
  <c r="S101" i="6"/>
  <c r="R101" i="6"/>
  <c r="Q101" i="6"/>
  <c r="P101" i="6"/>
  <c r="O101" i="6"/>
  <c r="DD100" i="6"/>
  <c r="DJ100" i="6" s="1"/>
  <c r="DA100" i="6"/>
  <c r="CX100" i="6"/>
  <c r="CW100" i="6"/>
  <c r="CV100" i="6"/>
  <c r="CU100" i="6"/>
  <c r="CT100" i="6"/>
  <c r="CS100" i="6"/>
  <c r="X100" i="6"/>
  <c r="W100" i="6"/>
  <c r="V100" i="6"/>
  <c r="U100" i="6"/>
  <c r="T100" i="6"/>
  <c r="S100" i="6"/>
  <c r="R100" i="6"/>
  <c r="Q100" i="6"/>
  <c r="P100" i="6"/>
  <c r="O100" i="6"/>
  <c r="DD99" i="6"/>
  <c r="DJ99" i="6" s="1"/>
  <c r="DA99" i="6"/>
  <c r="CV99" i="6"/>
  <c r="CU99" i="6"/>
  <c r="CT99" i="6"/>
  <c r="CS99" i="6"/>
  <c r="X99" i="6"/>
  <c r="W99" i="6"/>
  <c r="V99" i="6"/>
  <c r="U99" i="6"/>
  <c r="T99" i="6"/>
  <c r="S99" i="6"/>
  <c r="R99" i="6"/>
  <c r="Q99" i="6"/>
  <c r="P99" i="6"/>
  <c r="O99" i="6"/>
  <c r="DD98" i="6"/>
  <c r="DJ98" i="6" s="1"/>
  <c r="DA98" i="6"/>
  <c r="CW98" i="6"/>
  <c r="CV98" i="6"/>
  <c r="CU98" i="6"/>
  <c r="CT98" i="6"/>
  <c r="CS98" i="6"/>
  <c r="X98" i="6"/>
  <c r="W98" i="6"/>
  <c r="V98" i="6"/>
  <c r="U98" i="6"/>
  <c r="T98" i="6"/>
  <c r="S98" i="6"/>
  <c r="R98" i="6"/>
  <c r="Q98" i="6"/>
  <c r="P98" i="6"/>
  <c r="O98" i="6"/>
  <c r="DD97" i="6"/>
  <c r="DJ97" i="6" s="1"/>
  <c r="DA97" i="6"/>
  <c r="CX97" i="6"/>
  <c r="CV97" i="6"/>
  <c r="CU97" i="6"/>
  <c r="CT97" i="6"/>
  <c r="CS97" i="6"/>
  <c r="X97" i="6"/>
  <c r="W97" i="6"/>
  <c r="V97" i="6"/>
  <c r="U97" i="6"/>
  <c r="T97" i="6"/>
  <c r="S97" i="6"/>
  <c r="R97" i="6"/>
  <c r="Q97" i="6"/>
  <c r="P97" i="6"/>
  <c r="O97" i="6"/>
  <c r="CZ96" i="6"/>
  <c r="DD96" i="6"/>
  <c r="DJ96" i="6" s="1"/>
  <c r="DA96" i="6"/>
  <c r="CV96" i="6"/>
  <c r="CU96" i="6"/>
  <c r="CT96" i="6"/>
  <c r="CS96" i="6"/>
  <c r="X96" i="6"/>
  <c r="W96" i="6"/>
  <c r="V96" i="6"/>
  <c r="U96" i="6"/>
  <c r="T96" i="6"/>
  <c r="S96" i="6"/>
  <c r="R96" i="6"/>
  <c r="Q96" i="6"/>
  <c r="P96" i="6"/>
  <c r="O96" i="6"/>
  <c r="DD95" i="6"/>
  <c r="DJ95" i="6" s="1"/>
  <c r="DA95" i="6"/>
  <c r="CZ95" i="6"/>
  <c r="CY95" i="6"/>
  <c r="CV95" i="6"/>
  <c r="CU95" i="6"/>
  <c r="CT95" i="6"/>
  <c r="CS95" i="6"/>
  <c r="X95" i="6"/>
  <c r="W95" i="6"/>
  <c r="V95" i="6"/>
  <c r="U95" i="6"/>
  <c r="T95" i="6"/>
  <c r="S95" i="6"/>
  <c r="R95" i="6"/>
  <c r="Q95" i="6"/>
  <c r="P95" i="6"/>
  <c r="O95" i="6"/>
  <c r="DD94" i="6"/>
  <c r="DA94" i="6"/>
  <c r="CZ94" i="6"/>
  <c r="CY94" i="6"/>
  <c r="CX94" i="6"/>
  <c r="CW94" i="6"/>
  <c r="CV94" i="6"/>
  <c r="CU94" i="6"/>
  <c r="CT94" i="6"/>
  <c r="CS94" i="6"/>
  <c r="X94" i="6"/>
  <c r="W94" i="6"/>
  <c r="V94" i="6"/>
  <c r="U94" i="6"/>
  <c r="T94" i="6"/>
  <c r="S94" i="6"/>
  <c r="R94" i="6"/>
  <c r="Q94" i="6"/>
  <c r="P94" i="6"/>
  <c r="O94" i="6"/>
  <c r="DD93" i="6"/>
  <c r="DJ93" i="6" s="1"/>
  <c r="DA93" i="6"/>
  <c r="CZ93" i="6"/>
  <c r="CY93" i="6"/>
  <c r="CX93" i="6"/>
  <c r="CW93" i="6"/>
  <c r="CV93" i="6"/>
  <c r="CU93" i="6"/>
  <c r="CT93" i="6"/>
  <c r="CS93" i="6"/>
  <c r="X93" i="6"/>
  <c r="W93" i="6"/>
  <c r="V93" i="6"/>
  <c r="U93" i="6"/>
  <c r="T93" i="6"/>
  <c r="S93" i="6"/>
  <c r="R93" i="6"/>
  <c r="Q93" i="6"/>
  <c r="P93" i="6"/>
  <c r="O93" i="6"/>
  <c r="CX92" i="6"/>
  <c r="DD92" i="6"/>
  <c r="DJ92" i="6" s="1"/>
  <c r="DA92" i="6"/>
  <c r="CZ92" i="6"/>
  <c r="CY92" i="6"/>
  <c r="CU92" i="6"/>
  <c r="CT92" i="6"/>
  <c r="CS92" i="6"/>
  <c r="X92" i="6"/>
  <c r="W92" i="6"/>
  <c r="V92" i="6"/>
  <c r="U92" i="6"/>
  <c r="T92" i="6"/>
  <c r="S92" i="6"/>
  <c r="R92" i="6"/>
  <c r="Q92" i="6"/>
  <c r="P92" i="6"/>
  <c r="O92" i="6"/>
  <c r="DD91" i="6"/>
  <c r="DJ91" i="6" s="1"/>
  <c r="DA91" i="6"/>
  <c r="CZ91" i="6"/>
  <c r="CY91" i="6"/>
  <c r="CU91" i="6"/>
  <c r="CT91" i="6"/>
  <c r="CS91" i="6"/>
  <c r="X91" i="6"/>
  <c r="W91" i="6"/>
  <c r="V91" i="6"/>
  <c r="U91" i="6"/>
  <c r="T91" i="6"/>
  <c r="S91" i="6"/>
  <c r="R91" i="6"/>
  <c r="Q91" i="6"/>
  <c r="P91" i="6"/>
  <c r="O91" i="6"/>
  <c r="DD90" i="6"/>
  <c r="DJ90" i="6" s="1"/>
  <c r="DA90" i="6"/>
  <c r="CZ90" i="6"/>
  <c r="CY90" i="6"/>
  <c r="CV90" i="6"/>
  <c r="CS90" i="6"/>
  <c r="X90" i="6"/>
  <c r="W90" i="6"/>
  <c r="V90" i="6"/>
  <c r="U90" i="6"/>
  <c r="T90" i="6"/>
  <c r="S90" i="6"/>
  <c r="R90" i="6"/>
  <c r="Q90" i="6"/>
  <c r="P90" i="6"/>
  <c r="O90" i="6"/>
  <c r="CX89" i="6"/>
  <c r="DD89" i="6"/>
  <c r="DJ89" i="6" s="1"/>
  <c r="DA89" i="6"/>
  <c r="CZ89" i="6"/>
  <c r="CY89" i="6"/>
  <c r="CW89" i="6"/>
  <c r="CV89" i="6"/>
  <c r="CU89" i="6"/>
  <c r="CT89" i="6"/>
  <c r="CS89" i="6"/>
  <c r="X89" i="6"/>
  <c r="W89" i="6"/>
  <c r="V89" i="6"/>
  <c r="U89" i="6"/>
  <c r="T89" i="6"/>
  <c r="S89" i="6"/>
  <c r="R89" i="6"/>
  <c r="Q89" i="6"/>
  <c r="P89" i="6"/>
  <c r="O89" i="6"/>
  <c r="DD88" i="6"/>
  <c r="DJ88" i="6" s="1"/>
  <c r="DA88" i="6"/>
  <c r="CZ88" i="6"/>
  <c r="CY88" i="6"/>
  <c r="CS88" i="6"/>
  <c r="X88" i="6"/>
  <c r="W88" i="6"/>
  <c r="V88" i="6"/>
  <c r="U88" i="6"/>
  <c r="T88" i="6"/>
  <c r="S88" i="6"/>
  <c r="R88" i="6"/>
  <c r="Q88" i="6"/>
  <c r="P88" i="6"/>
  <c r="O88" i="6"/>
  <c r="DD87" i="6"/>
  <c r="DJ87" i="6" s="1"/>
  <c r="DA87" i="6"/>
  <c r="CZ87" i="6"/>
  <c r="CY87" i="6"/>
  <c r="CX87" i="6"/>
  <c r="CW87" i="6"/>
  <c r="CV87" i="6"/>
  <c r="CU87" i="6"/>
  <c r="CT87" i="6"/>
  <c r="CS87" i="6"/>
  <c r="X87" i="6"/>
  <c r="W87" i="6"/>
  <c r="V87" i="6"/>
  <c r="U87" i="6"/>
  <c r="T87" i="6"/>
  <c r="S87" i="6"/>
  <c r="R87" i="6"/>
  <c r="Q87" i="6"/>
  <c r="P87" i="6"/>
  <c r="O87" i="6"/>
  <c r="DD86" i="6"/>
  <c r="DJ86" i="6" s="1"/>
  <c r="DA86" i="6"/>
  <c r="CZ86" i="6"/>
  <c r="CY86" i="6"/>
  <c r="CS86" i="6"/>
  <c r="X86" i="6"/>
  <c r="W86" i="6"/>
  <c r="V86" i="6"/>
  <c r="U86" i="6"/>
  <c r="T86" i="6"/>
  <c r="S86" i="6"/>
  <c r="R86" i="6"/>
  <c r="Q86" i="6"/>
  <c r="P86" i="6"/>
  <c r="O86" i="6"/>
  <c r="DD85" i="6"/>
  <c r="DJ85" i="6" s="1"/>
  <c r="DA85" i="6"/>
  <c r="CZ85" i="6"/>
  <c r="CY85" i="6"/>
  <c r="CS85" i="6"/>
  <c r="X85" i="6"/>
  <c r="W85" i="6"/>
  <c r="V85" i="6"/>
  <c r="U85" i="6"/>
  <c r="T85" i="6"/>
  <c r="S85" i="6"/>
  <c r="R85" i="6"/>
  <c r="Q85" i="6"/>
  <c r="P85" i="6"/>
  <c r="O85" i="6"/>
  <c r="DD84" i="6"/>
  <c r="DJ84" i="6" s="1"/>
  <c r="DA84" i="6"/>
  <c r="CW84" i="6"/>
  <c r="CS84" i="6"/>
  <c r="X84" i="6"/>
  <c r="W84" i="6"/>
  <c r="V84" i="6"/>
  <c r="U84" i="6"/>
  <c r="T84" i="6"/>
  <c r="S84" i="6"/>
  <c r="R84" i="6"/>
  <c r="Q84" i="6"/>
  <c r="P84" i="6"/>
  <c r="O84" i="6"/>
  <c r="DD83" i="6"/>
  <c r="DJ83" i="6" s="1"/>
  <c r="DA83" i="6"/>
  <c r="CZ83" i="6"/>
  <c r="CY83" i="6"/>
  <c r="CW83" i="6"/>
  <c r="CS83" i="6"/>
  <c r="X83" i="6"/>
  <c r="W83" i="6"/>
  <c r="V83" i="6"/>
  <c r="U83" i="6"/>
  <c r="T83" i="6"/>
  <c r="S83" i="6"/>
  <c r="R83" i="6"/>
  <c r="Q83" i="6"/>
  <c r="P83" i="6"/>
  <c r="O83" i="6"/>
  <c r="DD82" i="6"/>
  <c r="DJ82" i="6" s="1"/>
  <c r="DA82" i="6"/>
  <c r="CZ82" i="6"/>
  <c r="CY82" i="6"/>
  <c r="CX82" i="6"/>
  <c r="CS82" i="6"/>
  <c r="X82" i="6"/>
  <c r="W82" i="6"/>
  <c r="V82" i="6"/>
  <c r="U82" i="6"/>
  <c r="T82" i="6"/>
  <c r="S82" i="6"/>
  <c r="R82" i="6"/>
  <c r="Q82" i="6"/>
  <c r="P82" i="6"/>
  <c r="O82" i="6"/>
  <c r="DD81" i="6"/>
  <c r="DJ81" i="6" s="1"/>
  <c r="DA81" i="6"/>
  <c r="CZ81" i="6"/>
  <c r="CY81" i="6"/>
  <c r="CX81" i="6"/>
  <c r="CW81" i="6"/>
  <c r="CV81" i="6"/>
  <c r="CU81" i="6"/>
  <c r="CT81" i="6"/>
  <c r="CS81" i="6"/>
  <c r="X81" i="6"/>
  <c r="W81" i="6"/>
  <c r="V81" i="6"/>
  <c r="U81" i="6"/>
  <c r="T81" i="6"/>
  <c r="S81" i="6"/>
  <c r="R81" i="6"/>
  <c r="Q81" i="6"/>
  <c r="P81" i="6"/>
  <c r="O81" i="6"/>
  <c r="CX80" i="6"/>
  <c r="DD80" i="6"/>
  <c r="DJ80" i="6" s="1"/>
  <c r="DA80" i="6"/>
  <c r="CZ80" i="6"/>
  <c r="CY80" i="6"/>
  <c r="CU80" i="6"/>
  <c r="CT80" i="6"/>
  <c r="CS80" i="6"/>
  <c r="X80" i="6"/>
  <c r="W80" i="6"/>
  <c r="V80" i="6"/>
  <c r="U80" i="6"/>
  <c r="T80" i="6"/>
  <c r="S80" i="6"/>
  <c r="R80" i="6"/>
  <c r="Q80" i="6"/>
  <c r="P80" i="6"/>
  <c r="O80" i="6"/>
  <c r="DD79" i="6"/>
  <c r="DJ79" i="6" s="1"/>
  <c r="DA79" i="6"/>
  <c r="CZ79" i="6"/>
  <c r="CY79" i="6"/>
  <c r="CV79" i="6"/>
  <c r="CU79" i="6"/>
  <c r="CT79" i="6"/>
  <c r="CS79" i="6"/>
  <c r="X79" i="6"/>
  <c r="W79" i="6"/>
  <c r="V79" i="6"/>
  <c r="U79" i="6"/>
  <c r="T79" i="6"/>
  <c r="S79" i="6"/>
  <c r="R79" i="6"/>
  <c r="Q79" i="6"/>
  <c r="P79" i="6"/>
  <c r="O79" i="6"/>
  <c r="DD78" i="6"/>
  <c r="DJ78" i="6" s="1"/>
  <c r="DA78" i="6"/>
  <c r="CZ78" i="6"/>
  <c r="CY78" i="6"/>
  <c r="CX78" i="6"/>
  <c r="CW78" i="6"/>
  <c r="CV78" i="6"/>
  <c r="CU78" i="6"/>
  <c r="CT78" i="6"/>
  <c r="CS78" i="6"/>
  <c r="X78" i="6"/>
  <c r="W78" i="6"/>
  <c r="V78" i="6"/>
  <c r="U78" i="6"/>
  <c r="T78" i="6"/>
  <c r="S78" i="6"/>
  <c r="R78" i="6"/>
  <c r="Q78" i="6"/>
  <c r="P78" i="6"/>
  <c r="O78" i="6"/>
  <c r="DD77" i="6"/>
  <c r="DJ77" i="6" s="1"/>
  <c r="DA77" i="6"/>
  <c r="CZ77" i="6"/>
  <c r="CY77" i="6"/>
  <c r="CX77" i="6"/>
  <c r="CW77" i="6"/>
  <c r="CV77" i="6"/>
  <c r="CU77" i="6"/>
  <c r="CT77" i="6"/>
  <c r="CS77" i="6"/>
  <c r="X77" i="6"/>
  <c r="W77" i="6"/>
  <c r="V77" i="6"/>
  <c r="U77" i="6"/>
  <c r="T77" i="6"/>
  <c r="S77" i="6"/>
  <c r="R77" i="6"/>
  <c r="Q77" i="6"/>
  <c r="P77" i="6"/>
  <c r="O77" i="6"/>
  <c r="CX76" i="6"/>
  <c r="DD76" i="6"/>
  <c r="DJ76" i="6" s="1"/>
  <c r="DA76" i="6"/>
  <c r="CZ76" i="6"/>
  <c r="CY76" i="6"/>
  <c r="CU76" i="6"/>
  <c r="CT76" i="6"/>
  <c r="CS76" i="6"/>
  <c r="X76" i="6"/>
  <c r="W76" i="6"/>
  <c r="V76" i="6"/>
  <c r="U76" i="6"/>
  <c r="T76" i="6"/>
  <c r="S76" i="6"/>
  <c r="R76" i="6"/>
  <c r="Q76" i="6"/>
  <c r="P76" i="6"/>
  <c r="O76" i="6"/>
  <c r="DD75" i="6"/>
  <c r="DJ75" i="6" s="1"/>
  <c r="DA75" i="6"/>
  <c r="CZ75" i="6"/>
  <c r="CY75" i="6"/>
  <c r="CX75" i="6"/>
  <c r="CW75" i="6"/>
  <c r="CV75" i="6"/>
  <c r="CU75" i="6"/>
  <c r="CT75" i="6"/>
  <c r="CS75" i="6"/>
  <c r="X75" i="6"/>
  <c r="W75" i="6"/>
  <c r="V75" i="6"/>
  <c r="U75" i="6"/>
  <c r="T75" i="6"/>
  <c r="S75" i="6"/>
  <c r="R75" i="6"/>
  <c r="Q75" i="6"/>
  <c r="P75" i="6"/>
  <c r="O75" i="6"/>
  <c r="DD74" i="6"/>
  <c r="DJ74" i="6" s="1"/>
  <c r="DA74" i="6"/>
  <c r="CZ74" i="6"/>
  <c r="CY74" i="6"/>
  <c r="CS74" i="6"/>
  <c r="X74" i="6"/>
  <c r="W74" i="6"/>
  <c r="V74" i="6"/>
  <c r="U74" i="6"/>
  <c r="T74" i="6"/>
  <c r="S74" i="6"/>
  <c r="R74" i="6"/>
  <c r="Q74" i="6"/>
  <c r="P74" i="6"/>
  <c r="O74" i="6"/>
  <c r="DD73" i="6"/>
  <c r="DJ73" i="6" s="1"/>
  <c r="DA73" i="6"/>
  <c r="CZ73" i="6"/>
  <c r="CY73" i="6"/>
  <c r="CW73" i="6"/>
  <c r="CV73" i="6"/>
  <c r="CS73" i="6"/>
  <c r="X73" i="6"/>
  <c r="W73" i="6"/>
  <c r="V73" i="6"/>
  <c r="U73" i="6"/>
  <c r="T73" i="6"/>
  <c r="S73" i="6"/>
  <c r="R73" i="6"/>
  <c r="Q73" i="6"/>
  <c r="P73" i="6"/>
  <c r="O73" i="6"/>
  <c r="DD72" i="6"/>
  <c r="DJ72" i="6" s="1"/>
  <c r="DA72" i="6"/>
  <c r="CZ72" i="6"/>
  <c r="CY72" i="6"/>
  <c r="CX72" i="6"/>
  <c r="CS72" i="6"/>
  <c r="X72" i="6"/>
  <c r="W72" i="6"/>
  <c r="V72" i="6"/>
  <c r="U72" i="6"/>
  <c r="T72" i="6"/>
  <c r="S72" i="6"/>
  <c r="R72" i="6"/>
  <c r="Q72" i="6"/>
  <c r="P72" i="6"/>
  <c r="O72" i="6"/>
  <c r="DD71" i="6"/>
  <c r="DJ71" i="6" s="1"/>
  <c r="DA71" i="6"/>
  <c r="CZ71" i="6"/>
  <c r="CY71" i="6"/>
  <c r="CU71" i="6"/>
  <c r="CT71" i="6"/>
  <c r="CS71" i="6"/>
  <c r="X71" i="6"/>
  <c r="W71" i="6"/>
  <c r="V71" i="6"/>
  <c r="U71" i="6"/>
  <c r="T71" i="6"/>
  <c r="S71" i="6"/>
  <c r="R71" i="6"/>
  <c r="Q71" i="6"/>
  <c r="P71" i="6"/>
  <c r="O71" i="6"/>
  <c r="DD70" i="6"/>
  <c r="DJ70" i="6" s="1"/>
  <c r="DA70" i="6"/>
  <c r="CZ70" i="6"/>
  <c r="CY70" i="6"/>
  <c r="CU70" i="6"/>
  <c r="CT70" i="6"/>
  <c r="CS70" i="6"/>
  <c r="X70" i="6"/>
  <c r="W70" i="6"/>
  <c r="V70" i="6"/>
  <c r="U70" i="6"/>
  <c r="T70" i="6"/>
  <c r="S70" i="6"/>
  <c r="R70" i="6"/>
  <c r="Q70" i="6"/>
  <c r="P70" i="6"/>
  <c r="O70" i="6"/>
  <c r="DD69" i="6"/>
  <c r="DJ69" i="6" s="1"/>
  <c r="DA69" i="6"/>
  <c r="CZ69" i="6"/>
  <c r="CY69" i="6"/>
  <c r="CX69" i="6"/>
  <c r="CW69" i="6"/>
  <c r="CV69" i="6"/>
  <c r="CU69" i="6"/>
  <c r="CT69" i="6"/>
  <c r="CS69" i="6"/>
  <c r="X69" i="6"/>
  <c r="W69" i="6"/>
  <c r="V69" i="6"/>
  <c r="U69" i="6"/>
  <c r="T69" i="6"/>
  <c r="S69" i="6"/>
  <c r="R69" i="6"/>
  <c r="Q69" i="6"/>
  <c r="P69" i="6"/>
  <c r="O69" i="6"/>
  <c r="DD68" i="6"/>
  <c r="DJ68" i="6" s="1"/>
  <c r="DA68" i="6"/>
  <c r="CZ68" i="6"/>
  <c r="CY68" i="6"/>
  <c r="CX68" i="6"/>
  <c r="CS68" i="6"/>
  <c r="X68" i="6"/>
  <c r="W68" i="6"/>
  <c r="V68" i="6"/>
  <c r="U68" i="6"/>
  <c r="T68" i="6"/>
  <c r="S68" i="6"/>
  <c r="R68" i="6"/>
  <c r="Q68" i="6"/>
  <c r="P68" i="6"/>
  <c r="O68" i="6"/>
  <c r="CX67" i="6"/>
  <c r="DJ67" i="6"/>
  <c r="DA67" i="6"/>
  <c r="CZ67" i="6"/>
  <c r="CY67" i="6"/>
  <c r="CS67" i="6"/>
  <c r="X67" i="6"/>
  <c r="W67" i="6"/>
  <c r="V67" i="6"/>
  <c r="U67" i="6"/>
  <c r="T67" i="6"/>
  <c r="S67" i="6"/>
  <c r="R67" i="6"/>
  <c r="Q67" i="6"/>
  <c r="P67" i="6"/>
  <c r="O67" i="6"/>
  <c r="DJ66" i="6"/>
  <c r="DA66" i="6"/>
  <c r="CZ66" i="6"/>
  <c r="CY66" i="6"/>
  <c r="CW66" i="6"/>
  <c r="CS66" i="6"/>
  <c r="X66" i="6"/>
  <c r="W66" i="6"/>
  <c r="V66" i="6"/>
  <c r="U66" i="6"/>
  <c r="T66" i="6"/>
  <c r="S66" i="6"/>
  <c r="R66" i="6"/>
  <c r="Q66" i="6"/>
  <c r="P66" i="6"/>
  <c r="O66" i="6"/>
  <c r="CT65" i="6"/>
  <c r="DJ65" i="6"/>
  <c r="DA65" i="6"/>
  <c r="CZ65" i="6"/>
  <c r="CY65" i="6"/>
  <c r="CW65" i="6"/>
  <c r="CV65" i="6"/>
  <c r="CU65" i="6"/>
  <c r="CS65" i="6"/>
  <c r="X65" i="6"/>
  <c r="W65" i="6"/>
  <c r="V65" i="6"/>
  <c r="U65" i="6"/>
  <c r="T65" i="6"/>
  <c r="S65" i="6"/>
  <c r="R65" i="6"/>
  <c r="Q65" i="6"/>
  <c r="P65" i="6"/>
  <c r="O65" i="6"/>
  <c r="DJ64" i="6"/>
  <c r="DA64" i="6"/>
  <c r="CZ64" i="6"/>
  <c r="CY64" i="6"/>
  <c r="CX64" i="6"/>
  <c r="CW64" i="6"/>
  <c r="CV64" i="6"/>
  <c r="CU64" i="6"/>
  <c r="CT64" i="6"/>
  <c r="CS64" i="6"/>
  <c r="X64" i="6"/>
  <c r="W64" i="6"/>
  <c r="V64" i="6"/>
  <c r="U64" i="6"/>
  <c r="T64" i="6"/>
  <c r="S64" i="6"/>
  <c r="R64" i="6"/>
  <c r="Q64" i="6"/>
  <c r="P64" i="6"/>
  <c r="O64" i="6"/>
  <c r="DJ63" i="6"/>
  <c r="DA63" i="6"/>
  <c r="CZ63" i="6"/>
  <c r="CY63" i="6"/>
  <c r="CV63" i="6"/>
  <c r="CS63" i="6"/>
  <c r="X63" i="6"/>
  <c r="W63" i="6"/>
  <c r="V63" i="6"/>
  <c r="U63" i="6"/>
  <c r="T63" i="6"/>
  <c r="S63" i="6"/>
  <c r="R63" i="6"/>
  <c r="Q63" i="6"/>
  <c r="P63" i="6"/>
  <c r="O63" i="6"/>
  <c r="DJ62" i="6"/>
  <c r="DA62" i="6"/>
  <c r="CZ62" i="6"/>
  <c r="CY62" i="6"/>
  <c r="CX62" i="6"/>
  <c r="CW62" i="6"/>
  <c r="CV62" i="6"/>
  <c r="CU62" i="6"/>
  <c r="CT62" i="6"/>
  <c r="CS62" i="6"/>
  <c r="X62" i="6"/>
  <c r="W62" i="6"/>
  <c r="V62" i="6"/>
  <c r="U62" i="6"/>
  <c r="T62" i="6"/>
  <c r="S62" i="6"/>
  <c r="R62" i="6"/>
  <c r="Q62" i="6"/>
  <c r="P62" i="6"/>
  <c r="O62" i="6"/>
  <c r="CZ61" i="6"/>
  <c r="DJ61" i="6"/>
  <c r="DA61" i="6"/>
  <c r="CW61" i="6"/>
  <c r="CS61" i="6"/>
  <c r="X61" i="6"/>
  <c r="W61" i="6"/>
  <c r="V61" i="6"/>
  <c r="U61" i="6"/>
  <c r="T61" i="6"/>
  <c r="S61" i="6"/>
  <c r="R61" i="6"/>
  <c r="Q61" i="6"/>
  <c r="P61" i="6"/>
  <c r="O61" i="6"/>
  <c r="DJ60" i="6"/>
  <c r="DA60" i="6"/>
  <c r="CZ60" i="6"/>
  <c r="CY60" i="6"/>
  <c r="CX60" i="6"/>
  <c r="CW60" i="6"/>
  <c r="CV60" i="6"/>
  <c r="CU60" i="6"/>
  <c r="CT60" i="6"/>
  <c r="CS60" i="6"/>
  <c r="X60" i="6"/>
  <c r="W60" i="6"/>
  <c r="V60" i="6"/>
  <c r="U60" i="6"/>
  <c r="T60" i="6"/>
  <c r="S60" i="6"/>
  <c r="R60" i="6"/>
  <c r="Q60" i="6"/>
  <c r="P60" i="6"/>
  <c r="O60" i="6"/>
  <c r="DJ59" i="6"/>
  <c r="DA59" i="6"/>
  <c r="CS59" i="6"/>
  <c r="X59" i="6"/>
  <c r="W59" i="6"/>
  <c r="V59" i="6"/>
  <c r="U59" i="6"/>
  <c r="T59" i="6"/>
  <c r="S59" i="6"/>
  <c r="R59" i="6"/>
  <c r="Q59" i="6"/>
  <c r="P59" i="6"/>
  <c r="O59" i="6"/>
  <c r="DJ58" i="6"/>
  <c r="DA58" i="6"/>
  <c r="CW58" i="6"/>
  <c r="CV58" i="6"/>
  <c r="CS58" i="6"/>
  <c r="X58" i="6"/>
  <c r="W58" i="6"/>
  <c r="V58" i="6"/>
  <c r="U58" i="6"/>
  <c r="T58" i="6"/>
  <c r="S58" i="6"/>
  <c r="R58" i="6"/>
  <c r="Q58" i="6"/>
  <c r="P58" i="6"/>
  <c r="O58" i="6"/>
  <c r="CT57" i="6"/>
  <c r="DJ57" i="6"/>
  <c r="DA57" i="6"/>
  <c r="CZ57" i="6"/>
  <c r="CY57" i="6"/>
  <c r="CX57" i="6"/>
  <c r="CW57" i="6"/>
  <c r="CV57" i="6"/>
  <c r="CU57" i="6"/>
  <c r="CS57" i="6"/>
  <c r="X57" i="6"/>
  <c r="W57" i="6"/>
  <c r="V57" i="6"/>
  <c r="U57" i="6"/>
  <c r="T57" i="6"/>
  <c r="S57" i="6"/>
  <c r="R57" i="6"/>
  <c r="Q57" i="6"/>
  <c r="P57" i="6"/>
  <c r="O57" i="6"/>
  <c r="DJ56" i="6"/>
  <c r="DA56" i="6"/>
  <c r="CS56" i="6"/>
  <c r="X56" i="6"/>
  <c r="W56" i="6"/>
  <c r="V56" i="6"/>
  <c r="U56" i="6"/>
  <c r="T56" i="6"/>
  <c r="S56" i="6"/>
  <c r="R56" i="6"/>
  <c r="Q56" i="6"/>
  <c r="P56" i="6"/>
  <c r="O56" i="6"/>
  <c r="DJ55" i="6"/>
  <c r="DA55" i="6"/>
  <c r="CS55" i="6"/>
  <c r="X55" i="6"/>
  <c r="W55" i="6"/>
  <c r="V55" i="6"/>
  <c r="U55" i="6"/>
  <c r="T55" i="6"/>
  <c r="S55" i="6"/>
  <c r="R55" i="6"/>
  <c r="Q55" i="6"/>
  <c r="P55" i="6"/>
  <c r="O55" i="6"/>
  <c r="DJ54" i="6"/>
  <c r="DA54" i="6"/>
  <c r="CZ54" i="6"/>
  <c r="CY54" i="6"/>
  <c r="CX54" i="6"/>
  <c r="CW54" i="6"/>
  <c r="CV54" i="6"/>
  <c r="CU54" i="6"/>
  <c r="CT54" i="6"/>
  <c r="CS54" i="6"/>
  <c r="X54" i="6"/>
  <c r="W54" i="6"/>
  <c r="V54" i="6"/>
  <c r="U54" i="6"/>
  <c r="T54" i="6"/>
  <c r="S54" i="6"/>
  <c r="R54" i="6"/>
  <c r="Q54" i="6"/>
  <c r="P54" i="6"/>
  <c r="O54" i="6"/>
  <c r="DA53" i="6"/>
  <c r="CZ53" i="6"/>
  <c r="CY53" i="6"/>
  <c r="CX53" i="6"/>
  <c r="CW53" i="6"/>
  <c r="CV53" i="6"/>
  <c r="CU53" i="6"/>
  <c r="CT53" i="6"/>
  <c r="CS53" i="6"/>
  <c r="X53" i="6"/>
  <c r="W53" i="6"/>
  <c r="V53" i="6"/>
  <c r="U53" i="6"/>
  <c r="T53" i="6"/>
  <c r="S53" i="6"/>
  <c r="R53" i="6"/>
  <c r="Q53" i="6"/>
  <c r="P53" i="6"/>
  <c r="O53" i="6"/>
  <c r="DJ52" i="6"/>
  <c r="DA52" i="6"/>
  <c r="CX52" i="6"/>
  <c r="CW52" i="6"/>
  <c r="CV52" i="6"/>
  <c r="CU52" i="6"/>
  <c r="X52" i="6"/>
  <c r="W52" i="6"/>
  <c r="V52" i="6"/>
  <c r="U52" i="6"/>
  <c r="T52" i="6"/>
  <c r="S52" i="6"/>
  <c r="R52" i="6"/>
  <c r="Q52" i="6"/>
  <c r="P52" i="6"/>
  <c r="O52" i="6"/>
  <c r="DJ51" i="6"/>
  <c r="DA51" i="6"/>
  <c r="CZ51" i="6"/>
  <c r="CY51" i="6"/>
  <c r="CU51" i="6"/>
  <c r="CT51" i="6"/>
  <c r="CS51" i="6"/>
  <c r="X51" i="6"/>
  <c r="W51" i="6"/>
  <c r="V51" i="6"/>
  <c r="U51" i="6"/>
  <c r="T51" i="6"/>
  <c r="S51" i="6"/>
  <c r="R51" i="6"/>
  <c r="Q51" i="6"/>
  <c r="P51" i="6"/>
  <c r="O51" i="6"/>
  <c r="DJ50" i="6"/>
  <c r="DA50" i="6"/>
  <c r="CZ50" i="6"/>
  <c r="CY50" i="6"/>
  <c r="CX50" i="6"/>
  <c r="CV50" i="6"/>
  <c r="CS50" i="6"/>
  <c r="X50" i="6"/>
  <c r="W50" i="6"/>
  <c r="V50" i="6"/>
  <c r="U50" i="6"/>
  <c r="T50" i="6"/>
  <c r="S50" i="6"/>
  <c r="R50" i="6"/>
  <c r="Q50" i="6"/>
  <c r="P50" i="6"/>
  <c r="O50" i="6"/>
  <c r="CT49" i="6"/>
  <c r="DJ49" i="6"/>
  <c r="DA49" i="6"/>
  <c r="CZ49" i="6"/>
  <c r="CY49" i="6"/>
  <c r="CX49" i="6"/>
  <c r="CW49" i="6"/>
  <c r="CS49" i="6"/>
  <c r="X49" i="6"/>
  <c r="W49" i="6"/>
  <c r="V49" i="6"/>
  <c r="U49" i="6"/>
  <c r="T49" i="6"/>
  <c r="S49" i="6"/>
  <c r="R49" i="6"/>
  <c r="Q49" i="6"/>
  <c r="P49" i="6"/>
  <c r="O49" i="6"/>
  <c r="CZ48" i="6"/>
  <c r="DJ48" i="6"/>
  <c r="DA48" i="6"/>
  <c r="CY48" i="6"/>
  <c r="CX48" i="6"/>
  <c r="CW48" i="6"/>
  <c r="CV48" i="6"/>
  <c r="CU48" i="6"/>
  <c r="CT48" i="6"/>
  <c r="CS48" i="6"/>
  <c r="X48" i="6"/>
  <c r="W48" i="6"/>
  <c r="V48" i="6"/>
  <c r="U48" i="6"/>
  <c r="T48" i="6"/>
  <c r="S48" i="6"/>
  <c r="R48" i="6"/>
  <c r="Q48" i="6"/>
  <c r="P48" i="6"/>
  <c r="O48" i="6"/>
  <c r="DJ47" i="6"/>
  <c r="DA47" i="6"/>
  <c r="CV47" i="6"/>
  <c r="CU47" i="6"/>
  <c r="CT47" i="6"/>
  <c r="CS47" i="6"/>
  <c r="X47" i="6"/>
  <c r="W47" i="6"/>
  <c r="V47" i="6"/>
  <c r="U47" i="6"/>
  <c r="T47" i="6"/>
  <c r="S47" i="6"/>
  <c r="R47" i="6"/>
  <c r="Q47" i="6"/>
  <c r="P47" i="6"/>
  <c r="O47" i="6"/>
  <c r="DJ46" i="6"/>
  <c r="DA46" i="6"/>
  <c r="CZ46" i="6"/>
  <c r="CY46" i="6"/>
  <c r="CX46" i="6"/>
  <c r="CW46" i="6"/>
  <c r="CV46" i="6"/>
  <c r="CU46" i="6"/>
  <c r="CT46" i="6"/>
  <c r="CS46" i="6"/>
  <c r="X46" i="6"/>
  <c r="W46" i="6"/>
  <c r="V46" i="6"/>
  <c r="U46" i="6"/>
  <c r="T46" i="6"/>
  <c r="S46" i="6"/>
  <c r="R46" i="6"/>
  <c r="Q46" i="6"/>
  <c r="P46" i="6"/>
  <c r="O46" i="6"/>
  <c r="CW45" i="6"/>
  <c r="DD45" i="6"/>
  <c r="DJ45" i="6" s="1"/>
  <c r="DA45" i="6"/>
  <c r="CZ45" i="6"/>
  <c r="CY45" i="6"/>
  <c r="CX45" i="6"/>
  <c r="CV45" i="6"/>
  <c r="CU45" i="6"/>
  <c r="CT45" i="6"/>
  <c r="CS45" i="6"/>
  <c r="X45" i="6"/>
  <c r="W45" i="6"/>
  <c r="V45" i="6"/>
  <c r="U45" i="6"/>
  <c r="T45" i="6"/>
  <c r="S45" i="6"/>
  <c r="R45" i="6"/>
  <c r="Q45" i="6"/>
  <c r="P45" i="6"/>
  <c r="O45" i="6"/>
  <c r="CT44" i="6"/>
  <c r="DD44" i="6"/>
  <c r="DJ44" i="6" s="1"/>
  <c r="DA44" i="6"/>
  <c r="CZ44" i="6"/>
  <c r="CY44" i="6"/>
  <c r="CW44" i="6"/>
  <c r="CU44" i="6"/>
  <c r="CS44" i="6"/>
  <c r="X44" i="6"/>
  <c r="W44" i="6"/>
  <c r="V44" i="6"/>
  <c r="U44" i="6"/>
  <c r="T44" i="6"/>
  <c r="S44" i="6"/>
  <c r="R44" i="6"/>
  <c r="Q44" i="6"/>
  <c r="P44" i="6"/>
  <c r="O44" i="6"/>
  <c r="DD43" i="6"/>
  <c r="DJ43" i="6" s="1"/>
  <c r="DA43" i="6"/>
  <c r="CZ43" i="6"/>
  <c r="CY43" i="6"/>
  <c r="CS43" i="6"/>
  <c r="X43" i="6"/>
  <c r="W43" i="6"/>
  <c r="V43" i="6"/>
  <c r="U43" i="6"/>
  <c r="T43" i="6"/>
  <c r="S43" i="6"/>
  <c r="R43" i="6"/>
  <c r="Q43" i="6"/>
  <c r="P43" i="6"/>
  <c r="O43" i="6"/>
  <c r="DD42" i="6"/>
  <c r="DJ42" i="6" s="1"/>
  <c r="DA42" i="6"/>
  <c r="CZ42" i="6"/>
  <c r="CY42" i="6"/>
  <c r="CX42" i="6"/>
  <c r="CS42" i="6"/>
  <c r="X42" i="6"/>
  <c r="W42" i="6"/>
  <c r="V42" i="6"/>
  <c r="U42" i="6"/>
  <c r="T42" i="6"/>
  <c r="S42" i="6"/>
  <c r="R42" i="6"/>
  <c r="Q42" i="6"/>
  <c r="P42" i="6"/>
  <c r="O42" i="6"/>
  <c r="CU41" i="6"/>
  <c r="DD41" i="6"/>
  <c r="DJ41" i="6" s="1"/>
  <c r="DA41" i="6"/>
  <c r="CZ41" i="6"/>
  <c r="CY41" i="6"/>
  <c r="CX41" i="6"/>
  <c r="CW41" i="6"/>
  <c r="CV41" i="6"/>
  <c r="CT41" i="6"/>
  <c r="X41" i="6"/>
  <c r="W41" i="6"/>
  <c r="V41" i="6"/>
  <c r="U41" i="6"/>
  <c r="T41" i="6"/>
  <c r="S41" i="6"/>
  <c r="R41" i="6"/>
  <c r="Q41" i="6"/>
  <c r="P41" i="6"/>
  <c r="O41" i="6"/>
  <c r="DD40" i="6"/>
  <c r="DJ40" i="6" s="1"/>
  <c r="DA40" i="6"/>
  <c r="CZ40" i="6"/>
  <c r="CY40" i="6"/>
  <c r="CX40" i="6"/>
  <c r="CW40" i="6"/>
  <c r="CV40" i="6"/>
  <c r="CU40" i="6"/>
  <c r="CT40" i="6"/>
  <c r="CS40" i="6"/>
  <c r="X40" i="6"/>
  <c r="W40" i="6"/>
  <c r="V40" i="6"/>
  <c r="U40" i="6"/>
  <c r="T40" i="6"/>
  <c r="S40" i="6"/>
  <c r="R40" i="6"/>
  <c r="Q40" i="6"/>
  <c r="P40" i="6"/>
  <c r="O40" i="6"/>
  <c r="DD39" i="6"/>
  <c r="DJ39" i="6" s="1"/>
  <c r="DA39" i="6"/>
  <c r="CZ39" i="6"/>
  <c r="CY39" i="6"/>
  <c r="CX39" i="6"/>
  <c r="X39" i="6"/>
  <c r="W39" i="6"/>
  <c r="V39" i="6"/>
  <c r="U39" i="6"/>
  <c r="T39" i="6"/>
  <c r="S39" i="6"/>
  <c r="R39" i="6"/>
  <c r="Q39" i="6"/>
  <c r="P39" i="6"/>
  <c r="O39" i="6"/>
  <c r="DD38" i="6"/>
  <c r="DJ38" i="6" s="1"/>
  <c r="DA38" i="6"/>
  <c r="CZ38" i="6"/>
  <c r="CY38" i="6"/>
  <c r="CS38" i="6"/>
  <c r="X38" i="6"/>
  <c r="W38" i="6"/>
  <c r="V38" i="6"/>
  <c r="U38" i="6"/>
  <c r="T38" i="6"/>
  <c r="S38" i="6"/>
  <c r="R38" i="6"/>
  <c r="Q38" i="6"/>
  <c r="P38" i="6"/>
  <c r="O38" i="6"/>
  <c r="DD37" i="6"/>
  <c r="DJ37" i="6" s="1"/>
  <c r="DA37" i="6"/>
  <c r="CZ37" i="6"/>
  <c r="CY37" i="6"/>
  <c r="CX37" i="6"/>
  <c r="CW37" i="6"/>
  <c r="CV37" i="6"/>
  <c r="CS37" i="6"/>
  <c r="X37" i="6"/>
  <c r="W37" i="6"/>
  <c r="V37" i="6"/>
  <c r="U37" i="6"/>
  <c r="T37" i="6"/>
  <c r="S37" i="6"/>
  <c r="R37" i="6"/>
  <c r="Q37" i="6"/>
  <c r="P37" i="6"/>
  <c r="O37" i="6"/>
  <c r="DD36" i="6"/>
  <c r="DJ36" i="6" s="1"/>
  <c r="DA36" i="6"/>
  <c r="CZ36" i="6"/>
  <c r="CY36" i="6"/>
  <c r="CX36" i="6"/>
  <c r="CW36" i="6"/>
  <c r="CV36" i="6"/>
  <c r="X36" i="6"/>
  <c r="W36" i="6"/>
  <c r="V36" i="6"/>
  <c r="U36" i="6"/>
  <c r="T36" i="6"/>
  <c r="S36" i="6"/>
  <c r="R36" i="6"/>
  <c r="Q36" i="6"/>
  <c r="P36" i="6"/>
  <c r="O36" i="6"/>
  <c r="DD35" i="6"/>
  <c r="DJ35" i="6" s="1"/>
  <c r="DA35" i="6"/>
  <c r="CZ35" i="6"/>
  <c r="CY35" i="6"/>
  <c r="CX35" i="6"/>
  <c r="CW35" i="6"/>
  <c r="CV35" i="6"/>
  <c r="CU35" i="6"/>
  <c r="CT35" i="6"/>
  <c r="CS35" i="6"/>
  <c r="X35" i="6"/>
  <c r="W35" i="6"/>
  <c r="V35" i="6"/>
  <c r="U35" i="6"/>
  <c r="T35" i="6"/>
  <c r="S35" i="6"/>
  <c r="R35" i="6"/>
  <c r="Q35" i="6"/>
  <c r="P35" i="6"/>
  <c r="O35" i="6"/>
  <c r="DD34" i="6"/>
  <c r="DJ34" i="6" s="1"/>
  <c r="DA34" i="6"/>
  <c r="CZ34" i="6"/>
  <c r="CY34" i="6"/>
  <c r="CX34" i="6"/>
  <c r="CU34" i="6"/>
  <c r="CT34" i="6"/>
  <c r="CS34" i="6"/>
  <c r="X34" i="6"/>
  <c r="W34" i="6"/>
  <c r="V34" i="6"/>
  <c r="U34" i="6"/>
  <c r="T34" i="6"/>
  <c r="S34" i="6"/>
  <c r="R34" i="6"/>
  <c r="Q34" i="6"/>
  <c r="P34" i="6"/>
  <c r="O34" i="6"/>
  <c r="CU33" i="6"/>
  <c r="DD33" i="6"/>
  <c r="DJ33" i="6" s="1"/>
  <c r="DA33" i="6"/>
  <c r="CZ33" i="6"/>
  <c r="CY33" i="6"/>
  <c r="CX33" i="6"/>
  <c r="CV33" i="6"/>
  <c r="CT33" i="6"/>
  <c r="CS33" i="6"/>
  <c r="X33" i="6"/>
  <c r="W33" i="6"/>
  <c r="V33" i="6"/>
  <c r="U33" i="6"/>
  <c r="T33" i="6"/>
  <c r="S33" i="6"/>
  <c r="R33" i="6"/>
  <c r="Q33" i="6"/>
  <c r="P33" i="6"/>
  <c r="O33" i="6"/>
  <c r="CT32" i="6"/>
  <c r="DD32" i="6"/>
  <c r="DJ32" i="6" s="1"/>
  <c r="DA32" i="6"/>
  <c r="CZ32" i="6"/>
  <c r="CY32" i="6"/>
  <c r="CX32" i="6"/>
  <c r="CW32" i="6"/>
  <c r="CV32" i="6"/>
  <c r="CU32" i="6"/>
  <c r="CS32" i="6"/>
  <c r="X32" i="6"/>
  <c r="W32" i="6"/>
  <c r="V32" i="6"/>
  <c r="U32" i="6"/>
  <c r="T32" i="6"/>
  <c r="S32" i="6"/>
  <c r="R32" i="6"/>
  <c r="Q32" i="6"/>
  <c r="P32" i="6"/>
  <c r="O32" i="6"/>
  <c r="DD31" i="6"/>
  <c r="DJ31" i="6" s="1"/>
  <c r="DA31" i="6"/>
  <c r="CZ31" i="6"/>
  <c r="CY31" i="6"/>
  <c r="CX31" i="6"/>
  <c r="CW31" i="6"/>
  <c r="CV31" i="6"/>
  <c r="CU31" i="6"/>
  <c r="X31" i="6"/>
  <c r="W31" i="6"/>
  <c r="V31" i="6"/>
  <c r="U31" i="6"/>
  <c r="T31" i="6"/>
  <c r="S31" i="6"/>
  <c r="R31" i="6"/>
  <c r="Q31" i="6"/>
  <c r="P31" i="6"/>
  <c r="O31" i="6"/>
  <c r="DD30" i="6"/>
  <c r="DJ30" i="6" s="1"/>
  <c r="DA30" i="6"/>
  <c r="CZ30" i="6"/>
  <c r="CY30" i="6"/>
  <c r="CX30" i="6"/>
  <c r="CW30" i="6"/>
  <c r="CV30" i="6"/>
  <c r="CU30" i="6"/>
  <c r="CT30" i="6"/>
  <c r="CS30" i="6"/>
  <c r="X30" i="6"/>
  <c r="W30" i="6"/>
  <c r="V30" i="6"/>
  <c r="U30" i="6"/>
  <c r="T30" i="6"/>
  <c r="S30" i="6"/>
  <c r="R30" i="6"/>
  <c r="Q30" i="6"/>
  <c r="P30" i="6"/>
  <c r="O30" i="6"/>
  <c r="CW29" i="6"/>
  <c r="DD29" i="6"/>
  <c r="DJ29" i="6" s="1"/>
  <c r="DA29" i="6"/>
  <c r="CZ29" i="6"/>
  <c r="CY29" i="6"/>
  <c r="CX29" i="6"/>
  <c r="CV29" i="6"/>
  <c r="CU29" i="6"/>
  <c r="CT29" i="6"/>
  <c r="CS29" i="6"/>
  <c r="X29" i="6"/>
  <c r="W29" i="6"/>
  <c r="V29" i="6"/>
  <c r="U29" i="6"/>
  <c r="T29" i="6"/>
  <c r="S29" i="6"/>
  <c r="R29" i="6"/>
  <c r="Q29" i="6"/>
  <c r="P29" i="6"/>
  <c r="O29" i="6"/>
  <c r="CT28" i="6"/>
  <c r="DD28" i="6"/>
  <c r="DJ28" i="6" s="1"/>
  <c r="DA28" i="6"/>
  <c r="CZ28" i="6"/>
  <c r="CY28" i="6"/>
  <c r="CX28" i="6"/>
  <c r="CW28" i="6"/>
  <c r="CV28" i="6"/>
  <c r="CU28" i="6"/>
  <c r="X28" i="6"/>
  <c r="W28" i="6"/>
  <c r="V28" i="6"/>
  <c r="U28" i="6"/>
  <c r="T28" i="6"/>
  <c r="S28" i="6"/>
  <c r="R28" i="6"/>
  <c r="Q28" i="6"/>
  <c r="P28" i="6"/>
  <c r="O28" i="6"/>
  <c r="DD27" i="6"/>
  <c r="DJ27" i="6" s="1"/>
  <c r="DA27" i="6"/>
  <c r="CZ27" i="6"/>
  <c r="CY27" i="6"/>
  <c r="CX27" i="6"/>
  <c r="CW27" i="6"/>
  <c r="CV27" i="6"/>
  <c r="X27" i="6"/>
  <c r="W27" i="6"/>
  <c r="V27" i="6"/>
  <c r="U27" i="6"/>
  <c r="T27" i="6"/>
  <c r="S27" i="6"/>
  <c r="R27" i="6"/>
  <c r="Q27" i="6"/>
  <c r="P27" i="6"/>
  <c r="O27" i="6"/>
  <c r="CV26" i="6"/>
  <c r="DD26" i="6"/>
  <c r="DJ26" i="6" s="1"/>
  <c r="DA26" i="6"/>
  <c r="CZ26" i="6"/>
  <c r="CY26" i="6"/>
  <c r="CX26" i="6"/>
  <c r="CS26" i="6"/>
  <c r="X26" i="6"/>
  <c r="W26" i="6"/>
  <c r="V26" i="6"/>
  <c r="U26" i="6"/>
  <c r="T26" i="6"/>
  <c r="S26" i="6"/>
  <c r="R26" i="6"/>
  <c r="Q26" i="6"/>
  <c r="P26" i="6"/>
  <c r="O26" i="6"/>
  <c r="CW25" i="6"/>
  <c r="DD25" i="6"/>
  <c r="DJ25" i="6" s="1"/>
  <c r="DA25" i="6"/>
  <c r="CZ25" i="6"/>
  <c r="CY25" i="6"/>
  <c r="CX25" i="6"/>
  <c r="CV25" i="6"/>
  <c r="CT25" i="6"/>
  <c r="CS25" i="6"/>
  <c r="X25" i="6"/>
  <c r="W25" i="6"/>
  <c r="V25" i="6"/>
  <c r="U25" i="6"/>
  <c r="T25" i="6"/>
  <c r="S25" i="6"/>
  <c r="R25" i="6"/>
  <c r="Q25" i="6"/>
  <c r="P25" i="6"/>
  <c r="O25" i="6"/>
  <c r="DD24" i="6"/>
  <c r="DJ24" i="6" s="1"/>
  <c r="DA24" i="6"/>
  <c r="CZ24" i="6"/>
  <c r="CY24" i="6"/>
  <c r="CX24" i="6"/>
  <c r="CW24" i="6"/>
  <c r="CV24" i="6"/>
  <c r="CU24" i="6"/>
  <c r="CT24" i="6"/>
  <c r="CS24" i="6"/>
  <c r="X24" i="6"/>
  <c r="W24" i="6"/>
  <c r="V24" i="6"/>
  <c r="U24" i="6"/>
  <c r="T24" i="6"/>
  <c r="S24" i="6"/>
  <c r="R24" i="6"/>
  <c r="Q24" i="6"/>
  <c r="P24" i="6"/>
  <c r="O24" i="6"/>
  <c r="DD23" i="6"/>
  <c r="DJ23" i="6" s="1"/>
  <c r="DA23" i="6"/>
  <c r="CZ23" i="6"/>
  <c r="CY23" i="6"/>
  <c r="CX23" i="6"/>
  <c r="CS23" i="6"/>
  <c r="X23" i="6"/>
  <c r="W23" i="6"/>
  <c r="V23" i="6"/>
  <c r="U23" i="6"/>
  <c r="T23" i="6"/>
  <c r="S23" i="6"/>
  <c r="R23" i="6"/>
  <c r="Q23" i="6"/>
  <c r="P23" i="6"/>
  <c r="O23" i="6"/>
  <c r="CX22" i="6"/>
  <c r="DD22" i="6"/>
  <c r="DJ22" i="6" s="1"/>
  <c r="DA22" i="6"/>
  <c r="CZ22" i="6"/>
  <c r="CY22" i="6"/>
  <c r="CS22" i="6"/>
  <c r="X22" i="6"/>
  <c r="W22" i="6"/>
  <c r="V22" i="6"/>
  <c r="U22" i="6"/>
  <c r="T22" i="6"/>
  <c r="S22" i="6"/>
  <c r="R22" i="6"/>
  <c r="Q22" i="6"/>
  <c r="P22" i="6"/>
  <c r="O22" i="6"/>
  <c r="CU21" i="6"/>
  <c r="DD21" i="6"/>
  <c r="DJ21" i="6" s="1"/>
  <c r="DA21" i="6"/>
  <c r="CZ21" i="6"/>
  <c r="CY21" i="6"/>
  <c r="CX21" i="6"/>
  <c r="CW21" i="6"/>
  <c r="CS21" i="6"/>
  <c r="X21" i="6"/>
  <c r="W21" i="6"/>
  <c r="V21" i="6"/>
  <c r="U21" i="6"/>
  <c r="T21" i="6"/>
  <c r="S21" i="6"/>
  <c r="R21" i="6"/>
  <c r="Q21" i="6"/>
  <c r="P21" i="6"/>
  <c r="O21" i="6"/>
  <c r="DD20" i="6"/>
  <c r="DJ20" i="6" s="1"/>
  <c r="DA20" i="6"/>
  <c r="CZ20" i="6"/>
  <c r="CY20" i="6"/>
  <c r="CS20" i="6"/>
  <c r="X20" i="6"/>
  <c r="W20" i="6"/>
  <c r="V20" i="6"/>
  <c r="U20" i="6"/>
  <c r="T20" i="6"/>
  <c r="S20" i="6"/>
  <c r="R20" i="6"/>
  <c r="Q20" i="6"/>
  <c r="P20" i="6"/>
  <c r="O20" i="6"/>
  <c r="CW19" i="6"/>
  <c r="DD19" i="6"/>
  <c r="DJ19" i="6" s="1"/>
  <c r="DA19" i="6"/>
  <c r="CZ19" i="6"/>
  <c r="CY19" i="6"/>
  <c r="CU19" i="6"/>
  <c r="CT19" i="6"/>
  <c r="CS19" i="6"/>
  <c r="X19" i="6"/>
  <c r="W19" i="6"/>
  <c r="V19" i="6"/>
  <c r="U19" i="6"/>
  <c r="T19" i="6"/>
  <c r="S19" i="6"/>
  <c r="R19" i="6"/>
  <c r="Q19" i="6"/>
  <c r="P19" i="6"/>
  <c r="O19" i="6"/>
  <c r="DD18" i="6"/>
  <c r="DJ18" i="6" s="1"/>
  <c r="DA18" i="6"/>
  <c r="CZ18" i="6"/>
  <c r="CY18" i="6"/>
  <c r="CU18" i="6"/>
  <c r="CS18" i="6"/>
  <c r="X18" i="6"/>
  <c r="W18" i="6"/>
  <c r="V18" i="6"/>
  <c r="U18" i="6"/>
  <c r="T18" i="6"/>
  <c r="S18" i="6"/>
  <c r="R18" i="6"/>
  <c r="Q18" i="6"/>
  <c r="P18" i="6"/>
  <c r="O18" i="6"/>
  <c r="CU17" i="6"/>
  <c r="DD17" i="6"/>
  <c r="DJ17" i="6" s="1"/>
  <c r="DA17" i="6"/>
  <c r="CZ17" i="6"/>
  <c r="CY17" i="6"/>
  <c r="CV17" i="6"/>
  <c r="CT17" i="6"/>
  <c r="CS17" i="6"/>
  <c r="X17" i="6"/>
  <c r="W17" i="6"/>
  <c r="V17" i="6"/>
  <c r="U17" i="6"/>
  <c r="T17" i="6"/>
  <c r="S17" i="6"/>
  <c r="R17" i="6"/>
  <c r="Q17" i="6"/>
  <c r="P17" i="6"/>
  <c r="O17" i="6"/>
  <c r="CU16" i="6"/>
  <c r="DD16" i="6"/>
  <c r="DJ16" i="6" s="1"/>
  <c r="DA16" i="6"/>
  <c r="CZ16" i="6"/>
  <c r="CY16" i="6"/>
  <c r="CX16" i="6"/>
  <c r="CW16" i="6"/>
  <c r="CV16" i="6"/>
  <c r="CT16" i="6"/>
  <c r="CS16" i="6"/>
  <c r="X16" i="6"/>
  <c r="W16" i="6"/>
  <c r="V16" i="6"/>
  <c r="U16" i="6"/>
  <c r="T16" i="6"/>
  <c r="S16" i="6"/>
  <c r="R16" i="6"/>
  <c r="Q16" i="6"/>
  <c r="P16" i="6"/>
  <c r="O16" i="6"/>
  <c r="DD15" i="6"/>
  <c r="DJ15" i="6" s="1"/>
  <c r="DA15" i="6"/>
  <c r="CZ15" i="6"/>
  <c r="CY15" i="6"/>
  <c r="X15" i="6"/>
  <c r="W15" i="6"/>
  <c r="V15" i="6"/>
  <c r="U15" i="6"/>
  <c r="T15" i="6"/>
  <c r="S15" i="6"/>
  <c r="R15" i="6"/>
  <c r="Q15" i="6"/>
  <c r="P15" i="6"/>
  <c r="O15" i="6"/>
  <c r="CS14" i="6"/>
  <c r="DD14" i="6"/>
  <c r="DJ14" i="6" s="1"/>
  <c r="DA14" i="6"/>
  <c r="CZ14" i="6"/>
  <c r="CY14" i="6"/>
  <c r="CX14" i="6"/>
  <c r="CV14" i="6"/>
  <c r="CT14" i="6"/>
  <c r="X14" i="6"/>
  <c r="W14" i="6"/>
  <c r="V14" i="6"/>
  <c r="U14" i="6"/>
  <c r="T14" i="6"/>
  <c r="S14" i="6"/>
  <c r="R14" i="6"/>
  <c r="Q14" i="6"/>
  <c r="P14" i="6"/>
  <c r="O14" i="6"/>
  <c r="CT13" i="6"/>
  <c r="DD13" i="6"/>
  <c r="DJ13" i="6" s="1"/>
  <c r="DA13" i="6"/>
  <c r="CZ13" i="6"/>
  <c r="CY13" i="6"/>
  <c r="CU13" i="6"/>
  <c r="X13" i="6"/>
  <c r="W13" i="6"/>
  <c r="V13" i="6"/>
  <c r="U13" i="6"/>
  <c r="T13" i="6"/>
  <c r="S13" i="6"/>
  <c r="R13" i="6"/>
  <c r="Q13" i="6"/>
  <c r="P13" i="6"/>
  <c r="O13" i="6"/>
  <c r="CT12" i="6"/>
  <c r="DD12" i="6"/>
  <c r="DJ12" i="6" s="1"/>
  <c r="DA12" i="6"/>
  <c r="CZ12" i="6"/>
  <c r="CY12" i="6"/>
  <c r="CU12" i="6"/>
  <c r="BD12" i="6"/>
  <c r="BB12" i="6"/>
  <c r="AZ12" i="6"/>
  <c r="AX12" i="6"/>
  <c r="AV12" i="6"/>
  <c r="AT12" i="6"/>
  <c r="AR12" i="6"/>
  <c r="AP12" i="6"/>
  <c r="AN12" i="6"/>
  <c r="X12" i="6"/>
  <c r="W12" i="6"/>
  <c r="V12" i="6"/>
  <c r="U12" i="6"/>
  <c r="T12" i="6"/>
  <c r="S12" i="6"/>
  <c r="R12" i="6"/>
  <c r="Q12" i="6"/>
  <c r="P12" i="6"/>
  <c r="O12" i="6"/>
  <c r="DD11" i="6"/>
  <c r="DJ11" i="6" s="1"/>
  <c r="DA11" i="6"/>
  <c r="CZ11" i="6"/>
  <c r="CY11" i="6"/>
  <c r="BD11" i="6"/>
  <c r="BB11" i="6"/>
  <c r="AZ11" i="6"/>
  <c r="AX11" i="6"/>
  <c r="AV11" i="6"/>
  <c r="AT11" i="6"/>
  <c r="AR11" i="6"/>
  <c r="AP11" i="6"/>
  <c r="AN11" i="6"/>
  <c r="X11" i="6"/>
  <c r="W11" i="6"/>
  <c r="V11" i="6"/>
  <c r="U11" i="6"/>
  <c r="T11" i="6"/>
  <c r="S11" i="6"/>
  <c r="R11" i="6"/>
  <c r="Q11" i="6"/>
  <c r="P11" i="6"/>
  <c r="O11" i="6"/>
  <c r="DD10" i="6"/>
  <c r="DJ10" i="6" s="1"/>
  <c r="DA10" i="6"/>
  <c r="CZ10" i="6"/>
  <c r="CY10" i="6"/>
  <c r="BD10" i="6"/>
  <c r="BB10" i="6"/>
  <c r="AZ10" i="6"/>
  <c r="AX10" i="6"/>
  <c r="AV10" i="6"/>
  <c r="AT10" i="6"/>
  <c r="AR10" i="6"/>
  <c r="AP10" i="6"/>
  <c r="AN10" i="6"/>
  <c r="BF10" i="6" s="1"/>
  <c r="X10" i="6"/>
  <c r="W10" i="6"/>
  <c r="V10" i="6"/>
  <c r="U10" i="6"/>
  <c r="T10" i="6"/>
  <c r="S10" i="6"/>
  <c r="R10" i="6"/>
  <c r="Q10" i="6"/>
  <c r="P10" i="6"/>
  <c r="O10" i="6"/>
  <c r="CS9" i="6"/>
  <c r="DD9" i="6"/>
  <c r="DJ9" i="6" s="1"/>
  <c r="DA9" i="6"/>
  <c r="CZ9" i="6"/>
  <c r="CY9" i="6"/>
  <c r="CX9" i="6"/>
  <c r="CV9" i="6"/>
  <c r="CT9" i="6"/>
  <c r="X9" i="6"/>
  <c r="W9" i="6"/>
  <c r="V9" i="6"/>
  <c r="U9" i="6"/>
  <c r="T9" i="6"/>
  <c r="S9" i="6"/>
  <c r="R9" i="6"/>
  <c r="Q9" i="6"/>
  <c r="P9" i="6"/>
  <c r="O9" i="6"/>
  <c r="CS8" i="6"/>
  <c r="DD8" i="6"/>
  <c r="DJ8" i="6" s="1"/>
  <c r="DA8" i="6"/>
  <c r="CZ8" i="6"/>
  <c r="CY8" i="6"/>
  <c r="CX8" i="6"/>
  <c r="CW8" i="6"/>
  <c r="CV8" i="6"/>
  <c r="CU8" i="6"/>
  <c r="CT8" i="6"/>
  <c r="BD8" i="6"/>
  <c r="BB8" i="6"/>
  <c r="AZ8" i="6"/>
  <c r="AX8" i="6"/>
  <c r="AV8" i="6"/>
  <c r="AT8" i="6"/>
  <c r="AR8" i="6"/>
  <c r="AP8" i="6"/>
  <c r="AN8" i="6"/>
  <c r="BF8" i="6" s="1"/>
  <c r="X8" i="6"/>
  <c r="W8" i="6"/>
  <c r="V8" i="6"/>
  <c r="U8" i="6"/>
  <c r="T8" i="6"/>
  <c r="S8" i="6"/>
  <c r="R8" i="6"/>
  <c r="Q8" i="6"/>
  <c r="P8" i="6"/>
  <c r="O8" i="6"/>
  <c r="DL7" i="6"/>
  <c r="BD7" i="6"/>
  <c r="BB7" i="6"/>
  <c r="AZ7" i="6"/>
  <c r="AX7" i="6"/>
  <c r="AV7" i="6"/>
  <c r="AT7" i="6"/>
  <c r="AR7" i="6"/>
  <c r="AP7" i="6"/>
  <c r="AN7" i="6"/>
  <c r="BF7" i="6" s="1"/>
  <c r="X7" i="6"/>
  <c r="W7" i="6"/>
  <c r="V7" i="6"/>
  <c r="U7" i="6"/>
  <c r="T7" i="6"/>
  <c r="S7" i="6"/>
  <c r="R7" i="6"/>
  <c r="Q7" i="6"/>
  <c r="P7" i="6"/>
  <c r="O7" i="6"/>
  <c r="BD6" i="6"/>
  <c r="BB6" i="6"/>
  <c r="AZ6" i="6"/>
  <c r="AX6" i="6"/>
  <c r="AV6" i="6"/>
  <c r="AT6" i="6"/>
  <c r="AR6" i="6"/>
  <c r="AP6" i="6"/>
  <c r="AN6" i="6"/>
  <c r="X6" i="6"/>
  <c r="W6" i="6"/>
  <c r="V6" i="6"/>
  <c r="U6" i="6"/>
  <c r="T6" i="6"/>
  <c r="S6" i="6"/>
  <c r="R6" i="6"/>
  <c r="Q6" i="6"/>
  <c r="P6" i="6"/>
  <c r="O6" i="6"/>
  <c r="BD5" i="6"/>
  <c r="BB5" i="6"/>
  <c r="AZ5" i="6"/>
  <c r="AX5" i="6"/>
  <c r="AV5" i="6"/>
  <c r="AT5" i="6"/>
  <c r="AR5" i="6"/>
  <c r="AP5" i="6"/>
  <c r="AN5" i="6"/>
  <c r="X5" i="6"/>
  <c r="W5" i="6"/>
  <c r="V5" i="6"/>
  <c r="U5" i="6"/>
  <c r="T5" i="6"/>
  <c r="S5" i="6"/>
  <c r="R5" i="6"/>
  <c r="Q5" i="6"/>
  <c r="P5" i="6"/>
  <c r="O5" i="6"/>
  <c r="X4" i="6"/>
  <c r="W4" i="6"/>
  <c r="BD9" i="6" s="1"/>
  <c r="V4" i="6"/>
  <c r="BB9" i="6" s="1"/>
  <c r="U4" i="6"/>
  <c r="AZ9" i="6" s="1"/>
  <c r="T4" i="6"/>
  <c r="AX9" i="6" s="1"/>
  <c r="S4" i="6"/>
  <c r="AV9" i="6" s="1"/>
  <c r="R4" i="6"/>
  <c r="AT9" i="6" s="1"/>
  <c r="Q4" i="6"/>
  <c r="AR9" i="6" s="1"/>
  <c r="P4" i="6"/>
  <c r="AP9" i="6" s="1"/>
  <c r="O4" i="6"/>
  <c r="AN9" i="6" s="1"/>
  <c r="DL9" i="2"/>
  <c r="CX9" i="2" s="1"/>
  <c r="DL10" i="2"/>
  <c r="CX10" i="2" s="1"/>
  <c r="DL11" i="2"/>
  <c r="CT11" i="2" s="1"/>
  <c r="DL12" i="2"/>
  <c r="CU12" i="2" s="1"/>
  <c r="DL13" i="2"/>
  <c r="DL14" i="2"/>
  <c r="CX14" i="2" s="1"/>
  <c r="DL15" i="2"/>
  <c r="DL16" i="2"/>
  <c r="CX16" i="2" s="1"/>
  <c r="DL17" i="2"/>
  <c r="CX17" i="2" s="1"/>
  <c r="DL18" i="2"/>
  <c r="CX18" i="2" s="1"/>
  <c r="DL19" i="2"/>
  <c r="DL20" i="2"/>
  <c r="DL21" i="2"/>
  <c r="DL22" i="2"/>
  <c r="CT22" i="2" s="1"/>
  <c r="DL23" i="2"/>
  <c r="DL24" i="2"/>
  <c r="DL25" i="2"/>
  <c r="CW25" i="2" s="1"/>
  <c r="DL26" i="2"/>
  <c r="DL27" i="2"/>
  <c r="DL28" i="2"/>
  <c r="CT28" i="2" s="1"/>
  <c r="DL29" i="2"/>
  <c r="CW29" i="2" s="1"/>
  <c r="DL30" i="2"/>
  <c r="DL31" i="2"/>
  <c r="DL32" i="2"/>
  <c r="DL33" i="2"/>
  <c r="CU33" i="2" s="1"/>
  <c r="DL34" i="2"/>
  <c r="CW34" i="2" s="1"/>
  <c r="DL35" i="2"/>
  <c r="DL36" i="2"/>
  <c r="DL37" i="2"/>
  <c r="CU37" i="2" s="1"/>
  <c r="DL38" i="2"/>
  <c r="CX38" i="2" s="1"/>
  <c r="DL39" i="2"/>
  <c r="DL40" i="2"/>
  <c r="DL41" i="2"/>
  <c r="CU41" i="2" s="1"/>
  <c r="DL42" i="2"/>
  <c r="DL43" i="2"/>
  <c r="DL44" i="2"/>
  <c r="CW44" i="2" s="1"/>
  <c r="DL45" i="2"/>
  <c r="CV45" i="2" s="1"/>
  <c r="DL46" i="2"/>
  <c r="DL47" i="2"/>
  <c r="CZ47" i="2" s="1"/>
  <c r="DL48" i="2"/>
  <c r="CZ48" i="2" s="1"/>
  <c r="DL49" i="2"/>
  <c r="CT49" i="2" s="1"/>
  <c r="DL50" i="2"/>
  <c r="CW50" i="2" s="1"/>
  <c r="DL51" i="2"/>
  <c r="CX51" i="2" s="1"/>
  <c r="DL52" i="2"/>
  <c r="CZ52" i="2" s="1"/>
  <c r="DL53" i="2"/>
  <c r="DL54" i="2"/>
  <c r="DL55" i="2"/>
  <c r="CY55" i="2" s="1"/>
  <c r="DL56" i="2"/>
  <c r="CZ56" i="2" s="1"/>
  <c r="DL57" i="2"/>
  <c r="CT57" i="2" s="1"/>
  <c r="DL58" i="2"/>
  <c r="CZ58" i="2" s="1"/>
  <c r="DL59" i="2"/>
  <c r="CX59" i="2" s="1"/>
  <c r="DL60" i="2"/>
  <c r="CU60" i="2" s="1"/>
  <c r="DL61" i="2"/>
  <c r="CZ61" i="2" s="1"/>
  <c r="DL62" i="2"/>
  <c r="DL63" i="2"/>
  <c r="CW63" i="2" s="1"/>
  <c r="DL64" i="2"/>
  <c r="CU64" i="2" s="1"/>
  <c r="DL65" i="2"/>
  <c r="CT65" i="2" s="1"/>
  <c r="DL66" i="2"/>
  <c r="CT66" i="2" s="1"/>
  <c r="DL67" i="2"/>
  <c r="CX67" i="2" s="1"/>
  <c r="DL68" i="2"/>
  <c r="DL69" i="2"/>
  <c r="DL70" i="2"/>
  <c r="CW70" i="2" s="1"/>
  <c r="DL71" i="2"/>
  <c r="DL72" i="2"/>
  <c r="DL73" i="2"/>
  <c r="DL74" i="2"/>
  <c r="DL75" i="2"/>
  <c r="DL76" i="2"/>
  <c r="CX76" i="2" s="1"/>
  <c r="DL77" i="2"/>
  <c r="DL78" i="2"/>
  <c r="DL79" i="2"/>
  <c r="CX79" i="2" s="1"/>
  <c r="DL80" i="2"/>
  <c r="CX80" i="2" s="1"/>
  <c r="DL81" i="2"/>
  <c r="DL82" i="2"/>
  <c r="DL83" i="2"/>
  <c r="CX83" i="2" s="1"/>
  <c r="DL84" i="2"/>
  <c r="DL85" i="2"/>
  <c r="DL86" i="2"/>
  <c r="CV86" i="2" s="1"/>
  <c r="DL87" i="2"/>
  <c r="DL88" i="2"/>
  <c r="DL89" i="2"/>
  <c r="DL90" i="2"/>
  <c r="DL91" i="2"/>
  <c r="CW91" i="2" s="1"/>
  <c r="DL92" i="2"/>
  <c r="CX92" i="2" s="1"/>
  <c r="DL93" i="2"/>
  <c r="DL94" i="2"/>
  <c r="DL95" i="2"/>
  <c r="CX95" i="2" s="1"/>
  <c r="DL96" i="2"/>
  <c r="CZ96" i="2" s="1"/>
  <c r="DL97" i="2"/>
  <c r="DL98" i="2"/>
  <c r="DL99" i="2"/>
  <c r="CY99" i="2" s="1"/>
  <c r="DL100" i="2"/>
  <c r="CZ100" i="2" s="1"/>
  <c r="DL101" i="2"/>
  <c r="DL102" i="2"/>
  <c r="DL103" i="2"/>
  <c r="CZ103" i="2" s="1"/>
  <c r="DL104" i="2"/>
  <c r="DL105" i="2"/>
  <c r="DL106" i="2"/>
  <c r="DL107" i="2"/>
  <c r="CY107" i="2" s="1"/>
  <c r="DL108" i="2"/>
  <c r="DL109" i="2"/>
  <c r="DL110" i="2"/>
  <c r="DL111" i="2"/>
  <c r="CW111" i="2" s="1"/>
  <c r="DL112" i="2"/>
  <c r="DL113" i="2"/>
  <c r="DL114" i="2"/>
  <c r="CX114" i="2" s="1"/>
  <c r="DL115" i="2"/>
  <c r="CZ115" i="2" s="1"/>
  <c r="DL116" i="2"/>
  <c r="CZ116" i="2" s="1"/>
  <c r="DL117" i="2"/>
  <c r="DL118" i="2"/>
  <c r="CZ118" i="2" s="1"/>
  <c r="DL119" i="2"/>
  <c r="CU119" i="2" s="1"/>
  <c r="DL120" i="2"/>
  <c r="DL121" i="2"/>
  <c r="DL122" i="2"/>
  <c r="DL123" i="2"/>
  <c r="CY123" i="2" s="1"/>
  <c r="DL124" i="2"/>
  <c r="DL125" i="2"/>
  <c r="DL126" i="2"/>
  <c r="CX126" i="2" s="1"/>
  <c r="DL127" i="2"/>
  <c r="DL128" i="2"/>
  <c r="DL129" i="2"/>
  <c r="DL130" i="2"/>
  <c r="CZ130" i="2" s="1"/>
  <c r="DL131" i="2"/>
  <c r="CX131" i="2" s="1"/>
  <c r="DL132" i="2"/>
  <c r="CW132" i="2" s="1"/>
  <c r="DL133" i="2"/>
  <c r="DL134" i="2"/>
  <c r="DL135" i="2"/>
  <c r="CS135" i="2" s="1"/>
  <c r="DL136" i="2"/>
  <c r="DL137" i="2"/>
  <c r="DL138" i="2"/>
  <c r="DL139" i="2"/>
  <c r="CY139" i="2" s="1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8" i="2"/>
  <c r="DG156" i="2"/>
  <c r="DF156" i="2"/>
  <c r="DL156" i="2"/>
  <c r="DJ155" i="2"/>
  <c r="DJ154" i="2"/>
  <c r="DJ153" i="2"/>
  <c r="DJ152" i="2"/>
  <c r="DJ151" i="2"/>
  <c r="DJ150" i="2"/>
  <c r="DJ149" i="2"/>
  <c r="DJ148" i="2"/>
  <c r="DJ147" i="2"/>
  <c r="DJ146" i="2"/>
  <c r="DJ145" i="2"/>
  <c r="DJ144" i="2"/>
  <c r="DJ143" i="2"/>
  <c r="DJ142" i="2"/>
  <c r="DJ141" i="2"/>
  <c r="DJ140" i="2"/>
  <c r="DD139" i="2"/>
  <c r="DJ139" i="2" s="1"/>
  <c r="DA139" i="2"/>
  <c r="CU139" i="2"/>
  <c r="CT139" i="2"/>
  <c r="CS139" i="2"/>
  <c r="DD138" i="2"/>
  <c r="DA138" i="2"/>
  <c r="CX138" i="2"/>
  <c r="CU138" i="2"/>
  <c r="DD137" i="2"/>
  <c r="DA137" i="2"/>
  <c r="CU137" i="2"/>
  <c r="CT137" i="2"/>
  <c r="CS137" i="2"/>
  <c r="DD136" i="2"/>
  <c r="DA136" i="2"/>
  <c r="CZ136" i="2"/>
  <c r="CY136" i="2"/>
  <c r="CX136" i="2"/>
  <c r="DD135" i="2"/>
  <c r="DJ135" i="2" s="1"/>
  <c r="DA135" i="2"/>
  <c r="CX135" i="2"/>
  <c r="DD134" i="2"/>
  <c r="DA134" i="2"/>
  <c r="CZ134" i="2"/>
  <c r="CY134" i="2"/>
  <c r="CX134" i="2"/>
  <c r="CW134" i="2"/>
  <c r="CV134" i="2"/>
  <c r="CU134" i="2"/>
  <c r="CT134" i="2"/>
  <c r="CS134" i="2"/>
  <c r="DD133" i="2"/>
  <c r="DA133" i="2"/>
  <c r="CV133" i="2"/>
  <c r="CU133" i="2"/>
  <c r="CT133" i="2"/>
  <c r="CS133" i="2"/>
  <c r="DD132" i="2"/>
  <c r="DJ132" i="2" s="1"/>
  <c r="DA132" i="2"/>
  <c r="CZ132" i="2"/>
  <c r="CY132" i="2"/>
  <c r="CU132" i="2"/>
  <c r="CT132" i="2"/>
  <c r="CS132" i="2"/>
  <c r="DD131" i="2"/>
  <c r="DJ131" i="2" s="1"/>
  <c r="DA131" i="2"/>
  <c r="CZ131" i="2"/>
  <c r="CY131" i="2"/>
  <c r="CU131" i="2"/>
  <c r="CT131" i="2"/>
  <c r="CS131" i="2"/>
  <c r="DD130" i="2"/>
  <c r="DJ130" i="2" s="1"/>
  <c r="DA130" i="2"/>
  <c r="CV130" i="2"/>
  <c r="CU130" i="2"/>
  <c r="CT130" i="2"/>
  <c r="CS130" i="2"/>
  <c r="DD129" i="2"/>
  <c r="DA129" i="2"/>
  <c r="CZ129" i="2"/>
  <c r="CY129" i="2"/>
  <c r="CU129" i="2"/>
  <c r="CT129" i="2"/>
  <c r="CS129" i="2"/>
  <c r="DD128" i="2"/>
  <c r="DJ128" i="2" s="1"/>
  <c r="DA128" i="2"/>
  <c r="CZ128" i="2"/>
  <c r="CY128" i="2"/>
  <c r="CS128" i="2"/>
  <c r="DD127" i="2"/>
  <c r="DA127" i="2"/>
  <c r="CZ127" i="2"/>
  <c r="CY127" i="2"/>
  <c r="CX127" i="2"/>
  <c r="CW127" i="2"/>
  <c r="CV127" i="2"/>
  <c r="CU127" i="2"/>
  <c r="CT127" i="2"/>
  <c r="CS127" i="2"/>
  <c r="DD126" i="2"/>
  <c r="DJ126" i="2" s="1"/>
  <c r="DA126" i="2"/>
  <c r="CS126" i="2"/>
  <c r="DD125" i="2"/>
  <c r="DA125" i="2"/>
  <c r="CU125" i="2"/>
  <c r="CT125" i="2"/>
  <c r="CS125" i="2"/>
  <c r="DD124" i="2"/>
  <c r="DA124" i="2"/>
  <c r="CV124" i="2"/>
  <c r="CU124" i="2"/>
  <c r="CT124" i="2"/>
  <c r="CS124" i="2"/>
  <c r="DD123" i="2"/>
  <c r="DJ123" i="2" s="1"/>
  <c r="DA123" i="2"/>
  <c r="CU123" i="2"/>
  <c r="CT123" i="2"/>
  <c r="CS123" i="2"/>
  <c r="DD122" i="2"/>
  <c r="DA122" i="2"/>
  <c r="CU122" i="2"/>
  <c r="CT122" i="2"/>
  <c r="CS122" i="2"/>
  <c r="DD121" i="2"/>
  <c r="DJ121" i="2" s="1"/>
  <c r="DA121" i="2"/>
  <c r="CU121" i="2"/>
  <c r="CT121" i="2"/>
  <c r="CS121" i="2"/>
  <c r="DD120" i="2"/>
  <c r="DA120" i="2"/>
  <c r="CZ120" i="2"/>
  <c r="CY120" i="2"/>
  <c r="CS120" i="2"/>
  <c r="DD119" i="2"/>
  <c r="DJ119" i="2" s="1"/>
  <c r="DA119" i="2"/>
  <c r="CZ119" i="2"/>
  <c r="CY119" i="2"/>
  <c r="CX119" i="2"/>
  <c r="CW119" i="2"/>
  <c r="CV119" i="2"/>
  <c r="CS119" i="2"/>
  <c r="DD118" i="2"/>
  <c r="DJ118" i="2" s="1"/>
  <c r="DA118" i="2"/>
  <c r="CU118" i="2"/>
  <c r="CT118" i="2"/>
  <c r="CS118" i="2"/>
  <c r="DD117" i="2"/>
  <c r="DA117" i="2"/>
  <c r="CZ117" i="2"/>
  <c r="CY117" i="2"/>
  <c r="CX117" i="2"/>
  <c r="CW117" i="2"/>
  <c r="CV117" i="2"/>
  <c r="CU117" i="2"/>
  <c r="CT117" i="2"/>
  <c r="CS117" i="2"/>
  <c r="DD116" i="2"/>
  <c r="DJ116" i="2" s="1"/>
  <c r="DA116" i="2"/>
  <c r="CX116" i="2"/>
  <c r="CW116" i="2"/>
  <c r="CV116" i="2"/>
  <c r="CU116" i="2"/>
  <c r="CT116" i="2"/>
  <c r="CS116" i="2"/>
  <c r="DD115" i="2"/>
  <c r="DJ115" i="2" s="1"/>
  <c r="DA115" i="2"/>
  <c r="CX115" i="2"/>
  <c r="CW115" i="2"/>
  <c r="CV115" i="2"/>
  <c r="CU115" i="2"/>
  <c r="CT115" i="2"/>
  <c r="CS115" i="2"/>
  <c r="DD114" i="2"/>
  <c r="DJ114" i="2" s="1"/>
  <c r="DA114" i="2"/>
  <c r="CZ114" i="2"/>
  <c r="CY114" i="2"/>
  <c r="CV114" i="2"/>
  <c r="CU114" i="2"/>
  <c r="CT114" i="2"/>
  <c r="CS114" i="2"/>
  <c r="DD113" i="2"/>
  <c r="DA113" i="2"/>
  <c r="CZ113" i="2"/>
  <c r="CY113" i="2"/>
  <c r="CV113" i="2"/>
  <c r="CU113" i="2"/>
  <c r="CT113" i="2"/>
  <c r="CS113" i="2"/>
  <c r="DD112" i="2"/>
  <c r="DJ112" i="2" s="1"/>
  <c r="DA112" i="2"/>
  <c r="CZ112" i="2"/>
  <c r="CY112" i="2"/>
  <c r="CX112" i="2"/>
  <c r="CU112" i="2"/>
  <c r="CT112" i="2"/>
  <c r="CS112" i="2"/>
  <c r="DD111" i="2"/>
  <c r="DJ111" i="2" s="1"/>
  <c r="DA111" i="2"/>
  <c r="CZ111" i="2"/>
  <c r="CY111" i="2"/>
  <c r="CX111" i="2"/>
  <c r="CU111" i="2"/>
  <c r="CT111" i="2"/>
  <c r="CS111" i="2"/>
  <c r="DD110" i="2"/>
  <c r="DA110" i="2"/>
  <c r="CZ110" i="2"/>
  <c r="CY110" i="2"/>
  <c r="CX110" i="2"/>
  <c r="CW110" i="2"/>
  <c r="CV110" i="2"/>
  <c r="CU110" i="2"/>
  <c r="CT110" i="2"/>
  <c r="CS110" i="2"/>
  <c r="DD109" i="2"/>
  <c r="DA109" i="2"/>
  <c r="CZ109" i="2"/>
  <c r="CY109" i="2"/>
  <c r="CX109" i="2"/>
  <c r="CW109" i="2"/>
  <c r="CV109" i="2"/>
  <c r="CU109" i="2"/>
  <c r="CT109" i="2"/>
  <c r="CS109" i="2"/>
  <c r="DD108" i="2"/>
  <c r="DA108" i="2"/>
  <c r="CV108" i="2"/>
  <c r="CU108" i="2"/>
  <c r="CT108" i="2"/>
  <c r="CS108" i="2"/>
  <c r="DD107" i="2"/>
  <c r="DJ107" i="2" s="1"/>
  <c r="DA107" i="2"/>
  <c r="CV107" i="2"/>
  <c r="CU107" i="2"/>
  <c r="CT107" i="2"/>
  <c r="CS107" i="2"/>
  <c r="DD106" i="2"/>
  <c r="DA106" i="2"/>
  <c r="CV106" i="2"/>
  <c r="CU106" i="2"/>
  <c r="CT106" i="2"/>
  <c r="CS106" i="2"/>
  <c r="DD105" i="2"/>
  <c r="DJ105" i="2" s="1"/>
  <c r="DA105" i="2"/>
  <c r="CS105" i="2"/>
  <c r="DD104" i="2"/>
  <c r="DA104" i="2"/>
  <c r="CS104" i="2"/>
  <c r="DD103" i="2"/>
  <c r="DJ103" i="2" s="1"/>
  <c r="DA103" i="2"/>
  <c r="X103" i="2"/>
  <c r="W103" i="2"/>
  <c r="V103" i="2"/>
  <c r="U103" i="2"/>
  <c r="T103" i="2"/>
  <c r="S103" i="2"/>
  <c r="R103" i="2"/>
  <c r="Q103" i="2"/>
  <c r="P103" i="2"/>
  <c r="O103" i="2"/>
  <c r="DD102" i="2"/>
  <c r="DA102" i="2"/>
  <c r="CZ102" i="2"/>
  <c r="CY102" i="2"/>
  <c r="CX102" i="2"/>
  <c r="CW102" i="2"/>
  <c r="CV102" i="2"/>
  <c r="CU102" i="2"/>
  <c r="CT102" i="2"/>
  <c r="CS102" i="2"/>
  <c r="X102" i="2"/>
  <c r="W102" i="2"/>
  <c r="V102" i="2"/>
  <c r="U102" i="2"/>
  <c r="T102" i="2"/>
  <c r="S102" i="2"/>
  <c r="R102" i="2"/>
  <c r="Q102" i="2"/>
  <c r="P102" i="2"/>
  <c r="O102" i="2"/>
  <c r="DD101" i="2"/>
  <c r="DA101" i="2"/>
  <c r="CX101" i="2"/>
  <c r="CW101" i="2"/>
  <c r="CV101" i="2"/>
  <c r="CU101" i="2"/>
  <c r="CT101" i="2"/>
  <c r="CS101" i="2"/>
  <c r="X101" i="2"/>
  <c r="W101" i="2"/>
  <c r="V101" i="2"/>
  <c r="U101" i="2"/>
  <c r="T101" i="2"/>
  <c r="S101" i="2"/>
  <c r="R101" i="2"/>
  <c r="Q101" i="2"/>
  <c r="P101" i="2"/>
  <c r="O101" i="2"/>
  <c r="DD100" i="2"/>
  <c r="DJ100" i="2" s="1"/>
  <c r="DA100" i="2"/>
  <c r="CX100" i="2"/>
  <c r="CW100" i="2"/>
  <c r="CV100" i="2"/>
  <c r="CU100" i="2"/>
  <c r="CT100" i="2"/>
  <c r="CS100" i="2"/>
  <c r="X100" i="2"/>
  <c r="W100" i="2"/>
  <c r="V100" i="2"/>
  <c r="U100" i="2"/>
  <c r="T100" i="2"/>
  <c r="S100" i="2"/>
  <c r="R100" i="2"/>
  <c r="Q100" i="2"/>
  <c r="P100" i="2"/>
  <c r="O100" i="2"/>
  <c r="DD99" i="2"/>
  <c r="DJ99" i="2" s="1"/>
  <c r="DA99" i="2"/>
  <c r="CV99" i="2"/>
  <c r="CU99" i="2"/>
  <c r="CT99" i="2"/>
  <c r="CS99" i="2"/>
  <c r="X99" i="2"/>
  <c r="W99" i="2"/>
  <c r="V99" i="2"/>
  <c r="U99" i="2"/>
  <c r="T99" i="2"/>
  <c r="S99" i="2"/>
  <c r="R99" i="2"/>
  <c r="Q99" i="2"/>
  <c r="P99" i="2"/>
  <c r="O99" i="2"/>
  <c r="DD98" i="2"/>
  <c r="DJ98" i="2" s="1"/>
  <c r="DA98" i="2"/>
  <c r="CV98" i="2"/>
  <c r="CU98" i="2"/>
  <c r="CT98" i="2"/>
  <c r="CS98" i="2"/>
  <c r="X98" i="2"/>
  <c r="W98" i="2"/>
  <c r="V98" i="2"/>
  <c r="U98" i="2"/>
  <c r="T98" i="2"/>
  <c r="S98" i="2"/>
  <c r="R98" i="2"/>
  <c r="Q98" i="2"/>
  <c r="P98" i="2"/>
  <c r="O98" i="2"/>
  <c r="DD97" i="2"/>
  <c r="DA97" i="2"/>
  <c r="CV97" i="2"/>
  <c r="CU97" i="2"/>
  <c r="CT97" i="2"/>
  <c r="CS97" i="2"/>
  <c r="X97" i="2"/>
  <c r="W97" i="2"/>
  <c r="V97" i="2"/>
  <c r="U97" i="2"/>
  <c r="T97" i="2"/>
  <c r="S97" i="2"/>
  <c r="R97" i="2"/>
  <c r="Q97" i="2"/>
  <c r="P97" i="2"/>
  <c r="O97" i="2"/>
  <c r="DD96" i="2"/>
  <c r="DJ96" i="2" s="1"/>
  <c r="DA96" i="2"/>
  <c r="CV96" i="2"/>
  <c r="CU96" i="2"/>
  <c r="CT96" i="2"/>
  <c r="CS96" i="2"/>
  <c r="X96" i="2"/>
  <c r="W96" i="2"/>
  <c r="V96" i="2"/>
  <c r="U96" i="2"/>
  <c r="T96" i="2"/>
  <c r="S96" i="2"/>
  <c r="R96" i="2"/>
  <c r="Q96" i="2"/>
  <c r="P96" i="2"/>
  <c r="O96" i="2"/>
  <c r="DD95" i="2"/>
  <c r="DJ95" i="2" s="1"/>
  <c r="DA95" i="2"/>
  <c r="CZ95" i="2"/>
  <c r="CY95" i="2"/>
  <c r="CV95" i="2"/>
  <c r="CU95" i="2"/>
  <c r="CT95" i="2"/>
  <c r="CS95" i="2"/>
  <c r="X95" i="2"/>
  <c r="W95" i="2"/>
  <c r="V95" i="2"/>
  <c r="U95" i="2"/>
  <c r="T95" i="2"/>
  <c r="S95" i="2"/>
  <c r="R95" i="2"/>
  <c r="Q95" i="2"/>
  <c r="P95" i="2"/>
  <c r="O95" i="2"/>
  <c r="DD94" i="2"/>
  <c r="DA94" i="2"/>
  <c r="CZ94" i="2"/>
  <c r="CY94" i="2"/>
  <c r="CX94" i="2"/>
  <c r="CW94" i="2"/>
  <c r="CV94" i="2"/>
  <c r="CU94" i="2"/>
  <c r="CT94" i="2"/>
  <c r="CS94" i="2"/>
  <c r="X94" i="2"/>
  <c r="W94" i="2"/>
  <c r="V94" i="2"/>
  <c r="U94" i="2"/>
  <c r="T94" i="2"/>
  <c r="S94" i="2"/>
  <c r="R94" i="2"/>
  <c r="Q94" i="2"/>
  <c r="P94" i="2"/>
  <c r="O94" i="2"/>
  <c r="DD93" i="2"/>
  <c r="DJ93" i="2" s="1"/>
  <c r="DA93" i="2"/>
  <c r="CZ93" i="2"/>
  <c r="CY93" i="2"/>
  <c r="CU93" i="2"/>
  <c r="CT93" i="2"/>
  <c r="CS93" i="2"/>
  <c r="X93" i="2"/>
  <c r="W93" i="2"/>
  <c r="V93" i="2"/>
  <c r="U93" i="2"/>
  <c r="T93" i="2"/>
  <c r="S93" i="2"/>
  <c r="R93" i="2"/>
  <c r="Q93" i="2"/>
  <c r="P93" i="2"/>
  <c r="O93" i="2"/>
  <c r="DD92" i="2"/>
  <c r="DJ92" i="2" s="1"/>
  <c r="DA92" i="2"/>
  <c r="CZ92" i="2"/>
  <c r="CY92" i="2"/>
  <c r="CU92" i="2"/>
  <c r="CT92" i="2"/>
  <c r="CS92" i="2"/>
  <c r="X92" i="2"/>
  <c r="W92" i="2"/>
  <c r="V92" i="2"/>
  <c r="U92" i="2"/>
  <c r="T92" i="2"/>
  <c r="S92" i="2"/>
  <c r="R92" i="2"/>
  <c r="Q92" i="2"/>
  <c r="P92" i="2"/>
  <c r="O92" i="2"/>
  <c r="DD91" i="2"/>
  <c r="DJ91" i="2" s="1"/>
  <c r="DA91" i="2"/>
  <c r="CZ91" i="2"/>
  <c r="CY91" i="2"/>
  <c r="CU91" i="2"/>
  <c r="CT91" i="2"/>
  <c r="CS91" i="2"/>
  <c r="X91" i="2"/>
  <c r="W91" i="2"/>
  <c r="V91" i="2"/>
  <c r="U91" i="2"/>
  <c r="T91" i="2"/>
  <c r="S91" i="2"/>
  <c r="R91" i="2"/>
  <c r="Q91" i="2"/>
  <c r="P91" i="2"/>
  <c r="O91" i="2"/>
  <c r="DD90" i="2"/>
  <c r="DJ90" i="2" s="1"/>
  <c r="DA90" i="2"/>
  <c r="CZ90" i="2"/>
  <c r="CY90" i="2"/>
  <c r="CS90" i="2"/>
  <c r="X90" i="2"/>
  <c r="W90" i="2"/>
  <c r="V90" i="2"/>
  <c r="U90" i="2"/>
  <c r="T90" i="2"/>
  <c r="S90" i="2"/>
  <c r="R90" i="2"/>
  <c r="Q90" i="2"/>
  <c r="P90" i="2"/>
  <c r="O90" i="2"/>
  <c r="DD89" i="2"/>
  <c r="DA89" i="2"/>
  <c r="CZ89" i="2"/>
  <c r="CY89" i="2"/>
  <c r="CS89" i="2"/>
  <c r="X89" i="2"/>
  <c r="W89" i="2"/>
  <c r="V89" i="2"/>
  <c r="U89" i="2"/>
  <c r="T89" i="2"/>
  <c r="S89" i="2"/>
  <c r="R89" i="2"/>
  <c r="Q89" i="2"/>
  <c r="P89" i="2"/>
  <c r="O89" i="2"/>
  <c r="DD88" i="2"/>
  <c r="DA88" i="2"/>
  <c r="CZ88" i="2"/>
  <c r="CY88" i="2"/>
  <c r="CS88" i="2"/>
  <c r="X88" i="2"/>
  <c r="W88" i="2"/>
  <c r="V88" i="2"/>
  <c r="U88" i="2"/>
  <c r="T88" i="2"/>
  <c r="S88" i="2"/>
  <c r="R88" i="2"/>
  <c r="Q88" i="2"/>
  <c r="P88" i="2"/>
  <c r="O88" i="2"/>
  <c r="DD87" i="2"/>
  <c r="DJ87" i="2" s="1"/>
  <c r="DA87" i="2"/>
  <c r="CZ87" i="2"/>
  <c r="CY87" i="2"/>
  <c r="CX87" i="2"/>
  <c r="CW87" i="2"/>
  <c r="CV87" i="2"/>
  <c r="CU87" i="2"/>
  <c r="CT87" i="2"/>
  <c r="CS87" i="2"/>
  <c r="X87" i="2"/>
  <c r="W87" i="2"/>
  <c r="V87" i="2"/>
  <c r="U87" i="2"/>
  <c r="T87" i="2"/>
  <c r="S87" i="2"/>
  <c r="R87" i="2"/>
  <c r="Q87" i="2"/>
  <c r="P87" i="2"/>
  <c r="O87" i="2"/>
  <c r="DD86" i="2"/>
  <c r="DJ86" i="2" s="1"/>
  <c r="DA86" i="2"/>
  <c r="CZ86" i="2"/>
  <c r="CY86" i="2"/>
  <c r="CS86" i="2"/>
  <c r="X86" i="2"/>
  <c r="W86" i="2"/>
  <c r="V86" i="2"/>
  <c r="U86" i="2"/>
  <c r="T86" i="2"/>
  <c r="S86" i="2"/>
  <c r="R86" i="2"/>
  <c r="Q86" i="2"/>
  <c r="P86" i="2"/>
  <c r="O86" i="2"/>
  <c r="DD85" i="2"/>
  <c r="DA85" i="2"/>
  <c r="CZ85" i="2"/>
  <c r="CY85" i="2"/>
  <c r="CS85" i="2"/>
  <c r="X85" i="2"/>
  <c r="W85" i="2"/>
  <c r="V85" i="2"/>
  <c r="U85" i="2"/>
  <c r="T85" i="2"/>
  <c r="S85" i="2"/>
  <c r="R85" i="2"/>
  <c r="Q85" i="2"/>
  <c r="P85" i="2"/>
  <c r="O85" i="2"/>
  <c r="DD84" i="2"/>
  <c r="DA84" i="2"/>
  <c r="CS84" i="2"/>
  <c r="X84" i="2"/>
  <c r="W84" i="2"/>
  <c r="V84" i="2"/>
  <c r="U84" i="2"/>
  <c r="T84" i="2"/>
  <c r="S84" i="2"/>
  <c r="R84" i="2"/>
  <c r="Q84" i="2"/>
  <c r="P84" i="2"/>
  <c r="O84" i="2"/>
  <c r="DD83" i="2"/>
  <c r="DJ83" i="2" s="1"/>
  <c r="DA83" i="2"/>
  <c r="CZ83" i="2"/>
  <c r="CY83" i="2"/>
  <c r="CS83" i="2"/>
  <c r="X83" i="2"/>
  <c r="W83" i="2"/>
  <c r="V83" i="2"/>
  <c r="U83" i="2"/>
  <c r="T83" i="2"/>
  <c r="S83" i="2"/>
  <c r="R83" i="2"/>
  <c r="Q83" i="2"/>
  <c r="P83" i="2"/>
  <c r="O83" i="2"/>
  <c r="DD82" i="2"/>
  <c r="DJ82" i="2" s="1"/>
  <c r="DA82" i="2"/>
  <c r="CZ82" i="2"/>
  <c r="CY82" i="2"/>
  <c r="CS82" i="2"/>
  <c r="X82" i="2"/>
  <c r="W82" i="2"/>
  <c r="V82" i="2"/>
  <c r="U82" i="2"/>
  <c r="T82" i="2"/>
  <c r="S82" i="2"/>
  <c r="R82" i="2"/>
  <c r="Q82" i="2"/>
  <c r="P82" i="2"/>
  <c r="O82" i="2"/>
  <c r="DD81" i="2"/>
  <c r="DA81" i="2"/>
  <c r="CZ81" i="2"/>
  <c r="CY81" i="2"/>
  <c r="CX81" i="2"/>
  <c r="CW81" i="2"/>
  <c r="CV81" i="2"/>
  <c r="CU81" i="2"/>
  <c r="CT81" i="2"/>
  <c r="CS81" i="2"/>
  <c r="X81" i="2"/>
  <c r="W81" i="2"/>
  <c r="V81" i="2"/>
  <c r="U81" i="2"/>
  <c r="T81" i="2"/>
  <c r="S81" i="2"/>
  <c r="R81" i="2"/>
  <c r="Q81" i="2"/>
  <c r="P81" i="2"/>
  <c r="O81" i="2"/>
  <c r="DD80" i="2"/>
  <c r="DJ80" i="2" s="1"/>
  <c r="DA80" i="2"/>
  <c r="CZ80" i="2"/>
  <c r="CY80" i="2"/>
  <c r="CU80" i="2"/>
  <c r="CT80" i="2"/>
  <c r="CS80" i="2"/>
  <c r="X80" i="2"/>
  <c r="W80" i="2"/>
  <c r="V80" i="2"/>
  <c r="U80" i="2"/>
  <c r="T80" i="2"/>
  <c r="S80" i="2"/>
  <c r="R80" i="2"/>
  <c r="Q80" i="2"/>
  <c r="P80" i="2"/>
  <c r="O80" i="2"/>
  <c r="DD79" i="2"/>
  <c r="DJ79" i="2" s="1"/>
  <c r="DA79" i="2"/>
  <c r="CZ79" i="2"/>
  <c r="CY79" i="2"/>
  <c r="CU79" i="2"/>
  <c r="CT79" i="2"/>
  <c r="CS79" i="2"/>
  <c r="X79" i="2"/>
  <c r="W79" i="2"/>
  <c r="V79" i="2"/>
  <c r="U79" i="2"/>
  <c r="T79" i="2"/>
  <c r="S79" i="2"/>
  <c r="R79" i="2"/>
  <c r="Q79" i="2"/>
  <c r="P79" i="2"/>
  <c r="O79" i="2"/>
  <c r="DD78" i="2"/>
  <c r="DA78" i="2"/>
  <c r="CZ78" i="2"/>
  <c r="CY78" i="2"/>
  <c r="CX78" i="2"/>
  <c r="CW78" i="2"/>
  <c r="CV78" i="2"/>
  <c r="CU78" i="2"/>
  <c r="CT78" i="2"/>
  <c r="CS78" i="2"/>
  <c r="X78" i="2"/>
  <c r="W78" i="2"/>
  <c r="V78" i="2"/>
  <c r="U78" i="2"/>
  <c r="T78" i="2"/>
  <c r="S78" i="2"/>
  <c r="R78" i="2"/>
  <c r="Q78" i="2"/>
  <c r="P78" i="2"/>
  <c r="O78" i="2"/>
  <c r="DD77" i="2"/>
  <c r="DA77" i="2"/>
  <c r="CZ77" i="2"/>
  <c r="CY77" i="2"/>
  <c r="CU77" i="2"/>
  <c r="CT77" i="2"/>
  <c r="CS77" i="2"/>
  <c r="X77" i="2"/>
  <c r="W77" i="2"/>
  <c r="V77" i="2"/>
  <c r="U77" i="2"/>
  <c r="T77" i="2"/>
  <c r="S77" i="2"/>
  <c r="R77" i="2"/>
  <c r="Q77" i="2"/>
  <c r="P77" i="2"/>
  <c r="O77" i="2"/>
  <c r="DD76" i="2"/>
  <c r="DJ76" i="2" s="1"/>
  <c r="DA76" i="2"/>
  <c r="CZ76" i="2"/>
  <c r="CY76" i="2"/>
  <c r="CU76" i="2"/>
  <c r="CT76" i="2"/>
  <c r="CS76" i="2"/>
  <c r="X76" i="2"/>
  <c r="W76" i="2"/>
  <c r="V76" i="2"/>
  <c r="U76" i="2"/>
  <c r="T76" i="2"/>
  <c r="S76" i="2"/>
  <c r="R76" i="2"/>
  <c r="Q76" i="2"/>
  <c r="P76" i="2"/>
  <c r="O76" i="2"/>
  <c r="DD75" i="2"/>
  <c r="DJ75" i="2" s="1"/>
  <c r="DA75" i="2"/>
  <c r="CZ75" i="2"/>
  <c r="CY75" i="2"/>
  <c r="CX75" i="2"/>
  <c r="CW75" i="2"/>
  <c r="CV75" i="2"/>
  <c r="CU75" i="2"/>
  <c r="CT75" i="2"/>
  <c r="CS75" i="2"/>
  <c r="X75" i="2"/>
  <c r="W75" i="2"/>
  <c r="V75" i="2"/>
  <c r="U75" i="2"/>
  <c r="T75" i="2"/>
  <c r="S75" i="2"/>
  <c r="R75" i="2"/>
  <c r="Q75" i="2"/>
  <c r="P75" i="2"/>
  <c r="O75" i="2"/>
  <c r="DD74" i="2"/>
  <c r="DJ74" i="2" s="1"/>
  <c r="DA74" i="2"/>
  <c r="CZ74" i="2"/>
  <c r="CY74" i="2"/>
  <c r="CS74" i="2"/>
  <c r="X74" i="2"/>
  <c r="W74" i="2"/>
  <c r="V74" i="2"/>
  <c r="U74" i="2"/>
  <c r="T74" i="2"/>
  <c r="S74" i="2"/>
  <c r="R74" i="2"/>
  <c r="Q74" i="2"/>
  <c r="P74" i="2"/>
  <c r="O74" i="2"/>
  <c r="DD73" i="2"/>
  <c r="DA73" i="2"/>
  <c r="CZ73" i="2"/>
  <c r="CY73" i="2"/>
  <c r="CS73" i="2"/>
  <c r="X73" i="2"/>
  <c r="W73" i="2"/>
  <c r="V73" i="2"/>
  <c r="U73" i="2"/>
  <c r="T73" i="2"/>
  <c r="S73" i="2"/>
  <c r="R73" i="2"/>
  <c r="Q73" i="2"/>
  <c r="P73" i="2"/>
  <c r="O73" i="2"/>
  <c r="DD72" i="2"/>
  <c r="DA72" i="2"/>
  <c r="CZ72" i="2"/>
  <c r="CY72" i="2"/>
  <c r="CS72" i="2"/>
  <c r="X72" i="2"/>
  <c r="W72" i="2"/>
  <c r="V72" i="2"/>
  <c r="U72" i="2"/>
  <c r="T72" i="2"/>
  <c r="S72" i="2"/>
  <c r="R72" i="2"/>
  <c r="Q72" i="2"/>
  <c r="P72" i="2"/>
  <c r="O72" i="2"/>
  <c r="CX71" i="2"/>
  <c r="DD71" i="2"/>
  <c r="DJ71" i="2" s="1"/>
  <c r="DA71" i="2"/>
  <c r="CZ71" i="2"/>
  <c r="CY71" i="2"/>
  <c r="CU71" i="2"/>
  <c r="CT71" i="2"/>
  <c r="CS71" i="2"/>
  <c r="X71" i="2"/>
  <c r="W71" i="2"/>
  <c r="V71" i="2"/>
  <c r="U71" i="2"/>
  <c r="T71" i="2"/>
  <c r="S71" i="2"/>
  <c r="R71" i="2"/>
  <c r="Q71" i="2"/>
  <c r="P71" i="2"/>
  <c r="O71" i="2"/>
  <c r="DD70" i="2"/>
  <c r="DJ70" i="2" s="1"/>
  <c r="DA70" i="2"/>
  <c r="CZ70" i="2"/>
  <c r="CY70" i="2"/>
  <c r="CU70" i="2"/>
  <c r="CT70" i="2"/>
  <c r="CS70" i="2"/>
  <c r="X70" i="2"/>
  <c r="W70" i="2"/>
  <c r="V70" i="2"/>
  <c r="U70" i="2"/>
  <c r="T70" i="2"/>
  <c r="S70" i="2"/>
  <c r="R70" i="2"/>
  <c r="Q70" i="2"/>
  <c r="P70" i="2"/>
  <c r="O70" i="2"/>
  <c r="DD69" i="2"/>
  <c r="DA69" i="2"/>
  <c r="CZ69" i="2"/>
  <c r="CY69" i="2"/>
  <c r="CX69" i="2"/>
  <c r="CW69" i="2"/>
  <c r="CV69" i="2"/>
  <c r="CU69" i="2"/>
  <c r="CT69" i="2"/>
  <c r="CS69" i="2"/>
  <c r="X69" i="2"/>
  <c r="W69" i="2"/>
  <c r="V69" i="2"/>
  <c r="U69" i="2"/>
  <c r="T69" i="2"/>
  <c r="S69" i="2"/>
  <c r="R69" i="2"/>
  <c r="Q69" i="2"/>
  <c r="P69" i="2"/>
  <c r="O69" i="2"/>
  <c r="DD68" i="2"/>
  <c r="DA68" i="2"/>
  <c r="CZ68" i="2"/>
  <c r="CY68" i="2"/>
  <c r="CX68" i="2"/>
  <c r="CS68" i="2"/>
  <c r="X68" i="2"/>
  <c r="W68" i="2"/>
  <c r="V68" i="2"/>
  <c r="U68" i="2"/>
  <c r="T68" i="2"/>
  <c r="S68" i="2"/>
  <c r="R68" i="2"/>
  <c r="Q68" i="2"/>
  <c r="P68" i="2"/>
  <c r="O68" i="2"/>
  <c r="DJ67" i="2"/>
  <c r="DA67" i="2"/>
  <c r="CZ67" i="2"/>
  <c r="CY67" i="2"/>
  <c r="CS67" i="2"/>
  <c r="X67" i="2"/>
  <c r="W67" i="2"/>
  <c r="V67" i="2"/>
  <c r="U67" i="2"/>
  <c r="T67" i="2"/>
  <c r="S67" i="2"/>
  <c r="R67" i="2"/>
  <c r="Q67" i="2"/>
  <c r="P67" i="2"/>
  <c r="O67" i="2"/>
  <c r="DJ66" i="2"/>
  <c r="DA66" i="2"/>
  <c r="CZ66" i="2"/>
  <c r="CY66" i="2"/>
  <c r="CS66" i="2"/>
  <c r="X66" i="2"/>
  <c r="W66" i="2"/>
  <c r="V66" i="2"/>
  <c r="U66" i="2"/>
  <c r="T66" i="2"/>
  <c r="S66" i="2"/>
  <c r="R66" i="2"/>
  <c r="Q66" i="2"/>
  <c r="P66" i="2"/>
  <c r="O66" i="2"/>
  <c r="DJ65" i="2"/>
  <c r="DA65" i="2"/>
  <c r="CZ65" i="2"/>
  <c r="CY65" i="2"/>
  <c r="CS65" i="2"/>
  <c r="X65" i="2"/>
  <c r="W65" i="2"/>
  <c r="V65" i="2"/>
  <c r="U65" i="2"/>
  <c r="T65" i="2"/>
  <c r="S65" i="2"/>
  <c r="R65" i="2"/>
  <c r="Q65" i="2"/>
  <c r="P65" i="2"/>
  <c r="O65" i="2"/>
  <c r="DJ64" i="2"/>
  <c r="DA64" i="2"/>
  <c r="CZ64" i="2"/>
  <c r="CY64" i="2"/>
  <c r="CS64" i="2"/>
  <c r="X64" i="2"/>
  <c r="W64" i="2"/>
  <c r="V64" i="2"/>
  <c r="U64" i="2"/>
  <c r="T64" i="2"/>
  <c r="S64" i="2"/>
  <c r="R64" i="2"/>
  <c r="Q64" i="2"/>
  <c r="P64" i="2"/>
  <c r="O64" i="2"/>
  <c r="DJ63" i="2"/>
  <c r="DA63" i="2"/>
  <c r="CZ63" i="2"/>
  <c r="CY63" i="2"/>
  <c r="CS63" i="2"/>
  <c r="X63" i="2"/>
  <c r="W63" i="2"/>
  <c r="V63" i="2"/>
  <c r="U63" i="2"/>
  <c r="T63" i="2"/>
  <c r="S63" i="2"/>
  <c r="R63" i="2"/>
  <c r="Q63" i="2"/>
  <c r="P63" i="2"/>
  <c r="O63" i="2"/>
  <c r="DJ62" i="2"/>
  <c r="DA62" i="2"/>
  <c r="CZ62" i="2"/>
  <c r="CY62" i="2"/>
  <c r="CX62" i="2"/>
  <c r="CW62" i="2"/>
  <c r="CV62" i="2"/>
  <c r="CU62" i="2"/>
  <c r="CT62" i="2"/>
  <c r="CS62" i="2"/>
  <c r="X62" i="2"/>
  <c r="W62" i="2"/>
  <c r="V62" i="2"/>
  <c r="U62" i="2"/>
  <c r="T62" i="2"/>
  <c r="S62" i="2"/>
  <c r="R62" i="2"/>
  <c r="Q62" i="2"/>
  <c r="P62" i="2"/>
  <c r="O62" i="2"/>
  <c r="DJ61" i="2"/>
  <c r="DA61" i="2"/>
  <c r="CS61" i="2"/>
  <c r="X61" i="2"/>
  <c r="W61" i="2"/>
  <c r="V61" i="2"/>
  <c r="U61" i="2"/>
  <c r="T61" i="2"/>
  <c r="S61" i="2"/>
  <c r="R61" i="2"/>
  <c r="Q61" i="2"/>
  <c r="P61" i="2"/>
  <c r="O61" i="2"/>
  <c r="DJ60" i="2"/>
  <c r="DA60" i="2"/>
  <c r="CS60" i="2"/>
  <c r="X60" i="2"/>
  <c r="W60" i="2"/>
  <c r="V60" i="2"/>
  <c r="U60" i="2"/>
  <c r="T60" i="2"/>
  <c r="S60" i="2"/>
  <c r="R60" i="2"/>
  <c r="Q60" i="2"/>
  <c r="P60" i="2"/>
  <c r="O60" i="2"/>
  <c r="DJ59" i="2"/>
  <c r="DA59" i="2"/>
  <c r="CS59" i="2"/>
  <c r="X59" i="2"/>
  <c r="W59" i="2"/>
  <c r="V59" i="2"/>
  <c r="U59" i="2"/>
  <c r="T59" i="2"/>
  <c r="S59" i="2"/>
  <c r="R59" i="2"/>
  <c r="Q59" i="2"/>
  <c r="P59" i="2"/>
  <c r="O59" i="2"/>
  <c r="DJ58" i="2"/>
  <c r="DA58" i="2"/>
  <c r="CS58" i="2"/>
  <c r="X58" i="2"/>
  <c r="W58" i="2"/>
  <c r="V58" i="2"/>
  <c r="U58" i="2"/>
  <c r="T58" i="2"/>
  <c r="S58" i="2"/>
  <c r="R58" i="2"/>
  <c r="Q58" i="2"/>
  <c r="P58" i="2"/>
  <c r="O58" i="2"/>
  <c r="DJ57" i="2"/>
  <c r="DA57" i="2"/>
  <c r="CW57" i="2"/>
  <c r="CU57" i="2"/>
  <c r="CS57" i="2"/>
  <c r="X57" i="2"/>
  <c r="W57" i="2"/>
  <c r="V57" i="2"/>
  <c r="U57" i="2"/>
  <c r="T57" i="2"/>
  <c r="S57" i="2"/>
  <c r="R57" i="2"/>
  <c r="Q57" i="2"/>
  <c r="P57" i="2"/>
  <c r="O57" i="2"/>
  <c r="DJ56" i="2"/>
  <c r="DA56" i="2"/>
  <c r="CS56" i="2"/>
  <c r="X56" i="2"/>
  <c r="W56" i="2"/>
  <c r="V56" i="2"/>
  <c r="U56" i="2"/>
  <c r="T56" i="2"/>
  <c r="S56" i="2"/>
  <c r="R56" i="2"/>
  <c r="Q56" i="2"/>
  <c r="P56" i="2"/>
  <c r="O56" i="2"/>
  <c r="DJ55" i="2"/>
  <c r="DA55" i="2"/>
  <c r="CS55" i="2"/>
  <c r="X55" i="2"/>
  <c r="W55" i="2"/>
  <c r="V55" i="2"/>
  <c r="U55" i="2"/>
  <c r="T55" i="2"/>
  <c r="S55" i="2"/>
  <c r="R55" i="2"/>
  <c r="Q55" i="2"/>
  <c r="P55" i="2"/>
  <c r="O55" i="2"/>
  <c r="DJ54" i="2"/>
  <c r="DA54" i="2"/>
  <c r="CZ54" i="2"/>
  <c r="CY54" i="2"/>
  <c r="CX54" i="2"/>
  <c r="CW54" i="2"/>
  <c r="CV54" i="2"/>
  <c r="CU54" i="2"/>
  <c r="CT54" i="2"/>
  <c r="CS54" i="2"/>
  <c r="X54" i="2"/>
  <c r="W54" i="2"/>
  <c r="V54" i="2"/>
  <c r="U54" i="2"/>
  <c r="T54" i="2"/>
  <c r="S54" i="2"/>
  <c r="R54" i="2"/>
  <c r="Q54" i="2"/>
  <c r="P54" i="2"/>
  <c r="O54" i="2"/>
  <c r="DA53" i="2"/>
  <c r="CZ53" i="2"/>
  <c r="CY53" i="2"/>
  <c r="CX53" i="2"/>
  <c r="CW53" i="2"/>
  <c r="CV53" i="2"/>
  <c r="CU53" i="2"/>
  <c r="CT53" i="2"/>
  <c r="CS53" i="2"/>
  <c r="X53" i="2"/>
  <c r="W53" i="2"/>
  <c r="V53" i="2"/>
  <c r="U53" i="2"/>
  <c r="T53" i="2"/>
  <c r="S53" i="2"/>
  <c r="R53" i="2"/>
  <c r="Q53" i="2"/>
  <c r="P53" i="2"/>
  <c r="O53" i="2"/>
  <c r="DJ52" i="2"/>
  <c r="DA52" i="2"/>
  <c r="CX52" i="2"/>
  <c r="CW52" i="2"/>
  <c r="CV52" i="2"/>
  <c r="CU52" i="2"/>
  <c r="X52" i="2"/>
  <c r="W52" i="2"/>
  <c r="V52" i="2"/>
  <c r="U52" i="2"/>
  <c r="T52" i="2"/>
  <c r="S52" i="2"/>
  <c r="R52" i="2"/>
  <c r="Q52" i="2"/>
  <c r="P52" i="2"/>
  <c r="O52" i="2"/>
  <c r="DJ51" i="2"/>
  <c r="DA51" i="2"/>
  <c r="CZ51" i="2"/>
  <c r="CY51" i="2"/>
  <c r="CU51" i="2"/>
  <c r="CT51" i="2"/>
  <c r="CS51" i="2"/>
  <c r="X51" i="2"/>
  <c r="W51" i="2"/>
  <c r="V51" i="2"/>
  <c r="U51" i="2"/>
  <c r="T51" i="2"/>
  <c r="S51" i="2"/>
  <c r="R51" i="2"/>
  <c r="Q51" i="2"/>
  <c r="P51" i="2"/>
  <c r="O51" i="2"/>
  <c r="DJ50" i="2"/>
  <c r="DA50" i="2"/>
  <c r="CZ50" i="2"/>
  <c r="CY50" i="2"/>
  <c r="CX50" i="2"/>
  <c r="CV50" i="2"/>
  <c r="CT50" i="2"/>
  <c r="CS50" i="2"/>
  <c r="X50" i="2"/>
  <c r="W50" i="2"/>
  <c r="V50" i="2"/>
  <c r="U50" i="2"/>
  <c r="T50" i="2"/>
  <c r="S50" i="2"/>
  <c r="R50" i="2"/>
  <c r="Q50" i="2"/>
  <c r="P50" i="2"/>
  <c r="O50" i="2"/>
  <c r="DJ49" i="2"/>
  <c r="DA49" i="2"/>
  <c r="CZ49" i="2"/>
  <c r="CY49" i="2"/>
  <c r="CX49" i="2"/>
  <c r="CS49" i="2"/>
  <c r="X49" i="2"/>
  <c r="W49" i="2"/>
  <c r="V49" i="2"/>
  <c r="U49" i="2"/>
  <c r="T49" i="2"/>
  <c r="S49" i="2"/>
  <c r="R49" i="2"/>
  <c r="Q49" i="2"/>
  <c r="P49" i="2"/>
  <c r="O49" i="2"/>
  <c r="DJ48" i="2"/>
  <c r="DA48" i="2"/>
  <c r="CV48" i="2"/>
  <c r="CU48" i="2"/>
  <c r="CT48" i="2"/>
  <c r="CS48" i="2"/>
  <c r="X48" i="2"/>
  <c r="W48" i="2"/>
  <c r="V48" i="2"/>
  <c r="U48" i="2"/>
  <c r="T48" i="2"/>
  <c r="S48" i="2"/>
  <c r="R48" i="2"/>
  <c r="Q48" i="2"/>
  <c r="P48" i="2"/>
  <c r="O48" i="2"/>
  <c r="DJ47" i="2"/>
  <c r="DA47" i="2"/>
  <c r="CV47" i="2"/>
  <c r="CU47" i="2"/>
  <c r="CT47" i="2"/>
  <c r="CS47" i="2"/>
  <c r="X47" i="2"/>
  <c r="W47" i="2"/>
  <c r="V47" i="2"/>
  <c r="U47" i="2"/>
  <c r="T47" i="2"/>
  <c r="S47" i="2"/>
  <c r="R47" i="2"/>
  <c r="Q47" i="2"/>
  <c r="P47" i="2"/>
  <c r="O47" i="2"/>
  <c r="DJ46" i="2"/>
  <c r="DA46" i="2"/>
  <c r="CZ46" i="2"/>
  <c r="CY46" i="2"/>
  <c r="CX46" i="2"/>
  <c r="CW46" i="2"/>
  <c r="CV46" i="2"/>
  <c r="CU46" i="2"/>
  <c r="CT46" i="2"/>
  <c r="CS46" i="2"/>
  <c r="X46" i="2"/>
  <c r="W46" i="2"/>
  <c r="V46" i="2"/>
  <c r="U46" i="2"/>
  <c r="T46" i="2"/>
  <c r="S46" i="2"/>
  <c r="R46" i="2"/>
  <c r="Q46" i="2"/>
  <c r="P46" i="2"/>
  <c r="O46" i="2"/>
  <c r="DD45" i="2"/>
  <c r="DJ45" i="2" s="1"/>
  <c r="DA45" i="2"/>
  <c r="CZ45" i="2"/>
  <c r="CY45" i="2"/>
  <c r="CX45" i="2"/>
  <c r="CU45" i="2"/>
  <c r="CT45" i="2"/>
  <c r="CS45" i="2"/>
  <c r="X45" i="2"/>
  <c r="W45" i="2"/>
  <c r="V45" i="2"/>
  <c r="U45" i="2"/>
  <c r="T45" i="2"/>
  <c r="S45" i="2"/>
  <c r="R45" i="2"/>
  <c r="Q45" i="2"/>
  <c r="P45" i="2"/>
  <c r="O45" i="2"/>
  <c r="DD44" i="2"/>
  <c r="DJ44" i="2" s="1"/>
  <c r="DA44" i="2"/>
  <c r="CZ44" i="2"/>
  <c r="CY44" i="2"/>
  <c r="CS44" i="2"/>
  <c r="X44" i="2"/>
  <c r="W44" i="2"/>
  <c r="V44" i="2"/>
  <c r="U44" i="2"/>
  <c r="T44" i="2"/>
  <c r="S44" i="2"/>
  <c r="R44" i="2"/>
  <c r="Q44" i="2"/>
  <c r="P44" i="2"/>
  <c r="O44" i="2"/>
  <c r="DD43" i="2"/>
  <c r="DJ43" i="2" s="1"/>
  <c r="DA43" i="2"/>
  <c r="CZ43" i="2"/>
  <c r="CY43" i="2"/>
  <c r="CS43" i="2"/>
  <c r="X43" i="2"/>
  <c r="W43" i="2"/>
  <c r="V43" i="2"/>
  <c r="U43" i="2"/>
  <c r="T43" i="2"/>
  <c r="S43" i="2"/>
  <c r="R43" i="2"/>
  <c r="Q43" i="2"/>
  <c r="P43" i="2"/>
  <c r="O43" i="2"/>
  <c r="DD42" i="2"/>
  <c r="DA42" i="2"/>
  <c r="CZ42" i="2"/>
  <c r="CY42" i="2"/>
  <c r="CX42" i="2"/>
  <c r="CS42" i="2"/>
  <c r="X42" i="2"/>
  <c r="W42" i="2"/>
  <c r="V42" i="2"/>
  <c r="U42" i="2"/>
  <c r="T42" i="2"/>
  <c r="S42" i="2"/>
  <c r="R42" i="2"/>
  <c r="Q42" i="2"/>
  <c r="P42" i="2"/>
  <c r="O42" i="2"/>
  <c r="DD41" i="2"/>
  <c r="DJ41" i="2" s="1"/>
  <c r="DA41" i="2"/>
  <c r="CZ41" i="2"/>
  <c r="CY41" i="2"/>
  <c r="CX41" i="2"/>
  <c r="CW41" i="2"/>
  <c r="CV41" i="2"/>
  <c r="X41" i="2"/>
  <c r="W41" i="2"/>
  <c r="V41" i="2"/>
  <c r="U41" i="2"/>
  <c r="T41" i="2"/>
  <c r="S41" i="2"/>
  <c r="R41" i="2"/>
  <c r="Q41" i="2"/>
  <c r="P41" i="2"/>
  <c r="O41" i="2"/>
  <c r="DD40" i="2"/>
  <c r="DA40" i="2"/>
  <c r="CZ40" i="2"/>
  <c r="CY40" i="2"/>
  <c r="CX40" i="2"/>
  <c r="CW40" i="2"/>
  <c r="CV40" i="2"/>
  <c r="CU40" i="2"/>
  <c r="CT40" i="2"/>
  <c r="CS40" i="2"/>
  <c r="X40" i="2"/>
  <c r="W40" i="2"/>
  <c r="V40" i="2"/>
  <c r="U40" i="2"/>
  <c r="T40" i="2"/>
  <c r="S40" i="2"/>
  <c r="R40" i="2"/>
  <c r="Q40" i="2"/>
  <c r="P40" i="2"/>
  <c r="O40" i="2"/>
  <c r="DD39" i="2"/>
  <c r="DA39" i="2"/>
  <c r="CZ39" i="2"/>
  <c r="CY39" i="2"/>
  <c r="CX39" i="2"/>
  <c r="X39" i="2"/>
  <c r="W39" i="2"/>
  <c r="V39" i="2"/>
  <c r="U39" i="2"/>
  <c r="T39" i="2"/>
  <c r="S39" i="2"/>
  <c r="R39" i="2"/>
  <c r="Q39" i="2"/>
  <c r="P39" i="2"/>
  <c r="O39" i="2"/>
  <c r="DD38" i="2"/>
  <c r="DJ38" i="2" s="1"/>
  <c r="DA38" i="2"/>
  <c r="CZ38" i="2"/>
  <c r="CY38" i="2"/>
  <c r="CS38" i="2"/>
  <c r="X38" i="2"/>
  <c r="W38" i="2"/>
  <c r="V38" i="2"/>
  <c r="U38" i="2"/>
  <c r="T38" i="2"/>
  <c r="S38" i="2"/>
  <c r="R38" i="2"/>
  <c r="Q38" i="2"/>
  <c r="P38" i="2"/>
  <c r="O38" i="2"/>
  <c r="DD37" i="2"/>
  <c r="DJ37" i="2" s="1"/>
  <c r="DA37" i="2"/>
  <c r="CZ37" i="2"/>
  <c r="CY37" i="2"/>
  <c r="CX37" i="2"/>
  <c r="CW37" i="2"/>
  <c r="CV37" i="2"/>
  <c r="X37" i="2"/>
  <c r="W37" i="2"/>
  <c r="V37" i="2"/>
  <c r="U37" i="2"/>
  <c r="T37" i="2"/>
  <c r="S37" i="2"/>
  <c r="R37" i="2"/>
  <c r="Q37" i="2"/>
  <c r="P37" i="2"/>
  <c r="O37" i="2"/>
  <c r="DD36" i="2"/>
  <c r="DA36" i="2"/>
  <c r="CZ36" i="2"/>
  <c r="CY36" i="2"/>
  <c r="CX36" i="2"/>
  <c r="CW36" i="2"/>
  <c r="CV36" i="2"/>
  <c r="X36" i="2"/>
  <c r="W36" i="2"/>
  <c r="V36" i="2"/>
  <c r="U36" i="2"/>
  <c r="T36" i="2"/>
  <c r="S36" i="2"/>
  <c r="R36" i="2"/>
  <c r="Q36" i="2"/>
  <c r="P36" i="2"/>
  <c r="O36" i="2"/>
  <c r="DD35" i="2"/>
  <c r="DJ35" i="2" s="1"/>
  <c r="DA35" i="2"/>
  <c r="CZ35" i="2"/>
  <c r="CY35" i="2"/>
  <c r="CX35" i="2"/>
  <c r="CW35" i="2"/>
  <c r="CV35" i="2"/>
  <c r="CU35" i="2"/>
  <c r="CT35" i="2"/>
  <c r="CS35" i="2"/>
  <c r="X35" i="2"/>
  <c r="W35" i="2"/>
  <c r="V35" i="2"/>
  <c r="U35" i="2"/>
  <c r="T35" i="2"/>
  <c r="S35" i="2"/>
  <c r="R35" i="2"/>
  <c r="Q35" i="2"/>
  <c r="P35" i="2"/>
  <c r="O35" i="2"/>
  <c r="DD34" i="2"/>
  <c r="DJ34" i="2" s="1"/>
  <c r="DA34" i="2"/>
  <c r="CZ34" i="2"/>
  <c r="CY34" i="2"/>
  <c r="CX34" i="2"/>
  <c r="CU34" i="2"/>
  <c r="CT34" i="2"/>
  <c r="CS34" i="2"/>
  <c r="X34" i="2"/>
  <c r="W34" i="2"/>
  <c r="V34" i="2"/>
  <c r="U34" i="2"/>
  <c r="T34" i="2"/>
  <c r="S34" i="2"/>
  <c r="R34" i="2"/>
  <c r="Q34" i="2"/>
  <c r="P34" i="2"/>
  <c r="O34" i="2"/>
  <c r="DD33" i="2"/>
  <c r="DJ33" i="2" s="1"/>
  <c r="DA33" i="2"/>
  <c r="CZ33" i="2"/>
  <c r="CY33" i="2"/>
  <c r="CX33" i="2"/>
  <c r="X33" i="2"/>
  <c r="W33" i="2"/>
  <c r="V33" i="2"/>
  <c r="U33" i="2"/>
  <c r="T33" i="2"/>
  <c r="S33" i="2"/>
  <c r="R33" i="2"/>
  <c r="Q33" i="2"/>
  <c r="P33" i="2"/>
  <c r="O33" i="2"/>
  <c r="DD32" i="2"/>
  <c r="DA32" i="2"/>
  <c r="CZ32" i="2"/>
  <c r="CY32" i="2"/>
  <c r="CX32" i="2"/>
  <c r="CW32" i="2"/>
  <c r="CV32" i="2"/>
  <c r="X32" i="2"/>
  <c r="W32" i="2"/>
  <c r="V32" i="2"/>
  <c r="U32" i="2"/>
  <c r="T32" i="2"/>
  <c r="S32" i="2"/>
  <c r="R32" i="2"/>
  <c r="Q32" i="2"/>
  <c r="P32" i="2"/>
  <c r="O32" i="2"/>
  <c r="DD31" i="2"/>
  <c r="DA31" i="2"/>
  <c r="CZ31" i="2"/>
  <c r="CY31" i="2"/>
  <c r="CX31" i="2"/>
  <c r="CW31" i="2"/>
  <c r="CV31" i="2"/>
  <c r="CU31" i="2"/>
  <c r="X31" i="2"/>
  <c r="W31" i="2"/>
  <c r="V31" i="2"/>
  <c r="U31" i="2"/>
  <c r="T31" i="2"/>
  <c r="S31" i="2"/>
  <c r="R31" i="2"/>
  <c r="Q31" i="2"/>
  <c r="P31" i="2"/>
  <c r="O31" i="2"/>
  <c r="DD30" i="2"/>
  <c r="DA30" i="2"/>
  <c r="CZ30" i="2"/>
  <c r="CY30" i="2"/>
  <c r="CX30" i="2"/>
  <c r="CW30" i="2"/>
  <c r="CV30" i="2"/>
  <c r="CU30" i="2"/>
  <c r="CT30" i="2"/>
  <c r="CS30" i="2"/>
  <c r="X30" i="2"/>
  <c r="W30" i="2"/>
  <c r="V30" i="2"/>
  <c r="U30" i="2"/>
  <c r="T30" i="2"/>
  <c r="S30" i="2"/>
  <c r="R30" i="2"/>
  <c r="Q30" i="2"/>
  <c r="P30" i="2"/>
  <c r="O30" i="2"/>
  <c r="DD29" i="2"/>
  <c r="DJ29" i="2" s="1"/>
  <c r="DA29" i="2"/>
  <c r="CZ29" i="2"/>
  <c r="CY29" i="2"/>
  <c r="CS29" i="2"/>
  <c r="X29" i="2"/>
  <c r="W29" i="2"/>
  <c r="V29" i="2"/>
  <c r="U29" i="2"/>
  <c r="T29" i="2"/>
  <c r="S29" i="2"/>
  <c r="R29" i="2"/>
  <c r="Q29" i="2"/>
  <c r="P29" i="2"/>
  <c r="O29" i="2"/>
  <c r="DD28" i="2"/>
  <c r="DJ28" i="2" s="1"/>
  <c r="DA28" i="2"/>
  <c r="CZ28" i="2"/>
  <c r="CY28" i="2"/>
  <c r="CX28" i="2"/>
  <c r="CW28" i="2"/>
  <c r="CV28" i="2"/>
  <c r="CU28" i="2"/>
  <c r="X28" i="2"/>
  <c r="W28" i="2"/>
  <c r="V28" i="2"/>
  <c r="U28" i="2"/>
  <c r="T28" i="2"/>
  <c r="S28" i="2"/>
  <c r="R28" i="2"/>
  <c r="Q28" i="2"/>
  <c r="P28" i="2"/>
  <c r="O28" i="2"/>
  <c r="DD27" i="2"/>
  <c r="DJ27" i="2" s="1"/>
  <c r="DA27" i="2"/>
  <c r="CZ27" i="2"/>
  <c r="CY27" i="2"/>
  <c r="CX27" i="2"/>
  <c r="CW27" i="2"/>
  <c r="CV27" i="2"/>
  <c r="X27" i="2"/>
  <c r="W27" i="2"/>
  <c r="V27" i="2"/>
  <c r="U27" i="2"/>
  <c r="T27" i="2"/>
  <c r="S27" i="2"/>
  <c r="R27" i="2"/>
  <c r="Q27" i="2"/>
  <c r="P27" i="2"/>
  <c r="O27" i="2"/>
  <c r="DD26" i="2"/>
  <c r="DA26" i="2"/>
  <c r="CZ26" i="2"/>
  <c r="CY26" i="2"/>
  <c r="CX26" i="2"/>
  <c r="CS26" i="2"/>
  <c r="X26" i="2"/>
  <c r="W26" i="2"/>
  <c r="V26" i="2"/>
  <c r="U26" i="2"/>
  <c r="T26" i="2"/>
  <c r="S26" i="2"/>
  <c r="R26" i="2"/>
  <c r="Q26" i="2"/>
  <c r="P26" i="2"/>
  <c r="O26" i="2"/>
  <c r="DD25" i="2"/>
  <c r="DJ25" i="2" s="1"/>
  <c r="DA25" i="2"/>
  <c r="CZ25" i="2"/>
  <c r="CY25" i="2"/>
  <c r="CX25" i="2"/>
  <c r="CS25" i="2"/>
  <c r="X25" i="2"/>
  <c r="W25" i="2"/>
  <c r="V25" i="2"/>
  <c r="U25" i="2"/>
  <c r="T25" i="2"/>
  <c r="S25" i="2"/>
  <c r="R25" i="2"/>
  <c r="Q25" i="2"/>
  <c r="P25" i="2"/>
  <c r="O25" i="2"/>
  <c r="DD24" i="2"/>
  <c r="DA24" i="2"/>
  <c r="CZ24" i="2"/>
  <c r="CY24" i="2"/>
  <c r="CX24" i="2"/>
  <c r="CW24" i="2"/>
  <c r="CV24" i="2"/>
  <c r="CU24" i="2"/>
  <c r="CT24" i="2"/>
  <c r="CS24" i="2"/>
  <c r="X24" i="2"/>
  <c r="W24" i="2"/>
  <c r="V24" i="2"/>
  <c r="U24" i="2"/>
  <c r="T24" i="2"/>
  <c r="S24" i="2"/>
  <c r="R24" i="2"/>
  <c r="Q24" i="2"/>
  <c r="P24" i="2"/>
  <c r="O24" i="2"/>
  <c r="DD23" i="2"/>
  <c r="DA23" i="2"/>
  <c r="CZ23" i="2"/>
  <c r="CY23" i="2"/>
  <c r="CS23" i="2"/>
  <c r="X23" i="2"/>
  <c r="W23" i="2"/>
  <c r="V23" i="2"/>
  <c r="U23" i="2"/>
  <c r="T23" i="2"/>
  <c r="S23" i="2"/>
  <c r="R23" i="2"/>
  <c r="Q23" i="2"/>
  <c r="P23" i="2"/>
  <c r="O23" i="2"/>
  <c r="DD22" i="2"/>
  <c r="DJ22" i="2" s="1"/>
  <c r="DA22" i="2"/>
  <c r="CZ22" i="2"/>
  <c r="CY22" i="2"/>
  <c r="CS22" i="2"/>
  <c r="X22" i="2"/>
  <c r="W22" i="2"/>
  <c r="V22" i="2"/>
  <c r="U22" i="2"/>
  <c r="T22" i="2"/>
  <c r="S22" i="2"/>
  <c r="R22" i="2"/>
  <c r="Q22" i="2"/>
  <c r="P22" i="2"/>
  <c r="O22" i="2"/>
  <c r="CU21" i="2"/>
  <c r="DD21" i="2"/>
  <c r="DJ21" i="2" s="1"/>
  <c r="DA21" i="2"/>
  <c r="CZ21" i="2"/>
  <c r="CY21" i="2"/>
  <c r="CX21" i="2"/>
  <c r="CW21" i="2"/>
  <c r="CV21" i="2"/>
  <c r="CS21" i="2"/>
  <c r="X21" i="2"/>
  <c r="W21" i="2"/>
  <c r="V21" i="2"/>
  <c r="U21" i="2"/>
  <c r="T21" i="2"/>
  <c r="S21" i="2"/>
  <c r="R21" i="2"/>
  <c r="Q21" i="2"/>
  <c r="P21" i="2"/>
  <c r="O21" i="2"/>
  <c r="DD20" i="2"/>
  <c r="DA20" i="2"/>
  <c r="CZ20" i="2"/>
  <c r="CY20" i="2"/>
  <c r="CS20" i="2"/>
  <c r="X20" i="2"/>
  <c r="W20" i="2"/>
  <c r="V20" i="2"/>
  <c r="U20" i="2"/>
  <c r="T20" i="2"/>
  <c r="S20" i="2"/>
  <c r="R20" i="2"/>
  <c r="Q20" i="2"/>
  <c r="P20" i="2"/>
  <c r="O20" i="2"/>
  <c r="DD19" i="2"/>
  <c r="DJ19" i="2" s="1"/>
  <c r="DA19" i="2"/>
  <c r="CZ19" i="2"/>
  <c r="CY19" i="2"/>
  <c r="CS19" i="2"/>
  <c r="X19" i="2"/>
  <c r="W19" i="2"/>
  <c r="V19" i="2"/>
  <c r="U19" i="2"/>
  <c r="T19" i="2"/>
  <c r="S19" i="2"/>
  <c r="R19" i="2"/>
  <c r="Q19" i="2"/>
  <c r="P19" i="2"/>
  <c r="O19" i="2"/>
  <c r="DD18" i="2"/>
  <c r="DJ18" i="2" s="1"/>
  <c r="DA18" i="2"/>
  <c r="CZ18" i="2"/>
  <c r="CY18" i="2"/>
  <c r="CS18" i="2"/>
  <c r="X18" i="2"/>
  <c r="W18" i="2"/>
  <c r="V18" i="2"/>
  <c r="U18" i="2"/>
  <c r="T18" i="2"/>
  <c r="S18" i="2"/>
  <c r="R18" i="2"/>
  <c r="Q18" i="2"/>
  <c r="P18" i="2"/>
  <c r="O18" i="2"/>
  <c r="DD17" i="2"/>
  <c r="DJ17" i="2" s="1"/>
  <c r="DA17" i="2"/>
  <c r="CZ17" i="2"/>
  <c r="CY17" i="2"/>
  <c r="CS17" i="2"/>
  <c r="X17" i="2"/>
  <c r="W17" i="2"/>
  <c r="V17" i="2"/>
  <c r="U17" i="2"/>
  <c r="T17" i="2"/>
  <c r="S17" i="2"/>
  <c r="R17" i="2"/>
  <c r="Q17" i="2"/>
  <c r="P17" i="2"/>
  <c r="O17" i="2"/>
  <c r="DD16" i="2"/>
  <c r="DJ16" i="2" s="1"/>
  <c r="DA16" i="2"/>
  <c r="CZ16" i="2"/>
  <c r="CY16" i="2"/>
  <c r="CS16" i="2"/>
  <c r="X16" i="2"/>
  <c r="W16" i="2"/>
  <c r="V16" i="2"/>
  <c r="U16" i="2"/>
  <c r="T16" i="2"/>
  <c r="S16" i="2"/>
  <c r="R16" i="2"/>
  <c r="Q16" i="2"/>
  <c r="P16" i="2"/>
  <c r="O16" i="2"/>
  <c r="DD15" i="2"/>
  <c r="DA15" i="2"/>
  <c r="CZ15" i="2"/>
  <c r="CY15" i="2"/>
  <c r="X15" i="2"/>
  <c r="W15" i="2"/>
  <c r="V15" i="2"/>
  <c r="U15" i="2"/>
  <c r="T15" i="2"/>
  <c r="S15" i="2"/>
  <c r="R15" i="2"/>
  <c r="Q15" i="2"/>
  <c r="P15" i="2"/>
  <c r="O15" i="2"/>
  <c r="DD14" i="2"/>
  <c r="DJ14" i="2" s="1"/>
  <c r="DA14" i="2"/>
  <c r="CZ14" i="2"/>
  <c r="CY14" i="2"/>
  <c r="X14" i="2"/>
  <c r="W14" i="2"/>
  <c r="V14" i="2"/>
  <c r="U14" i="2"/>
  <c r="T14" i="2"/>
  <c r="S14" i="2"/>
  <c r="R14" i="2"/>
  <c r="Q14" i="2"/>
  <c r="P14" i="2"/>
  <c r="O14" i="2"/>
  <c r="DD13" i="2"/>
  <c r="DA13" i="2"/>
  <c r="CZ13" i="2"/>
  <c r="CY13" i="2"/>
  <c r="X13" i="2"/>
  <c r="W13" i="2"/>
  <c r="BD12" i="2" s="1"/>
  <c r="V13" i="2"/>
  <c r="BB12" i="2" s="1"/>
  <c r="U13" i="2"/>
  <c r="AZ12" i="2" s="1"/>
  <c r="T13" i="2"/>
  <c r="AX12" i="2" s="1"/>
  <c r="S13" i="2"/>
  <c r="AV12" i="2" s="1"/>
  <c r="R13" i="2"/>
  <c r="AT12" i="2" s="1"/>
  <c r="Q13" i="2"/>
  <c r="AR12" i="2" s="1"/>
  <c r="P13" i="2"/>
  <c r="AP12" i="2" s="1"/>
  <c r="O13" i="2"/>
  <c r="AN12" i="2" s="1"/>
  <c r="DD12" i="2"/>
  <c r="DJ12" i="2" s="1"/>
  <c r="DA12" i="2"/>
  <c r="CZ12" i="2"/>
  <c r="CY12" i="2"/>
  <c r="X12" i="2"/>
  <c r="W12" i="2"/>
  <c r="BD11" i="2" s="1"/>
  <c r="V12" i="2"/>
  <c r="BB11" i="2" s="1"/>
  <c r="U12" i="2"/>
  <c r="AZ11" i="2" s="1"/>
  <c r="T12" i="2"/>
  <c r="AX11" i="2" s="1"/>
  <c r="S12" i="2"/>
  <c r="AV11" i="2" s="1"/>
  <c r="R12" i="2"/>
  <c r="AT11" i="2" s="1"/>
  <c r="Q12" i="2"/>
  <c r="AR11" i="2" s="1"/>
  <c r="P12" i="2"/>
  <c r="AP11" i="2" s="1"/>
  <c r="O12" i="2"/>
  <c r="AN11" i="2" s="1"/>
  <c r="CU11" i="2"/>
  <c r="DD11" i="2"/>
  <c r="DJ11" i="2" s="1"/>
  <c r="DA11" i="2"/>
  <c r="CZ11" i="2"/>
  <c r="CY11" i="2"/>
  <c r="X11" i="2"/>
  <c r="W11" i="2"/>
  <c r="BD10" i="2" s="1"/>
  <c r="V11" i="2"/>
  <c r="BB10" i="2" s="1"/>
  <c r="U11" i="2"/>
  <c r="AZ10" i="2" s="1"/>
  <c r="T11" i="2"/>
  <c r="AX10" i="2" s="1"/>
  <c r="S11" i="2"/>
  <c r="AV10" i="2" s="1"/>
  <c r="R11" i="2"/>
  <c r="AT10" i="2" s="1"/>
  <c r="Q11" i="2"/>
  <c r="AR10" i="2" s="1"/>
  <c r="P11" i="2"/>
  <c r="AP10" i="2" s="1"/>
  <c r="O11" i="2"/>
  <c r="AN10" i="2" s="1"/>
  <c r="DD10" i="2"/>
  <c r="DJ10" i="2" s="1"/>
  <c r="DA10" i="2"/>
  <c r="CZ10" i="2"/>
  <c r="CY10" i="2"/>
  <c r="X10" i="2"/>
  <c r="W10" i="2"/>
  <c r="BD9" i="2" s="1"/>
  <c r="V10" i="2"/>
  <c r="BB9" i="2" s="1"/>
  <c r="U10" i="2"/>
  <c r="AZ9" i="2" s="1"/>
  <c r="T10" i="2"/>
  <c r="AX9" i="2" s="1"/>
  <c r="S10" i="2"/>
  <c r="AV9" i="2" s="1"/>
  <c r="R10" i="2"/>
  <c r="AT9" i="2" s="1"/>
  <c r="Q10" i="2"/>
  <c r="AR9" i="2" s="1"/>
  <c r="P10" i="2"/>
  <c r="AP9" i="2" s="1"/>
  <c r="O10" i="2"/>
  <c r="AN9" i="2" s="1"/>
  <c r="DD9" i="2"/>
  <c r="DJ9" i="2" s="1"/>
  <c r="DA9" i="2"/>
  <c r="CZ9" i="2"/>
  <c r="CY9" i="2"/>
  <c r="X9" i="2"/>
  <c r="W9" i="2"/>
  <c r="BD8" i="2" s="1"/>
  <c r="V9" i="2"/>
  <c r="BB8" i="2" s="1"/>
  <c r="U9" i="2"/>
  <c r="AZ8" i="2" s="1"/>
  <c r="T9" i="2"/>
  <c r="AX8" i="2" s="1"/>
  <c r="S9" i="2"/>
  <c r="AV8" i="2" s="1"/>
  <c r="R9" i="2"/>
  <c r="AT8" i="2" s="1"/>
  <c r="Q9" i="2"/>
  <c r="AR8" i="2" s="1"/>
  <c r="P9" i="2"/>
  <c r="AP8" i="2" s="1"/>
  <c r="O9" i="2"/>
  <c r="AN8" i="2" s="1"/>
  <c r="DD8" i="2"/>
  <c r="DA8" i="2"/>
  <c r="CZ8" i="2"/>
  <c r="CY8" i="2"/>
  <c r="X8" i="2"/>
  <c r="W8" i="2"/>
  <c r="BD7" i="2" s="1"/>
  <c r="V8" i="2"/>
  <c r="BB7" i="2" s="1"/>
  <c r="U8" i="2"/>
  <c r="AZ7" i="2" s="1"/>
  <c r="T8" i="2"/>
  <c r="AX7" i="2" s="1"/>
  <c r="S8" i="2"/>
  <c r="AV7" i="2" s="1"/>
  <c r="R8" i="2"/>
  <c r="AT7" i="2" s="1"/>
  <c r="Q8" i="2"/>
  <c r="AR7" i="2" s="1"/>
  <c r="P8" i="2"/>
  <c r="AP7" i="2" s="1"/>
  <c r="O8" i="2"/>
  <c r="AN7" i="2" s="1"/>
  <c r="DL7" i="2"/>
  <c r="X7" i="2"/>
  <c r="W7" i="2"/>
  <c r="BD6" i="2" s="1"/>
  <c r="V7" i="2"/>
  <c r="BB6" i="2" s="1"/>
  <c r="U7" i="2"/>
  <c r="AZ6" i="2" s="1"/>
  <c r="T7" i="2"/>
  <c r="AX6" i="2" s="1"/>
  <c r="S7" i="2"/>
  <c r="AV6" i="2" s="1"/>
  <c r="R7" i="2"/>
  <c r="AT6" i="2" s="1"/>
  <c r="Q7" i="2"/>
  <c r="AR6" i="2" s="1"/>
  <c r="P7" i="2"/>
  <c r="AP6" i="2" s="1"/>
  <c r="O7" i="2"/>
  <c r="AN6" i="2" s="1"/>
  <c r="X6" i="2"/>
  <c r="W6" i="2"/>
  <c r="V6" i="2"/>
  <c r="U6" i="2"/>
  <c r="T6" i="2"/>
  <c r="S6" i="2"/>
  <c r="AV5" i="2" s="1"/>
  <c r="R6" i="2"/>
  <c r="AT5" i="2" s="1"/>
  <c r="Q6" i="2"/>
  <c r="AR5" i="2" s="1"/>
  <c r="P6" i="2"/>
  <c r="AP5" i="2" s="1"/>
  <c r="O6" i="2"/>
  <c r="AN5" i="2" s="1"/>
  <c r="BD5" i="2"/>
  <c r="BB5" i="2"/>
  <c r="AZ5" i="2"/>
  <c r="AX5" i="2"/>
  <c r="B5" i="10"/>
  <c r="B6" i="10"/>
  <c r="B7" i="10"/>
  <c r="B8" i="10"/>
  <c r="B9" i="10"/>
  <c r="CB93" i="8" l="1"/>
  <c r="BZ93" i="8"/>
  <c r="E26" i="10"/>
  <c r="D6" i="10"/>
  <c r="E29" i="10"/>
  <c r="D9" i="10"/>
  <c r="D7" i="10"/>
  <c r="E27" i="10"/>
  <c r="F26" i="10"/>
  <c r="D16" i="10"/>
  <c r="F27" i="10"/>
  <c r="D17" i="10"/>
  <c r="F29" i="10"/>
  <c r="D19" i="10"/>
  <c r="BF12" i="6"/>
  <c r="BF9" i="6"/>
  <c r="BF11" i="6"/>
  <c r="BF6" i="6"/>
  <c r="BF8" i="7"/>
  <c r="N7" i="8"/>
  <c r="D11" i="8"/>
  <c r="T6" i="8"/>
  <c r="D5" i="8"/>
  <c r="F9" i="8"/>
  <c r="R7" i="8"/>
  <c r="H11" i="8"/>
  <c r="R10" i="8"/>
  <c r="R12" i="8"/>
  <c r="P7" i="8"/>
  <c r="H8" i="8"/>
  <c r="T10" i="8"/>
  <c r="T12" i="8"/>
  <c r="BF12" i="2"/>
  <c r="J8" i="8"/>
  <c r="H9" i="8"/>
  <c r="T7" i="8"/>
  <c r="L8" i="8"/>
  <c r="J11" i="8"/>
  <c r="J9" i="8"/>
  <c r="N8" i="8"/>
  <c r="L11" i="8"/>
  <c r="L9" i="8"/>
  <c r="P8" i="8"/>
  <c r="N11" i="8"/>
  <c r="N9" i="8"/>
  <c r="F5" i="8"/>
  <c r="R8" i="8"/>
  <c r="P11" i="8"/>
  <c r="P9" i="8"/>
  <c r="H5" i="8"/>
  <c r="T8" i="8"/>
  <c r="R11" i="8"/>
  <c r="R9" i="8"/>
  <c r="J5" i="8"/>
  <c r="T11" i="8"/>
  <c r="T9" i="8"/>
  <c r="L5" i="8"/>
  <c r="F6" i="8"/>
  <c r="D12" i="8"/>
  <c r="N5" i="8"/>
  <c r="H6" i="8"/>
  <c r="F12" i="8"/>
  <c r="P5" i="8"/>
  <c r="J6" i="8"/>
  <c r="H10" i="8"/>
  <c r="H12" i="8"/>
  <c r="R5" i="8"/>
  <c r="L6" i="8"/>
  <c r="J10" i="8"/>
  <c r="J12" i="8"/>
  <c r="T5" i="8"/>
  <c r="N6" i="8"/>
  <c r="H7" i="8"/>
  <c r="L10" i="8"/>
  <c r="L12" i="8"/>
  <c r="P6" i="8"/>
  <c r="J7" i="8"/>
  <c r="N10" i="8"/>
  <c r="N12" i="8"/>
  <c r="R6" i="8"/>
  <c r="L7" i="8"/>
  <c r="P10" i="8"/>
  <c r="P12" i="8"/>
  <c r="D7" i="8"/>
  <c r="D9" i="8"/>
  <c r="D6" i="8"/>
  <c r="D10" i="8"/>
  <c r="D8" i="8"/>
  <c r="BF10" i="7"/>
  <c r="F8" i="8"/>
  <c r="BF7" i="7"/>
  <c r="F7" i="8"/>
  <c r="BF11" i="7"/>
  <c r="BF5" i="7"/>
  <c r="BF6" i="7"/>
  <c r="F11" i="8"/>
  <c r="BF12" i="7"/>
  <c r="F10" i="8"/>
  <c r="CW63" i="6"/>
  <c r="CW79" i="6"/>
  <c r="CB20" i="8"/>
  <c r="BN20" i="8" s="1"/>
  <c r="CZ47" i="6"/>
  <c r="CX63" i="6"/>
  <c r="DY11" i="7"/>
  <c r="AS7" i="7" s="1"/>
  <c r="CS31" i="6"/>
  <c r="CW56" i="7"/>
  <c r="BZ37" i="8"/>
  <c r="CS37" i="2"/>
  <c r="BZ24" i="8"/>
  <c r="BZ29" i="8"/>
  <c r="CS15" i="6"/>
  <c r="CV57" i="2"/>
  <c r="CZ104" i="7"/>
  <c r="BZ96" i="8"/>
  <c r="CB119" i="8"/>
  <c r="BK119" i="8" s="1"/>
  <c r="CY57" i="2"/>
  <c r="CW95" i="6"/>
  <c r="ED16" i="6"/>
  <c r="BC12" i="6" s="1"/>
  <c r="CB69" i="8"/>
  <c r="CZ57" i="2"/>
  <c r="CW47" i="6"/>
  <c r="CX47" i="6"/>
  <c r="CT63" i="6"/>
  <c r="CU55" i="2"/>
  <c r="CU37" i="6"/>
  <c r="CZ126" i="7"/>
  <c r="BK37" i="8"/>
  <c r="BJ37" i="8"/>
  <c r="BI37" i="8"/>
  <c r="BZ41" i="8"/>
  <c r="CB118" i="8"/>
  <c r="CB68" i="8"/>
  <c r="BL68" i="8" s="1"/>
  <c r="CB10" i="8"/>
  <c r="BN10" i="8" s="1"/>
  <c r="CS15" i="7"/>
  <c r="CV58" i="2"/>
  <c r="CT73" i="6"/>
  <c r="CZ126" i="6"/>
  <c r="CU15" i="7"/>
  <c r="CX95" i="7"/>
  <c r="BZ121" i="8"/>
  <c r="CB115" i="8"/>
  <c r="CU73" i="6"/>
  <c r="CW15" i="7"/>
  <c r="CU63" i="7"/>
  <c r="CT83" i="7"/>
  <c r="BZ71" i="8"/>
  <c r="CB104" i="8"/>
  <c r="BP104" i="8" s="1"/>
  <c r="CW39" i="6"/>
  <c r="DB93" i="6"/>
  <c r="CX63" i="7"/>
  <c r="CU83" i="7"/>
  <c r="BZ105" i="8"/>
  <c r="CB101" i="8"/>
  <c r="BP101" i="8" s="1"/>
  <c r="CW23" i="6"/>
  <c r="CV83" i="7"/>
  <c r="CY115" i="7"/>
  <c r="EB13" i="7" s="1"/>
  <c r="AY9" i="7" s="1"/>
  <c r="BZ17" i="8"/>
  <c r="CB100" i="8"/>
  <c r="BP100" i="8" s="1"/>
  <c r="CT55" i="6"/>
  <c r="CY97" i="6"/>
  <c r="CV51" i="7"/>
  <c r="CW83" i="7"/>
  <c r="BZ14" i="8"/>
  <c r="BZ25" i="8"/>
  <c r="CN13" i="8"/>
  <c r="G9" i="8" s="1"/>
  <c r="CB99" i="8"/>
  <c r="BM99" i="8" s="1"/>
  <c r="CU55" i="6"/>
  <c r="CZ97" i="6"/>
  <c r="CW51" i="7"/>
  <c r="CV131" i="7"/>
  <c r="BZ108" i="8"/>
  <c r="CB90" i="8"/>
  <c r="BL90" i="8" s="1"/>
  <c r="CB42" i="8"/>
  <c r="BL42" i="8" s="1"/>
  <c r="CV55" i="6"/>
  <c r="ED11" i="7"/>
  <c r="BC7" i="7" s="1"/>
  <c r="CB138" i="8"/>
  <c r="BJ138" i="8" s="1"/>
  <c r="CB88" i="8"/>
  <c r="CB40" i="8"/>
  <c r="DV11" i="2"/>
  <c r="CW17" i="6"/>
  <c r="CU49" i="6"/>
  <c r="CW55" i="6"/>
  <c r="CX105" i="6"/>
  <c r="CV111" i="6"/>
  <c r="DV13" i="6"/>
  <c r="AM9" i="6" s="1"/>
  <c r="CW99" i="7"/>
  <c r="BZ36" i="8"/>
  <c r="BZ45" i="8"/>
  <c r="BZ135" i="8"/>
  <c r="BZ134" i="8" s="1"/>
  <c r="CB87" i="8"/>
  <c r="CB38" i="8"/>
  <c r="BM38" i="8" s="1"/>
  <c r="DW11" i="2"/>
  <c r="AO7" i="2" s="1"/>
  <c r="CX55" i="6"/>
  <c r="CV121" i="6"/>
  <c r="CV137" i="6"/>
  <c r="CX99" i="7"/>
  <c r="BZ21" i="8"/>
  <c r="CB86" i="8"/>
  <c r="BN86" i="8" s="1"/>
  <c r="CX79" i="7"/>
  <c r="CB132" i="8"/>
  <c r="BN132" i="8" s="1"/>
  <c r="CB85" i="8"/>
  <c r="CY55" i="6"/>
  <c r="CV85" i="6"/>
  <c r="CX121" i="6"/>
  <c r="CU67" i="7"/>
  <c r="DB67" i="7" s="1"/>
  <c r="BZ77" i="8"/>
  <c r="BR134" i="8"/>
  <c r="CB131" i="8"/>
  <c r="BL131" i="8" s="1"/>
  <c r="CB74" i="8"/>
  <c r="CB26" i="8"/>
  <c r="CT39" i="6"/>
  <c r="CB122" i="8"/>
  <c r="CW47" i="7"/>
  <c r="CB120" i="8"/>
  <c r="BN120" i="8" s="1"/>
  <c r="CB70" i="8"/>
  <c r="BM70" i="8" s="1"/>
  <c r="CB22" i="8"/>
  <c r="BN22" i="8" s="1"/>
  <c r="BN9" i="8"/>
  <c r="BL9" i="8"/>
  <c r="BK9" i="8"/>
  <c r="BJ9" i="8"/>
  <c r="BI9" i="8"/>
  <c r="BM9" i="8"/>
  <c r="BN19" i="8"/>
  <c r="BJ19" i="8"/>
  <c r="BJ33" i="8"/>
  <c r="BI33" i="8"/>
  <c r="BM33" i="8"/>
  <c r="BJ41" i="8"/>
  <c r="BK41" i="8"/>
  <c r="BM107" i="8"/>
  <c r="BO107" i="8"/>
  <c r="BP107" i="8"/>
  <c r="BN107" i="8"/>
  <c r="BL105" i="8"/>
  <c r="BK105" i="8"/>
  <c r="BJ105" i="8"/>
  <c r="BP105" i="8"/>
  <c r="BO105" i="8"/>
  <c r="BM105" i="8"/>
  <c r="BN105" i="8"/>
  <c r="BN17" i="8"/>
  <c r="BJ17" i="8"/>
  <c r="BM80" i="8"/>
  <c r="BN80" i="8"/>
  <c r="BN121" i="8"/>
  <c r="BP121" i="8"/>
  <c r="BO121" i="8"/>
  <c r="BM121" i="8"/>
  <c r="BL121" i="8"/>
  <c r="BM14" i="8"/>
  <c r="BK14" i="8"/>
  <c r="BN14" i="8"/>
  <c r="BI14" i="8"/>
  <c r="BL14" i="8"/>
  <c r="BJ14" i="8"/>
  <c r="BK25" i="8"/>
  <c r="BM25" i="8"/>
  <c r="BL25" i="8"/>
  <c r="BJ25" i="8"/>
  <c r="BR25" i="8" s="1"/>
  <c r="BN93" i="8"/>
  <c r="BM93" i="8"/>
  <c r="BL93" i="8"/>
  <c r="BM11" i="8"/>
  <c r="BL11" i="8"/>
  <c r="BJ11" i="8"/>
  <c r="BN11" i="8"/>
  <c r="BM95" i="8"/>
  <c r="BN95" i="8"/>
  <c r="BL21" i="8"/>
  <c r="BK21" i="8"/>
  <c r="BJ21" i="8"/>
  <c r="BM21" i="8"/>
  <c r="BN21" i="8"/>
  <c r="BN77" i="8"/>
  <c r="BM77" i="8"/>
  <c r="BL77" i="8"/>
  <c r="BO98" i="8"/>
  <c r="BN98" i="8"/>
  <c r="BP98" i="8"/>
  <c r="BP133" i="8"/>
  <c r="BN133" i="8"/>
  <c r="BM133" i="8"/>
  <c r="BM79" i="8"/>
  <c r="BN79" i="8"/>
  <c r="BL79" i="8"/>
  <c r="BR79" i="8" s="1"/>
  <c r="BP96" i="8"/>
  <c r="BM96" i="8"/>
  <c r="CX66" i="6"/>
  <c r="CT83" i="6"/>
  <c r="CT120" i="6"/>
  <c r="CZ138" i="6"/>
  <c r="CU11" i="7"/>
  <c r="CS28" i="7"/>
  <c r="DB28" i="7" s="1"/>
  <c r="CX65" i="7"/>
  <c r="CY139" i="7"/>
  <c r="BZ9" i="8"/>
  <c r="BZ11" i="8"/>
  <c r="BM26" i="8"/>
  <c r="BO58" i="8"/>
  <c r="BN70" i="8"/>
  <c r="BZ98" i="8"/>
  <c r="BZ133" i="8"/>
  <c r="BZ127" i="8" s="1"/>
  <c r="CB137" i="8"/>
  <c r="CB89" i="8"/>
  <c r="CB73" i="8"/>
  <c r="CB106" i="8"/>
  <c r="CZ60" i="2"/>
  <c r="CT50" i="6"/>
  <c r="CU68" i="6"/>
  <c r="CU120" i="6"/>
  <c r="CV11" i="7"/>
  <c r="CZ61" i="7"/>
  <c r="CV125" i="7"/>
  <c r="BO122" i="8"/>
  <c r="BL138" i="8"/>
  <c r="CB136" i="8"/>
  <c r="BM136" i="8" s="1"/>
  <c r="CB72" i="8"/>
  <c r="BJ72" i="8" s="1"/>
  <c r="DY11" i="2"/>
  <c r="AS7" i="2" s="1"/>
  <c r="CU50" i="6"/>
  <c r="CU84" i="6"/>
  <c r="ED13" i="6"/>
  <c r="BC9" i="6" s="1"/>
  <c r="CV120" i="6"/>
  <c r="CW11" i="7"/>
  <c r="CT43" i="7"/>
  <c r="CW63" i="7"/>
  <c r="CW125" i="7"/>
  <c r="BZ80" i="8"/>
  <c r="BP122" i="8"/>
  <c r="BM138" i="8"/>
  <c r="CB103" i="8"/>
  <c r="BP103" i="8" s="1"/>
  <c r="CB39" i="8"/>
  <c r="CB23" i="8"/>
  <c r="BP58" i="8"/>
  <c r="CW18" i="6"/>
  <c r="CT88" i="6"/>
  <c r="CX120" i="6"/>
  <c r="ED15" i="6"/>
  <c r="BC11" i="6" s="1"/>
  <c r="CT13" i="7"/>
  <c r="CV43" i="7"/>
  <c r="CU59" i="7"/>
  <c r="CV79" i="7"/>
  <c r="DW11" i="7"/>
  <c r="AO7" i="7" s="1"/>
  <c r="CY125" i="7"/>
  <c r="BZ19" i="8"/>
  <c r="BZ33" i="8"/>
  <c r="CL10" i="8"/>
  <c r="C6" i="8" s="1"/>
  <c r="BZ95" i="8"/>
  <c r="BZ124" i="8"/>
  <c r="BO138" i="8"/>
  <c r="CU56" i="6"/>
  <c r="CV88" i="6"/>
  <c r="CX98" i="6"/>
  <c r="CU104" i="6"/>
  <c r="DV15" i="6"/>
  <c r="AM11" i="6" s="1"/>
  <c r="CU29" i="7"/>
  <c r="CT33" i="7"/>
  <c r="CX47" i="7"/>
  <c r="CW59" i="7"/>
  <c r="BL26" i="8"/>
  <c r="CB83" i="8"/>
  <c r="CB35" i="8"/>
  <c r="CU88" i="6"/>
  <c r="BP138" i="8"/>
  <c r="CS11" i="2"/>
  <c r="CX12" i="2"/>
  <c r="CV19" i="6"/>
  <c r="CV51" i="6"/>
  <c r="CV56" i="6"/>
  <c r="CW88" i="6"/>
  <c r="ED11" i="6"/>
  <c r="BC7" i="6" s="1"/>
  <c r="DX11" i="6"/>
  <c r="AQ7" i="6" s="1"/>
  <c r="CV104" i="6"/>
  <c r="CW137" i="6"/>
  <c r="CT8" i="7"/>
  <c r="CT17" i="7"/>
  <c r="CV29" i="7"/>
  <c r="CS31" i="7"/>
  <c r="DB31" i="7" s="1"/>
  <c r="CV33" i="7"/>
  <c r="CU44" i="7"/>
  <c r="CY47" i="7"/>
  <c r="CY6" i="7" s="1"/>
  <c r="CY156" i="7" s="1"/>
  <c r="CX59" i="7"/>
  <c r="CT60" i="7"/>
  <c r="DB69" i="7"/>
  <c r="CZ107" i="7"/>
  <c r="BK22" i="8"/>
  <c r="BR24" i="8"/>
  <c r="CB130" i="8"/>
  <c r="BP130" i="8" s="1"/>
  <c r="CS15" i="8" s="1"/>
  <c r="Q11" i="8" s="1"/>
  <c r="CB114" i="8"/>
  <c r="BN114" i="8" s="1"/>
  <c r="CB82" i="8"/>
  <c r="CB34" i="8"/>
  <c r="BM34" i="8" s="1"/>
  <c r="CB18" i="8"/>
  <c r="CX125" i="7"/>
  <c r="CB116" i="8"/>
  <c r="BP116" i="8" s="1"/>
  <c r="CW51" i="6"/>
  <c r="CW56" i="6"/>
  <c r="CW104" i="6"/>
  <c r="CV122" i="6"/>
  <c r="CV131" i="6"/>
  <c r="CX137" i="6"/>
  <c r="CU8" i="7"/>
  <c r="CX17" i="7"/>
  <c r="CW29" i="7"/>
  <c r="CW33" i="7"/>
  <c r="CW44" i="7"/>
  <c r="CY59" i="7"/>
  <c r="CU60" i="7"/>
  <c r="CT65" i="7"/>
  <c r="CW97" i="7"/>
  <c r="ED14" i="7"/>
  <c r="BC10" i="7" s="1"/>
  <c r="CT10" i="8"/>
  <c r="S6" i="8" s="1"/>
  <c r="CB129" i="8"/>
  <c r="BN129" i="8" s="1"/>
  <c r="CB113" i="8"/>
  <c r="BN113" i="8" s="1"/>
  <c r="CB97" i="8"/>
  <c r="CB81" i="8"/>
  <c r="CT29" i="7"/>
  <c r="CS10" i="2"/>
  <c r="CW12" i="2"/>
  <c r="CT21" i="6"/>
  <c r="DB21" i="6" s="1"/>
  <c r="CX56" i="6"/>
  <c r="CW99" i="6"/>
  <c r="CX104" i="6"/>
  <c r="CW131" i="6"/>
  <c r="CY137" i="6"/>
  <c r="CV8" i="7"/>
  <c r="CW60" i="7"/>
  <c r="CU65" i="7"/>
  <c r="CX97" i="7"/>
  <c r="CT126" i="7"/>
  <c r="CZ133" i="7"/>
  <c r="DJ134" i="7"/>
  <c r="ED16" i="7"/>
  <c r="BC12" i="7" s="1"/>
  <c r="BR50" i="8"/>
  <c r="BZ79" i="8"/>
  <c r="BZ107" i="8"/>
  <c r="BZ102" i="8" s="1"/>
  <c r="CB128" i="8"/>
  <c r="BK128" i="8" s="1"/>
  <c r="CN15" i="8" s="1"/>
  <c r="G11" i="8" s="1"/>
  <c r="CB112" i="8"/>
  <c r="CB32" i="8"/>
  <c r="BK32" i="8" s="1"/>
  <c r="CB16" i="8"/>
  <c r="BK16" i="8" s="1"/>
  <c r="DB32" i="6"/>
  <c r="CY56" i="6"/>
  <c r="CZ99" i="6"/>
  <c r="CY104" i="6"/>
  <c r="DJ134" i="6"/>
  <c r="CW8" i="7"/>
  <c r="CT49" i="7"/>
  <c r="CX60" i="7"/>
  <c r="CV65" i="7"/>
  <c r="CV93" i="7"/>
  <c r="CY97" i="7"/>
  <c r="EC13" i="7"/>
  <c r="BA9" i="7" s="1"/>
  <c r="CU126" i="7"/>
  <c r="BR62" i="8"/>
  <c r="CB111" i="8"/>
  <c r="CB31" i="8"/>
  <c r="CB15" i="8"/>
  <c r="CV10" i="2"/>
  <c r="CT72" i="6"/>
  <c r="CT82" i="6"/>
  <c r="CZ104" i="6"/>
  <c r="CV45" i="7"/>
  <c r="DB45" i="7" s="1"/>
  <c r="CU49" i="7"/>
  <c r="CY60" i="7"/>
  <c r="CT61" i="7"/>
  <c r="CW93" i="7"/>
  <c r="ED12" i="7"/>
  <c r="BC8" i="7" s="1"/>
  <c r="CV111" i="7"/>
  <c r="DB111" i="7" s="1"/>
  <c r="CV126" i="7"/>
  <c r="CO11" i="8"/>
  <c r="I7" i="8" s="1"/>
  <c r="CB126" i="8"/>
  <c r="CB78" i="8"/>
  <c r="CB30" i="8"/>
  <c r="CT56" i="6"/>
  <c r="DB69" i="6"/>
  <c r="CS33" i="7"/>
  <c r="CZ52" i="6"/>
  <c r="EC9" i="6" s="1"/>
  <c r="BA5" i="6" s="1"/>
  <c r="CT66" i="6"/>
  <c r="CU72" i="6"/>
  <c r="CU82" i="6"/>
  <c r="ED14" i="6"/>
  <c r="BC10" i="6" s="1"/>
  <c r="CS136" i="6"/>
  <c r="CS27" i="7"/>
  <c r="CV49" i="7"/>
  <c r="CU61" i="7"/>
  <c r="CV77" i="7"/>
  <c r="CW126" i="7"/>
  <c r="BR48" i="8"/>
  <c r="BK68" i="8"/>
  <c r="BJ86" i="8"/>
  <c r="BM131" i="8"/>
  <c r="CB8" i="8"/>
  <c r="CB125" i="8"/>
  <c r="BO125" i="8" s="1"/>
  <c r="CB109" i="8"/>
  <c r="CB13" i="8"/>
  <c r="BN13" i="8" s="1"/>
  <c r="CB84" i="8"/>
  <c r="BM84" i="8" s="1"/>
  <c r="ED13" i="2"/>
  <c r="BC9" i="2" s="1"/>
  <c r="CU66" i="6"/>
  <c r="CV72" i="6"/>
  <c r="CV82" i="6"/>
  <c r="CW133" i="6"/>
  <c r="CT136" i="6"/>
  <c r="CT27" i="7"/>
  <c r="CV61" i="7"/>
  <c r="CW77" i="7"/>
  <c r="CX126" i="7"/>
  <c r="BJ58" i="8"/>
  <c r="CB92" i="8"/>
  <c r="CB76" i="8"/>
  <c r="BL76" i="8" s="1"/>
  <c r="CB44" i="8"/>
  <c r="CB28" i="8"/>
  <c r="CB12" i="8"/>
  <c r="CV64" i="2"/>
  <c r="DY11" i="6"/>
  <c r="AS7" i="6" s="1"/>
  <c r="DX13" i="6"/>
  <c r="AQ9" i="6" s="1"/>
  <c r="CB139" i="8"/>
  <c r="BL139" i="8" s="1"/>
  <c r="CB123" i="8"/>
  <c r="BL123" i="8" s="1"/>
  <c r="CB91" i="8"/>
  <c r="BN91" i="8" s="1"/>
  <c r="CB75" i="8"/>
  <c r="CB43" i="8"/>
  <c r="CB27" i="8"/>
  <c r="BI27" i="8" s="1"/>
  <c r="DJ94" i="7"/>
  <c r="CU90" i="7"/>
  <c r="DV13" i="7"/>
  <c r="AM9" i="7" s="1"/>
  <c r="DB116" i="7"/>
  <c r="CT42" i="7"/>
  <c r="CV74" i="7"/>
  <c r="CW106" i="7"/>
  <c r="CV138" i="7"/>
  <c r="CU42" i="7"/>
  <c r="CW74" i="7"/>
  <c r="CX106" i="7"/>
  <c r="DB110" i="7"/>
  <c r="CW42" i="7"/>
  <c r="DB42" i="7" s="1"/>
  <c r="CX74" i="7"/>
  <c r="DB75" i="7"/>
  <c r="CY106" i="7"/>
  <c r="CV137" i="7"/>
  <c r="CT26" i="7"/>
  <c r="DB62" i="7"/>
  <c r="DB70" i="7"/>
  <c r="CW137" i="7"/>
  <c r="CU26" i="7"/>
  <c r="CW122" i="7"/>
  <c r="CX137" i="7"/>
  <c r="CW26" i="7"/>
  <c r="CX122" i="7"/>
  <c r="DD156" i="7"/>
  <c r="DJ156" i="7" s="1"/>
  <c r="DB27" i="7"/>
  <c r="DB102" i="7"/>
  <c r="DJ117" i="7"/>
  <c r="CY122" i="7"/>
  <c r="CU58" i="7"/>
  <c r="CZ122" i="7"/>
  <c r="DJ53" i="7"/>
  <c r="CV58" i="7"/>
  <c r="CV90" i="7"/>
  <c r="DB95" i="7"/>
  <c r="DV15" i="7"/>
  <c r="AM11" i="7" s="1"/>
  <c r="EC16" i="7"/>
  <c r="BA12" i="7" s="1"/>
  <c r="CW58" i="7"/>
  <c r="CW90" i="7"/>
  <c r="DB41" i="7"/>
  <c r="CX58" i="7"/>
  <c r="CW138" i="7"/>
  <c r="ED15" i="7"/>
  <c r="BC11" i="7" s="1"/>
  <c r="DB85" i="7"/>
  <c r="CY138" i="7"/>
  <c r="DB78" i="7"/>
  <c r="DB83" i="7"/>
  <c r="DJ8" i="7"/>
  <c r="DJ6" i="7" s="1"/>
  <c r="DL6" i="7" s="1"/>
  <c r="CT11" i="6"/>
  <c r="CX58" i="6"/>
  <c r="CU59" i="6"/>
  <c r="CV11" i="6"/>
  <c r="CU42" i="6"/>
  <c r="CY58" i="6"/>
  <c r="CV59" i="6"/>
  <c r="CV91" i="6"/>
  <c r="CS11" i="6"/>
  <c r="CW42" i="6"/>
  <c r="CZ58" i="6"/>
  <c r="CY59" i="6"/>
  <c r="CW91" i="6"/>
  <c r="CZ107" i="6"/>
  <c r="CV138" i="6"/>
  <c r="CZ59" i="6"/>
  <c r="ED12" i="6"/>
  <c r="BC8" i="6" s="1"/>
  <c r="DV14" i="6"/>
  <c r="AM10" i="6" s="1"/>
  <c r="CZ123" i="6"/>
  <c r="EC14" i="6" s="1"/>
  <c r="BA10" i="6" s="1"/>
  <c r="CT43" i="6"/>
  <c r="DB64" i="6"/>
  <c r="DV11" i="6"/>
  <c r="AM7" i="6" s="1"/>
  <c r="CU43" i="6"/>
  <c r="DW11" i="6"/>
  <c r="AO7" i="6" s="1"/>
  <c r="DW13" i="6"/>
  <c r="AO9" i="6" s="1"/>
  <c r="CV43" i="6"/>
  <c r="CZ139" i="6"/>
  <c r="CU26" i="6"/>
  <c r="CW43" i="6"/>
  <c r="DJ94" i="6"/>
  <c r="CW106" i="6"/>
  <c r="CS27" i="6"/>
  <c r="ED10" i="6"/>
  <c r="BC6" i="6" s="1"/>
  <c r="DB65" i="6"/>
  <c r="CX106" i="6"/>
  <c r="CW122" i="6"/>
  <c r="CS138" i="6"/>
  <c r="CT27" i="6"/>
  <c r="CY106" i="6"/>
  <c r="DJ110" i="6"/>
  <c r="CX122" i="6"/>
  <c r="CT138" i="6"/>
  <c r="DB54" i="6"/>
  <c r="CY122" i="6"/>
  <c r="CT58" i="6"/>
  <c r="DJ127" i="6"/>
  <c r="DX11" i="2"/>
  <c r="AQ7" i="2" s="1"/>
  <c r="DW13" i="2"/>
  <c r="AO9" i="2" s="1"/>
  <c r="ED15" i="2"/>
  <c r="BC11" i="2" s="1"/>
  <c r="CX91" i="2"/>
  <c r="ED11" i="2"/>
  <c r="BC7" i="2" s="1"/>
  <c r="ED14" i="2"/>
  <c r="BC10" i="2" s="1"/>
  <c r="ED10" i="2"/>
  <c r="BC6" i="2" s="1"/>
  <c r="CV91" i="2"/>
  <c r="DV13" i="2"/>
  <c r="ED12" i="2"/>
  <c r="BC8" i="2" s="1"/>
  <c r="DX13" i="2"/>
  <c r="AQ9" i="2" s="1"/>
  <c r="DV15" i="2"/>
  <c r="EC13" i="2"/>
  <c r="BA9" i="2" s="1"/>
  <c r="ED16" i="2"/>
  <c r="BC12" i="2" s="1"/>
  <c r="DV10" i="2"/>
  <c r="DV14" i="2"/>
  <c r="CW11" i="2"/>
  <c r="CV11" i="2"/>
  <c r="CX11" i="2"/>
  <c r="CU50" i="2"/>
  <c r="DB50" i="2" s="1"/>
  <c r="CS52" i="2"/>
  <c r="CX22" i="2"/>
  <c r="CT52" i="2"/>
  <c r="CU66" i="2"/>
  <c r="CV66" i="2"/>
  <c r="CY52" i="2"/>
  <c r="CW66" i="2"/>
  <c r="CX66" i="2"/>
  <c r="BR40" i="8"/>
  <c r="BJ52" i="8"/>
  <c r="BJ84" i="8"/>
  <c r="BM22" i="8"/>
  <c r="BK84" i="8"/>
  <c r="BR94" i="8"/>
  <c r="BN131" i="8"/>
  <c r="BL84" i="8"/>
  <c r="BR49" i="8"/>
  <c r="BR53" i="8"/>
  <c r="BJ68" i="8"/>
  <c r="BR109" i="8"/>
  <c r="BK19" i="8"/>
  <c r="BM68" i="8"/>
  <c r="BR78" i="8"/>
  <c r="BR81" i="8"/>
  <c r="BP84" i="8"/>
  <c r="CS10" i="8" s="1"/>
  <c r="Q6" i="8" s="1"/>
  <c r="BK86" i="8"/>
  <c r="BO133" i="8"/>
  <c r="BR133" i="8" s="1"/>
  <c r="BL19" i="8"/>
  <c r="BR54" i="8"/>
  <c r="BL86" i="8"/>
  <c r="BN99" i="8"/>
  <c r="CT12" i="8"/>
  <c r="S8" i="8" s="1"/>
  <c r="BM19" i="8"/>
  <c r="BP52" i="8"/>
  <c r="CS9" i="8" s="1"/>
  <c r="Q5" i="8" s="1"/>
  <c r="BR69" i="8"/>
  <c r="BM86" i="8"/>
  <c r="BR87" i="8"/>
  <c r="BO99" i="8"/>
  <c r="BK56" i="8"/>
  <c r="BP99" i="8"/>
  <c r="CM11" i="8"/>
  <c r="E7" i="8" s="1"/>
  <c r="CT13" i="8"/>
  <c r="S9" i="8" s="1"/>
  <c r="BL132" i="8"/>
  <c r="BR46" i="8"/>
  <c r="BL56" i="8"/>
  <c r="BR57" i="8"/>
  <c r="BR65" i="8"/>
  <c r="BR75" i="8"/>
  <c r="CT11" i="8"/>
  <c r="S7" i="8" s="1"/>
  <c r="CN11" i="8"/>
  <c r="G7" i="8" s="1"/>
  <c r="CT15" i="8"/>
  <c r="S11" i="8" s="1"/>
  <c r="BM132" i="8"/>
  <c r="BN56" i="8"/>
  <c r="BI136" i="8"/>
  <c r="BR117" i="8"/>
  <c r="BR30" i="8"/>
  <c r="BO56" i="8"/>
  <c r="BR93" i="8"/>
  <c r="CL15" i="8"/>
  <c r="C11" i="8" s="1"/>
  <c r="BJ136" i="8"/>
  <c r="CL14" i="8"/>
  <c r="C10" i="8" s="1"/>
  <c r="BR127" i="8"/>
  <c r="BK136" i="8"/>
  <c r="CT16" i="8"/>
  <c r="S12" i="8" s="1"/>
  <c r="BR35" i="8"/>
  <c r="BL51" i="8"/>
  <c r="BR51" i="8" s="1"/>
  <c r="BL70" i="8"/>
  <c r="BR70" i="8" s="1"/>
  <c r="BJ88" i="8"/>
  <c r="BO100" i="8"/>
  <c r="BR100" i="8" s="1"/>
  <c r="BR110" i="8"/>
  <c r="CL13" i="8"/>
  <c r="C9" i="8" s="1"/>
  <c r="CT14" i="8"/>
  <c r="S10" i="8" s="1"/>
  <c r="BL136" i="8"/>
  <c r="BO52" i="8"/>
  <c r="BR102" i="8"/>
  <c r="CM13" i="8"/>
  <c r="E9" i="8" s="1"/>
  <c r="CT9" i="8"/>
  <c r="S5" i="8" s="1"/>
  <c r="BR60" i="8"/>
  <c r="BZ110" i="8"/>
  <c r="BM72" i="8"/>
  <c r="BM88" i="8"/>
  <c r="BI8" i="8"/>
  <c r="BN12" i="8"/>
  <c r="BK17" i="8"/>
  <c r="BK33" i="8"/>
  <c r="BJ55" i="8"/>
  <c r="BJ63" i="8"/>
  <c r="BJ104" i="8"/>
  <c r="BJ120" i="8"/>
  <c r="BI10" i="8"/>
  <c r="BL17" i="8"/>
  <c r="BL33" i="8"/>
  <c r="BK55" i="8"/>
  <c r="BK63" i="8"/>
  <c r="BK104" i="8"/>
  <c r="BK120" i="8"/>
  <c r="BJ10" i="8"/>
  <c r="BM17" i="8"/>
  <c r="BJ22" i="8"/>
  <c r="BL55" i="8"/>
  <c r="BL63" i="8"/>
  <c r="BI103" i="8"/>
  <c r="BL104" i="8"/>
  <c r="BL120" i="8"/>
  <c r="BI135" i="8"/>
  <c r="BK10" i="8"/>
  <c r="CL11" i="8"/>
  <c r="C7" i="8" s="1"/>
  <c r="BJ29" i="8"/>
  <c r="BI36" i="8"/>
  <c r="BM47" i="8"/>
  <c r="BM55" i="8"/>
  <c r="BM63" i="8"/>
  <c r="BM98" i="8"/>
  <c r="BJ103" i="8"/>
  <c r="BM104" i="8"/>
  <c r="BJ119" i="8"/>
  <c r="BM120" i="8"/>
  <c r="BJ135" i="8"/>
  <c r="BL10" i="8"/>
  <c r="BJ20" i="8"/>
  <c r="BL22" i="8"/>
  <c r="BK29" i="8"/>
  <c r="BJ36" i="8"/>
  <c r="BN47" i="8"/>
  <c r="BN55" i="8"/>
  <c r="BL58" i="8"/>
  <c r="BJ61" i="8"/>
  <c r="BL66" i="8"/>
  <c r="BR66" i="8" s="1"/>
  <c r="BL80" i="8"/>
  <c r="BK103" i="8"/>
  <c r="BN104" i="8"/>
  <c r="BK135" i="8"/>
  <c r="BM10" i="8"/>
  <c r="BK20" i="8"/>
  <c r="BL29" i="8"/>
  <c r="BL45" i="8"/>
  <c r="BR45" i="8" s="1"/>
  <c r="BO47" i="8"/>
  <c r="BO55" i="8"/>
  <c r="BK61" i="8"/>
  <c r="BL71" i="8"/>
  <c r="BL103" i="8"/>
  <c r="BO104" i="8"/>
  <c r="BM114" i="8"/>
  <c r="BR114" i="8" s="1"/>
  <c r="BL135" i="8"/>
  <c r="BI11" i="8"/>
  <c r="BJ18" i="8"/>
  <c r="BL20" i="8"/>
  <c r="BM29" i="8"/>
  <c r="BI41" i="8"/>
  <c r="BJ56" i="8"/>
  <c r="BN58" i="8"/>
  <c r="BL61" i="8"/>
  <c r="BJ64" i="8"/>
  <c r="BR64" i="8" s="1"/>
  <c r="BM71" i="8"/>
  <c r="BK85" i="8"/>
  <c r="BN96" i="8"/>
  <c r="BM103" i="8"/>
  <c r="BM135" i="8"/>
  <c r="BK18" i="8"/>
  <c r="BM20" i="8"/>
  <c r="BI32" i="8"/>
  <c r="BM61" i="8"/>
  <c r="BJ83" i="8"/>
  <c r="BL85" i="8"/>
  <c r="BO96" i="8"/>
  <c r="BN103" i="8"/>
  <c r="BM108" i="8"/>
  <c r="BM124" i="8"/>
  <c r="BT156" i="8"/>
  <c r="BK11" i="8"/>
  <c r="BL18" i="8"/>
  <c r="BJ32" i="8"/>
  <c r="BL34" i="8"/>
  <c r="BR34" i="8" s="1"/>
  <c r="BJ59" i="8"/>
  <c r="BN61" i="8"/>
  <c r="BJ67" i="8"/>
  <c r="BJ74" i="8"/>
  <c r="BK83" i="8"/>
  <c r="BM85" i="8"/>
  <c r="BJ90" i="8"/>
  <c r="BO103" i="8"/>
  <c r="BN108" i="8"/>
  <c r="BL118" i="8"/>
  <c r="BN124" i="8"/>
  <c r="BM129" i="8"/>
  <c r="BO135" i="8"/>
  <c r="BM56" i="8"/>
  <c r="BK59" i="8"/>
  <c r="BO61" i="8"/>
  <c r="BK67" i="8"/>
  <c r="BK74" i="8"/>
  <c r="BL83" i="8"/>
  <c r="BO108" i="8"/>
  <c r="BM118" i="8"/>
  <c r="BO124" i="8"/>
  <c r="BI138" i="8"/>
  <c r="BO101" i="8"/>
  <c r="BR101" i="8" s="1"/>
  <c r="BN118" i="8"/>
  <c r="BL128" i="8"/>
  <c r="BI12" i="8"/>
  <c r="BI13" i="8"/>
  <c r="BM59" i="8"/>
  <c r="BM67" i="8"/>
  <c r="BK72" i="8"/>
  <c r="BM74" i="8"/>
  <c r="BK88" i="8"/>
  <c r="BN139" i="8"/>
  <c r="CX56" i="7"/>
  <c r="DB94" i="7"/>
  <c r="DB53" i="7"/>
  <c r="CY56" i="7"/>
  <c r="DB132" i="7"/>
  <c r="CZ56" i="7"/>
  <c r="EC10" i="7" s="1"/>
  <c r="BA6" i="7" s="1"/>
  <c r="DB105" i="7"/>
  <c r="DV14" i="7"/>
  <c r="AM10" i="7" s="1"/>
  <c r="CS136" i="7"/>
  <c r="CT120" i="7"/>
  <c r="EC15" i="7"/>
  <c r="BA11" i="7" s="1"/>
  <c r="CT136" i="7"/>
  <c r="DB54" i="7"/>
  <c r="DW13" i="7"/>
  <c r="AO9" i="7" s="1"/>
  <c r="CU120" i="7"/>
  <c r="DX14" i="7" s="1"/>
  <c r="AQ10" i="7" s="1"/>
  <c r="CU136" i="7"/>
  <c r="DX13" i="7"/>
  <c r="AQ9" i="7" s="1"/>
  <c r="DB46" i="7"/>
  <c r="DB101" i="7"/>
  <c r="CV120" i="7"/>
  <c r="CV136" i="7"/>
  <c r="DB64" i="7"/>
  <c r="DB68" i="7"/>
  <c r="DB109" i="7"/>
  <c r="CW120" i="7"/>
  <c r="DB127" i="7"/>
  <c r="DB30" i="7"/>
  <c r="DB87" i="7"/>
  <c r="EC14" i="7"/>
  <c r="BA10" i="7" s="1"/>
  <c r="CW131" i="7"/>
  <c r="DB131" i="7" s="1"/>
  <c r="DB40" i="7"/>
  <c r="DB51" i="7"/>
  <c r="CT88" i="7"/>
  <c r="DB93" i="7"/>
  <c r="DX11" i="7"/>
  <c r="AQ7" i="7" s="1"/>
  <c r="CT104" i="7"/>
  <c r="DB24" i="7"/>
  <c r="CT72" i="7"/>
  <c r="CU88" i="7"/>
  <c r="CU104" i="7"/>
  <c r="CU72" i="7"/>
  <c r="CV88" i="7"/>
  <c r="CV104" i="7"/>
  <c r="DB134" i="7"/>
  <c r="DB35" i="7"/>
  <c r="CT56" i="7"/>
  <c r="CV72" i="7"/>
  <c r="CW88" i="7"/>
  <c r="CW104" i="7"/>
  <c r="ED13" i="7"/>
  <c r="BC9" i="7" s="1"/>
  <c r="EC9" i="7"/>
  <c r="BA5" i="7" s="1"/>
  <c r="DB48" i="7"/>
  <c r="DB52" i="7"/>
  <c r="CU56" i="7"/>
  <c r="ED10" i="7"/>
  <c r="BC6" i="7" s="1"/>
  <c r="CW72" i="7"/>
  <c r="DB81" i="7"/>
  <c r="CX104" i="7"/>
  <c r="DB117" i="7"/>
  <c r="DB121" i="7"/>
  <c r="CX133" i="7"/>
  <c r="DB66" i="7"/>
  <c r="ED9" i="7"/>
  <c r="BC5" i="7" s="1"/>
  <c r="DJ127" i="7"/>
  <c r="BF9" i="7"/>
  <c r="EA13" i="7"/>
  <c r="AW9" i="7" s="1"/>
  <c r="DJ102" i="7"/>
  <c r="DB86" i="7"/>
  <c r="DB79" i="7"/>
  <c r="AV15" i="7"/>
  <c r="DB65" i="7"/>
  <c r="DB8" i="7"/>
  <c r="DB19" i="7"/>
  <c r="EC11" i="7"/>
  <c r="BA7" i="7" s="1"/>
  <c r="DJ110" i="7"/>
  <c r="DB50" i="7"/>
  <c r="CU9" i="7"/>
  <c r="DV10" i="7"/>
  <c r="AM6" i="7" s="1"/>
  <c r="CV12" i="7"/>
  <c r="CV13" i="7"/>
  <c r="CU14" i="7"/>
  <c r="CT15" i="7"/>
  <c r="CW21" i="7"/>
  <c r="DB21" i="7" s="1"/>
  <c r="CV44" i="7"/>
  <c r="CW9" i="7"/>
  <c r="CX12" i="7"/>
  <c r="CX13" i="7"/>
  <c r="CW14" i="7"/>
  <c r="CV15" i="7"/>
  <c r="CU16" i="7"/>
  <c r="CU17" i="7"/>
  <c r="CX44" i="7"/>
  <c r="CT55" i="7"/>
  <c r="CX57" i="7"/>
  <c r="DB57" i="7" s="1"/>
  <c r="CT63" i="7"/>
  <c r="DB63" i="7" s="1"/>
  <c r="CT82" i="7"/>
  <c r="CV84" i="7"/>
  <c r="DB84" i="7" s="1"/>
  <c r="CS10" i="7"/>
  <c r="CV16" i="7"/>
  <c r="CV17" i="7"/>
  <c r="CT10" i="7"/>
  <c r="CW16" i="7"/>
  <c r="CT22" i="7"/>
  <c r="CT38" i="7"/>
  <c r="CT58" i="7"/>
  <c r="CU73" i="7"/>
  <c r="CV82" i="7"/>
  <c r="CU89" i="7"/>
  <c r="CW91" i="7"/>
  <c r="DB91" i="7" s="1"/>
  <c r="CS103" i="7"/>
  <c r="CS135" i="7"/>
  <c r="CU10" i="7"/>
  <c r="DV11" i="7"/>
  <c r="AM7" i="7" s="1"/>
  <c r="CU22" i="7"/>
  <c r="CS36" i="7"/>
  <c r="CU38" i="7"/>
  <c r="CV73" i="7"/>
  <c r="CW82" i="7"/>
  <c r="CV89" i="7"/>
  <c r="CY100" i="7"/>
  <c r="DB100" i="7" s="1"/>
  <c r="CT103" i="7"/>
  <c r="CT119" i="7"/>
  <c r="CT135" i="7"/>
  <c r="CV10" i="7"/>
  <c r="CT20" i="7"/>
  <c r="CV22" i="7"/>
  <c r="CT36" i="7"/>
  <c r="CV38" i="7"/>
  <c r="CV80" i="7"/>
  <c r="CX98" i="7"/>
  <c r="DB98" i="7" s="1"/>
  <c r="CU103" i="7"/>
  <c r="CU135" i="7"/>
  <c r="CW10" i="7"/>
  <c r="CU20" i="7"/>
  <c r="CW22" i="7"/>
  <c r="CW38" i="7"/>
  <c r="CV71" i="7"/>
  <c r="DB71" i="7" s="1"/>
  <c r="CW80" i="7"/>
  <c r="CW96" i="7"/>
  <c r="CV103" i="7"/>
  <c r="CW114" i="7"/>
  <c r="DB114" i="7" s="1"/>
  <c r="CW130" i="7"/>
  <c r="CV135" i="7"/>
  <c r="CT18" i="7"/>
  <c r="CV20" i="7"/>
  <c r="CX96" i="7"/>
  <c r="EA11" i="7" s="1"/>
  <c r="AW7" i="7" s="1"/>
  <c r="CW103" i="7"/>
  <c r="CX130" i="7"/>
  <c r="CW135" i="7"/>
  <c r="CU18" i="7"/>
  <c r="CW20" i="7"/>
  <c r="CY96" i="7"/>
  <c r="CX103" i="7"/>
  <c r="CW108" i="7"/>
  <c r="CW124" i="7"/>
  <c r="CV129" i="7"/>
  <c r="CY130" i="7"/>
  <c r="EB15" i="7" s="1"/>
  <c r="AY11" i="7" s="1"/>
  <c r="CV18" i="7"/>
  <c r="CT32" i="7"/>
  <c r="DB32" i="7" s="1"/>
  <c r="CV34" i="7"/>
  <c r="DB34" i="7" s="1"/>
  <c r="CS39" i="7"/>
  <c r="CX61" i="7"/>
  <c r="CT74" i="7"/>
  <c r="CV76" i="7"/>
  <c r="CT90" i="7"/>
  <c r="CV92" i="7"/>
  <c r="CY103" i="7"/>
  <c r="CX108" i="7"/>
  <c r="CW113" i="7"/>
  <c r="DB113" i="7" s="1"/>
  <c r="CV118" i="7"/>
  <c r="CX124" i="7"/>
  <c r="CT128" i="7"/>
  <c r="CW129" i="7"/>
  <c r="CY135" i="7"/>
  <c r="EB16" i="7" s="1"/>
  <c r="AY12" i="7" s="1"/>
  <c r="CT23" i="7"/>
  <c r="CV25" i="7"/>
  <c r="DB25" i="7" s="1"/>
  <c r="CT39" i="7"/>
  <c r="CY61" i="7"/>
  <c r="EB10" i="7" s="1"/>
  <c r="AY6" i="7" s="1"/>
  <c r="CW76" i="7"/>
  <c r="CW92" i="7"/>
  <c r="CY108" i="7"/>
  <c r="CW118" i="7"/>
  <c r="CV123" i="7"/>
  <c r="CY124" i="7"/>
  <c r="CU128" i="7"/>
  <c r="DX15" i="7" s="1"/>
  <c r="AQ11" i="7" s="1"/>
  <c r="CS138" i="7"/>
  <c r="CV139" i="7"/>
  <c r="CU23" i="7"/>
  <c r="CS37" i="7"/>
  <c r="DB37" i="7" s="1"/>
  <c r="CW107" i="7"/>
  <c r="CV112" i="7"/>
  <c r="CX118" i="7"/>
  <c r="CW123" i="7"/>
  <c r="CV128" i="7"/>
  <c r="CT138" i="7"/>
  <c r="CW139" i="7"/>
  <c r="CS12" i="7"/>
  <c r="CS13" i="7"/>
  <c r="CX107" i="7"/>
  <c r="CY118" i="7"/>
  <c r="EB14" i="7" s="1"/>
  <c r="AY10" i="7" s="1"/>
  <c r="CX123" i="7"/>
  <c r="CW128" i="7"/>
  <c r="CX139" i="7"/>
  <c r="DV10" i="6"/>
  <c r="AM6" i="6" s="1"/>
  <c r="DB24" i="6"/>
  <c r="DB125" i="6"/>
  <c r="CZ133" i="6"/>
  <c r="DB53" i="6"/>
  <c r="DB62" i="6"/>
  <c r="DB63" i="6"/>
  <c r="CT84" i="6"/>
  <c r="CT86" i="6"/>
  <c r="CV132" i="6"/>
  <c r="EC16" i="6"/>
  <c r="BA12" i="6" s="1"/>
  <c r="CY52" i="6"/>
  <c r="EB9" i="6" s="1"/>
  <c r="AY5" i="6" s="1"/>
  <c r="CT68" i="6"/>
  <c r="DB77" i="6"/>
  <c r="CV84" i="6"/>
  <c r="DB97" i="6"/>
  <c r="DB111" i="6"/>
  <c r="EC15" i="6"/>
  <c r="BA11" i="6" s="1"/>
  <c r="CW132" i="6"/>
  <c r="DB19" i="6"/>
  <c r="DB46" i="6"/>
  <c r="DB50" i="6"/>
  <c r="CV68" i="6"/>
  <c r="CX70" i="6"/>
  <c r="CX84" i="6"/>
  <c r="DB102" i="6"/>
  <c r="CY116" i="6"/>
  <c r="DB116" i="6" s="1"/>
  <c r="CU136" i="6"/>
  <c r="CY84" i="6"/>
  <c r="CW85" i="6"/>
  <c r="DB89" i="6"/>
  <c r="DB110" i="6"/>
  <c r="CV136" i="6"/>
  <c r="CX85" i="6"/>
  <c r="DB94" i="6"/>
  <c r="DB127" i="6"/>
  <c r="DB78" i="6"/>
  <c r="DB81" i="6"/>
  <c r="CU86" i="6"/>
  <c r="DB30" i="6"/>
  <c r="DB47" i="6"/>
  <c r="DB51" i="6"/>
  <c r="CV86" i="6"/>
  <c r="DB105" i="6"/>
  <c r="DB49" i="6"/>
  <c r="DB60" i="6"/>
  <c r="CW86" i="6"/>
  <c r="DB95" i="6"/>
  <c r="EA13" i="6"/>
  <c r="AW9" i="6" s="1"/>
  <c r="CT126" i="6"/>
  <c r="DB75" i="6"/>
  <c r="DB87" i="6"/>
  <c r="DB109" i="6"/>
  <c r="CU126" i="6"/>
  <c r="DX14" i="6" s="1"/>
  <c r="AQ10" i="6" s="1"/>
  <c r="DB134" i="6"/>
  <c r="DB40" i="6"/>
  <c r="CS52" i="6"/>
  <c r="DB66" i="6"/>
  <c r="DB17" i="6"/>
  <c r="DB31" i="6"/>
  <c r="CV70" i="6"/>
  <c r="EC13" i="6"/>
  <c r="BA9" i="6" s="1"/>
  <c r="CX133" i="6"/>
  <c r="DB35" i="6"/>
  <c r="DB37" i="6"/>
  <c r="DB79" i="6"/>
  <c r="DB117" i="6"/>
  <c r="DB121" i="6"/>
  <c r="ED9" i="6"/>
  <c r="BC5" i="6" s="1"/>
  <c r="DJ117" i="6"/>
  <c r="DB57" i="6"/>
  <c r="DB29" i="6"/>
  <c r="DB48" i="6"/>
  <c r="DB16" i="6"/>
  <c r="DB45" i="6"/>
  <c r="EC11" i="6"/>
  <c r="BA7" i="6" s="1"/>
  <c r="AV15" i="6"/>
  <c r="DB33" i="6"/>
  <c r="DJ6" i="6"/>
  <c r="DL6" i="6" s="1"/>
  <c r="EC10" i="6"/>
  <c r="BA6" i="6" s="1"/>
  <c r="DJ53" i="6"/>
  <c r="DB73" i="6"/>
  <c r="DB8" i="6"/>
  <c r="DJ102" i="6"/>
  <c r="CU9" i="6"/>
  <c r="CV12" i="6"/>
  <c r="CV13" i="6"/>
  <c r="CU14" i="6"/>
  <c r="CT15" i="6"/>
  <c r="CT26" i="6"/>
  <c r="CT42" i="6"/>
  <c r="CV44" i="6"/>
  <c r="CW12" i="6"/>
  <c r="CW13" i="6"/>
  <c r="CU15" i="6"/>
  <c r="CW9" i="6"/>
  <c r="CX12" i="6"/>
  <c r="CX13" i="6"/>
  <c r="CW14" i="6"/>
  <c r="CV15" i="6"/>
  <c r="CX44" i="6"/>
  <c r="CS10" i="6"/>
  <c r="CW15" i="6"/>
  <c r="CT10" i="6"/>
  <c r="CT22" i="6"/>
  <c r="CT38" i="6"/>
  <c r="CS103" i="6"/>
  <c r="CS135" i="6"/>
  <c r="CU10" i="6"/>
  <c r="CU22" i="6"/>
  <c r="CS36" i="6"/>
  <c r="CU38" i="6"/>
  <c r="CY100" i="6"/>
  <c r="DB100" i="6" s="1"/>
  <c r="CT103" i="6"/>
  <c r="DW12" i="6" s="1"/>
  <c r="AO8" i="6" s="1"/>
  <c r="CT119" i="6"/>
  <c r="CT135" i="6"/>
  <c r="CV10" i="6"/>
  <c r="CT20" i="6"/>
  <c r="CV22" i="6"/>
  <c r="CT36" i="6"/>
  <c r="CV38" i="6"/>
  <c r="CT61" i="6"/>
  <c r="CV80" i="6"/>
  <c r="CU103" i="6"/>
  <c r="DX12" i="6" s="1"/>
  <c r="AQ8" i="6" s="1"/>
  <c r="CY115" i="6"/>
  <c r="CU135" i="6"/>
  <c r="CW10" i="6"/>
  <c r="CU20" i="6"/>
  <c r="CW22" i="6"/>
  <c r="CW38" i="6"/>
  <c r="CU61" i="6"/>
  <c r="CV71" i="6"/>
  <c r="CW80" i="6"/>
  <c r="CT85" i="6"/>
  <c r="CW96" i="6"/>
  <c r="CY98" i="6"/>
  <c r="DB98" i="6" s="1"/>
  <c r="CV103" i="6"/>
  <c r="DY12" i="6" s="1"/>
  <c r="AS8" i="6" s="1"/>
  <c r="CW114" i="6"/>
  <c r="DB114" i="6" s="1"/>
  <c r="CW130" i="6"/>
  <c r="CV135" i="6"/>
  <c r="CT18" i="6"/>
  <c r="CV20" i="6"/>
  <c r="CS41" i="6"/>
  <c r="DB41" i="6" s="1"/>
  <c r="CV61" i="6"/>
  <c r="CW71" i="6"/>
  <c r="CX96" i="6"/>
  <c r="CW103" i="6"/>
  <c r="CX130" i="6"/>
  <c r="EA15" i="6" s="1"/>
  <c r="AW11" i="6" s="1"/>
  <c r="CW135" i="6"/>
  <c r="CW20" i="6"/>
  <c r="CY96" i="6"/>
  <c r="CX103" i="6"/>
  <c r="CW108" i="6"/>
  <c r="CW124" i="6"/>
  <c r="CV129" i="6"/>
  <c r="CY130" i="6"/>
  <c r="EB15" i="6" s="1"/>
  <c r="AY11" i="6" s="1"/>
  <c r="DD156" i="6"/>
  <c r="DJ156" i="6" s="1"/>
  <c r="CU11" i="6"/>
  <c r="CV18" i="6"/>
  <c r="CU25" i="6"/>
  <c r="DB25" i="6" s="1"/>
  <c r="CV34" i="6"/>
  <c r="DB34" i="6" s="1"/>
  <c r="CS39" i="6"/>
  <c r="CT59" i="6"/>
  <c r="CX61" i="6"/>
  <c r="CT67" i="6"/>
  <c r="CT74" i="6"/>
  <c r="CV76" i="6"/>
  <c r="CU83" i="6"/>
  <c r="CT90" i="6"/>
  <c r="CV92" i="6"/>
  <c r="CY103" i="6"/>
  <c r="CX108" i="6"/>
  <c r="CW113" i="6"/>
  <c r="DB113" i="6" s="1"/>
  <c r="CV118" i="6"/>
  <c r="CX124" i="6"/>
  <c r="CT128" i="6"/>
  <c r="CW129" i="6"/>
  <c r="CY135" i="6"/>
  <c r="EB16" i="6" s="1"/>
  <c r="AY12" i="6" s="1"/>
  <c r="CY61" i="6"/>
  <c r="CU67" i="6"/>
  <c r="CU74" i="6"/>
  <c r="CW76" i="6"/>
  <c r="CV83" i="6"/>
  <c r="CU90" i="6"/>
  <c r="CW92" i="6"/>
  <c r="CY108" i="6"/>
  <c r="CW118" i="6"/>
  <c r="CV123" i="6"/>
  <c r="CY124" i="6"/>
  <c r="CU128" i="6"/>
  <c r="DX15" i="6" s="1"/>
  <c r="AQ11" i="6" s="1"/>
  <c r="CV139" i="6"/>
  <c r="BF5" i="6"/>
  <c r="CW11" i="6"/>
  <c r="CU23" i="6"/>
  <c r="CU39" i="6"/>
  <c r="CV74" i="6"/>
  <c r="CY101" i="6"/>
  <c r="DB101" i="6" s="1"/>
  <c r="CW107" i="6"/>
  <c r="CV112" i="6"/>
  <c r="CX118" i="6"/>
  <c r="CW123" i="6"/>
  <c r="CV128" i="6"/>
  <c r="CW139" i="6"/>
  <c r="CS12" i="6"/>
  <c r="CS13" i="6"/>
  <c r="CV23" i="6"/>
  <c r="CS28" i="6"/>
  <c r="DB28" i="6" s="1"/>
  <c r="CW59" i="6"/>
  <c r="CW67" i="6"/>
  <c r="CW74" i="6"/>
  <c r="CW90" i="6"/>
  <c r="CX99" i="6"/>
  <c r="CX107" i="6"/>
  <c r="CY118" i="6"/>
  <c r="CX123" i="6"/>
  <c r="CW128" i="6"/>
  <c r="CX139" i="6"/>
  <c r="EA16" i="6" s="1"/>
  <c r="AW12" i="6" s="1"/>
  <c r="BF11" i="2"/>
  <c r="BF10" i="2"/>
  <c r="BF7" i="2"/>
  <c r="BF9" i="2"/>
  <c r="BF8" i="2"/>
  <c r="BF6" i="2"/>
  <c r="AV15" i="2"/>
  <c r="BF5" i="2"/>
  <c r="CV60" i="2"/>
  <c r="CW60" i="2"/>
  <c r="CS12" i="2"/>
  <c r="CT44" i="2"/>
  <c r="CX60" i="2"/>
  <c r="CX29" i="2"/>
  <c r="CV12" i="2"/>
  <c r="CY60" i="2"/>
  <c r="CU44" i="2"/>
  <c r="EC9" i="2"/>
  <c r="BA5" i="2" s="1"/>
  <c r="CT60" i="2"/>
  <c r="ED9" i="2"/>
  <c r="BC5" i="2" s="1"/>
  <c r="CV55" i="2"/>
  <c r="CW55" i="2"/>
  <c r="CZ55" i="2"/>
  <c r="CS103" i="2"/>
  <c r="DV12" i="2" s="1"/>
  <c r="CY116" i="2"/>
  <c r="DB116" i="2" s="1"/>
  <c r="CV132" i="2"/>
  <c r="CV131" i="2"/>
  <c r="CW131" i="2"/>
  <c r="CV61" i="2"/>
  <c r="CW61" i="2"/>
  <c r="CV29" i="2"/>
  <c r="CW45" i="2"/>
  <c r="DB45" i="2" s="1"/>
  <c r="CT29" i="2"/>
  <c r="CX132" i="2"/>
  <c r="CT126" i="2"/>
  <c r="CU126" i="2"/>
  <c r="CV49" i="2"/>
  <c r="CW126" i="2"/>
  <c r="CY126" i="2"/>
  <c r="DB40" i="2"/>
  <c r="CT58" i="2"/>
  <c r="CU58" i="2"/>
  <c r="CT10" i="2"/>
  <c r="CW58" i="2"/>
  <c r="CW10" i="2"/>
  <c r="CX58" i="2"/>
  <c r="CY58" i="2"/>
  <c r="CU49" i="2"/>
  <c r="CU65" i="2"/>
  <c r="CV65" i="2"/>
  <c r="CU17" i="2"/>
  <c r="CS33" i="2"/>
  <c r="CW49" i="2"/>
  <c r="CW65" i="2"/>
  <c r="CT33" i="2"/>
  <c r="CV33" i="2"/>
  <c r="CW33" i="2"/>
  <c r="CT17" i="2"/>
  <c r="DB117" i="2"/>
  <c r="CV17" i="2"/>
  <c r="CZ135" i="2"/>
  <c r="CW17" i="2"/>
  <c r="CT16" i="2"/>
  <c r="CX63" i="2"/>
  <c r="CX64" i="2"/>
  <c r="DB81" i="2"/>
  <c r="CZ126" i="2"/>
  <c r="CW64" i="2"/>
  <c r="CW95" i="2"/>
  <c r="CW47" i="2"/>
  <c r="DB69" i="2"/>
  <c r="CW48" i="2"/>
  <c r="CX48" i="2"/>
  <c r="CV111" i="2"/>
  <c r="CY48" i="2"/>
  <c r="CU63" i="2"/>
  <c r="CV63" i="2"/>
  <c r="CV79" i="2"/>
  <c r="DB110" i="2"/>
  <c r="CV126" i="2"/>
  <c r="CT64" i="2"/>
  <c r="CW79" i="2"/>
  <c r="DB102" i="2"/>
  <c r="CX70" i="2"/>
  <c r="CU86" i="2"/>
  <c r="CW86" i="2"/>
  <c r="CT38" i="2"/>
  <c r="CT56" i="2"/>
  <c r="DB78" i="2"/>
  <c r="DB87" i="2"/>
  <c r="DB54" i="2"/>
  <c r="CU56" i="2"/>
  <c r="CV56" i="2"/>
  <c r="DB109" i="2"/>
  <c r="CW56" i="2"/>
  <c r="CX56" i="2"/>
  <c r="DB62" i="2"/>
  <c r="CY56" i="2"/>
  <c r="CT86" i="2"/>
  <c r="DB24" i="2"/>
  <c r="DB35" i="2"/>
  <c r="DB46" i="2"/>
  <c r="DB53" i="2"/>
  <c r="CV70" i="2"/>
  <c r="DB30" i="2"/>
  <c r="DB134" i="2"/>
  <c r="DB75" i="2"/>
  <c r="DB127" i="2"/>
  <c r="DB66" i="2"/>
  <c r="DB94" i="2"/>
  <c r="CV120" i="2"/>
  <c r="CX120" i="2"/>
  <c r="CU120" i="2"/>
  <c r="CW120" i="2"/>
  <c r="CT120" i="2"/>
  <c r="CW68" i="2"/>
  <c r="CV68" i="2"/>
  <c r="CU68" i="2"/>
  <c r="CT68" i="2"/>
  <c r="CX85" i="2"/>
  <c r="CW85" i="2"/>
  <c r="CV85" i="2"/>
  <c r="CU85" i="2"/>
  <c r="CT85" i="2"/>
  <c r="CZ125" i="2"/>
  <c r="CY125" i="2"/>
  <c r="CX125" i="2"/>
  <c r="CW125" i="2"/>
  <c r="CV125" i="2"/>
  <c r="CW84" i="2"/>
  <c r="CX84" i="2"/>
  <c r="CZ84" i="2"/>
  <c r="CY84" i="2"/>
  <c r="CV84" i="2"/>
  <c r="CU84" i="2"/>
  <c r="CT84" i="2"/>
  <c r="CX129" i="2"/>
  <c r="CW129" i="2"/>
  <c r="CV129" i="2"/>
  <c r="CY137" i="2"/>
  <c r="CX137" i="2"/>
  <c r="CZ137" i="2"/>
  <c r="CW137" i="2"/>
  <c r="CV137" i="2"/>
  <c r="CZ106" i="2"/>
  <c r="CY106" i="2"/>
  <c r="CX106" i="2"/>
  <c r="CW106" i="2"/>
  <c r="CV138" i="2"/>
  <c r="CT138" i="2"/>
  <c r="CS138" i="2"/>
  <c r="CZ138" i="2"/>
  <c r="CY138" i="2"/>
  <c r="CW138" i="2"/>
  <c r="CT31" i="2"/>
  <c r="CS31" i="2"/>
  <c r="CW39" i="2"/>
  <c r="CV39" i="2"/>
  <c r="CU39" i="2"/>
  <c r="CT39" i="2"/>
  <c r="CS39" i="2"/>
  <c r="CW133" i="2"/>
  <c r="CZ133" i="2"/>
  <c r="EC15" i="2" s="1"/>
  <c r="BA11" i="2" s="1"/>
  <c r="CY133" i="2"/>
  <c r="CX133" i="2"/>
  <c r="CX77" i="2"/>
  <c r="CW77" i="2"/>
  <c r="CV77" i="2"/>
  <c r="CZ108" i="2"/>
  <c r="CY108" i="2"/>
  <c r="CX108" i="2"/>
  <c r="CW108" i="2"/>
  <c r="CX13" i="2"/>
  <c r="CW13" i="2"/>
  <c r="CV13" i="2"/>
  <c r="CU13" i="2"/>
  <c r="CT13" i="2"/>
  <c r="CS13" i="2"/>
  <c r="CU89" i="2"/>
  <c r="CX89" i="2"/>
  <c r="CW89" i="2"/>
  <c r="CV89" i="2"/>
  <c r="CT89" i="2"/>
  <c r="CY121" i="2"/>
  <c r="CX121" i="2"/>
  <c r="CZ121" i="2"/>
  <c r="CW121" i="2"/>
  <c r="CV121" i="2"/>
  <c r="CX82" i="2"/>
  <c r="CW82" i="2"/>
  <c r="CT82" i="2"/>
  <c r="CV82" i="2"/>
  <c r="CU82" i="2"/>
  <c r="CW26" i="2"/>
  <c r="CV26" i="2"/>
  <c r="CU26" i="2"/>
  <c r="CT26" i="2"/>
  <c r="CU32" i="2"/>
  <c r="CT32" i="2"/>
  <c r="CS32" i="2"/>
  <c r="CX19" i="2"/>
  <c r="CW19" i="2"/>
  <c r="CV19" i="2"/>
  <c r="CU19" i="2"/>
  <c r="CT19" i="2"/>
  <c r="CX20" i="2"/>
  <c r="CW20" i="2"/>
  <c r="CV20" i="2"/>
  <c r="CU20" i="2"/>
  <c r="CT20" i="2"/>
  <c r="CV88" i="2"/>
  <c r="CU88" i="2"/>
  <c r="CT88" i="2"/>
  <c r="CX88" i="2"/>
  <c r="CW88" i="2"/>
  <c r="CU27" i="2"/>
  <c r="CT27" i="2"/>
  <c r="CS27" i="2"/>
  <c r="CT73" i="2"/>
  <c r="CU73" i="2"/>
  <c r="CX73" i="2"/>
  <c r="CW73" i="2"/>
  <c r="CV73" i="2"/>
  <c r="CZ104" i="2"/>
  <c r="CY104" i="2"/>
  <c r="CX104" i="2"/>
  <c r="CU104" i="2"/>
  <c r="CW104" i="2"/>
  <c r="CV104" i="2"/>
  <c r="CT104" i="2"/>
  <c r="CZ124" i="2"/>
  <c r="CY124" i="2"/>
  <c r="CX124" i="2"/>
  <c r="CW124" i="2"/>
  <c r="CX15" i="2"/>
  <c r="CW15" i="2"/>
  <c r="CV15" i="2"/>
  <c r="CU15" i="2"/>
  <c r="CT15" i="2"/>
  <c r="CS15" i="2"/>
  <c r="CX43" i="2"/>
  <c r="CW43" i="2"/>
  <c r="CV43" i="2"/>
  <c r="CU43" i="2"/>
  <c r="CT43" i="2"/>
  <c r="CV72" i="2"/>
  <c r="CU72" i="2"/>
  <c r="CT72" i="2"/>
  <c r="CX72" i="2"/>
  <c r="CW72" i="2"/>
  <c r="CW97" i="2"/>
  <c r="CZ97" i="2"/>
  <c r="CY97" i="2"/>
  <c r="CX97" i="2"/>
  <c r="CZ98" i="2"/>
  <c r="CY98" i="2"/>
  <c r="CX98" i="2"/>
  <c r="CW98" i="2"/>
  <c r="CV136" i="2"/>
  <c r="CU136" i="2"/>
  <c r="CW136" i="2"/>
  <c r="CT136" i="2"/>
  <c r="CS136" i="2"/>
  <c r="DV16" i="2" s="1"/>
  <c r="CZ101" i="2"/>
  <c r="CY101" i="2"/>
  <c r="CW23" i="2"/>
  <c r="CV23" i="2"/>
  <c r="CU23" i="2"/>
  <c r="CT23" i="2"/>
  <c r="CX23" i="2"/>
  <c r="CW42" i="2"/>
  <c r="CV42" i="2"/>
  <c r="CU42" i="2"/>
  <c r="CT42" i="2"/>
  <c r="CU36" i="2"/>
  <c r="CT36" i="2"/>
  <c r="CS36" i="2"/>
  <c r="CY105" i="2"/>
  <c r="CX105" i="2"/>
  <c r="CZ105" i="2"/>
  <c r="CW105" i="2"/>
  <c r="CV105" i="2"/>
  <c r="CU105" i="2"/>
  <c r="CT105" i="2"/>
  <c r="CV122" i="2"/>
  <c r="CZ122" i="2"/>
  <c r="CY122" i="2"/>
  <c r="CX122" i="2"/>
  <c r="CW122" i="2"/>
  <c r="CX113" i="2"/>
  <c r="EA13" i="2" s="1"/>
  <c r="AW9" i="2" s="1"/>
  <c r="CW113" i="2"/>
  <c r="CU8" i="2"/>
  <c r="CX8" i="2"/>
  <c r="CW8" i="2"/>
  <c r="CV8" i="2"/>
  <c r="CS8" i="2"/>
  <c r="CT8" i="2"/>
  <c r="CX93" i="2"/>
  <c r="CW93" i="2"/>
  <c r="CV93" i="2"/>
  <c r="CY59" i="2"/>
  <c r="CZ99" i="2"/>
  <c r="CZ107" i="2"/>
  <c r="CZ123" i="2"/>
  <c r="CZ139" i="2"/>
  <c r="DJ15" i="2"/>
  <c r="DJ20" i="2"/>
  <c r="DJ36" i="2"/>
  <c r="CV44" i="2"/>
  <c r="CZ59" i="2"/>
  <c r="DJ78" i="2"/>
  <c r="DJ108" i="2"/>
  <c r="DJ124" i="2"/>
  <c r="DJ32" i="2"/>
  <c r="DJ69" i="2"/>
  <c r="DJ85" i="2"/>
  <c r="DJ101" i="2"/>
  <c r="DJ113" i="2"/>
  <c r="DJ110" i="2" s="1"/>
  <c r="DJ129" i="2"/>
  <c r="CX44" i="2"/>
  <c r="CT55" i="2"/>
  <c r="CX57" i="2"/>
  <c r="DB57" i="2" s="1"/>
  <c r="CT63" i="2"/>
  <c r="CX65" i="2"/>
  <c r="CX86" i="2"/>
  <c r="DJ13" i="2"/>
  <c r="CU16" i="2"/>
  <c r="CU22" i="2"/>
  <c r="DJ23" i="2"/>
  <c r="CU38" i="2"/>
  <c r="DJ39" i="2"/>
  <c r="DJ81" i="2"/>
  <c r="DJ97" i="2"/>
  <c r="CY100" i="2"/>
  <c r="DB100" i="2" s="1"/>
  <c r="CT103" i="2"/>
  <c r="CT119" i="2"/>
  <c r="DB119" i="2" s="1"/>
  <c r="DJ133" i="2"/>
  <c r="CT135" i="2"/>
  <c r="CU10" i="2"/>
  <c r="CV16" i="2"/>
  <c r="CV22" i="2"/>
  <c r="CU29" i="2"/>
  <c r="DJ30" i="2"/>
  <c r="CV38" i="2"/>
  <c r="CX47" i="2"/>
  <c r="CX55" i="2"/>
  <c r="CT61" i="2"/>
  <c r="DJ72" i="2"/>
  <c r="CV80" i="2"/>
  <c r="DJ88" i="2"/>
  <c r="CU103" i="2"/>
  <c r="DJ106" i="2"/>
  <c r="CY115" i="2"/>
  <c r="DJ122" i="2"/>
  <c r="CU135" i="2"/>
  <c r="DJ138" i="2"/>
  <c r="CS14" i="2"/>
  <c r="AM11" i="2" s="1"/>
  <c r="CW16" i="2"/>
  <c r="CW22" i="2"/>
  <c r="CW38" i="2"/>
  <c r="CY47" i="2"/>
  <c r="CU61" i="2"/>
  <c r="CV71" i="2"/>
  <c r="CW80" i="2"/>
  <c r="CW96" i="2"/>
  <c r="CV103" i="2"/>
  <c r="CW114" i="2"/>
  <c r="DB114" i="2" s="1"/>
  <c r="CW130" i="2"/>
  <c r="CV135" i="2"/>
  <c r="CS9" i="2"/>
  <c r="CT14" i="2"/>
  <c r="CT18" i="2"/>
  <c r="CS41" i="2"/>
  <c r="CW71" i="2"/>
  <c r="CX96" i="2"/>
  <c r="CW103" i="2"/>
  <c r="CX130" i="2"/>
  <c r="CW135" i="2"/>
  <c r="CT9" i="2"/>
  <c r="CU14" i="2"/>
  <c r="CU18" i="2"/>
  <c r="CT25" i="2"/>
  <c r="CT41" i="2"/>
  <c r="DJ77" i="2"/>
  <c r="CT83" i="2"/>
  <c r="CY96" i="2"/>
  <c r="CX103" i="2"/>
  <c r="CY130" i="2"/>
  <c r="EB15" i="2" s="1"/>
  <c r="AY11" i="2" s="1"/>
  <c r="DJ137" i="2"/>
  <c r="DD156" i="2"/>
  <c r="CU9" i="2"/>
  <c r="CV14" i="2"/>
  <c r="CV18" i="2"/>
  <c r="CU25" i="2"/>
  <c r="DJ26" i="2"/>
  <c r="CV34" i="2"/>
  <c r="DB34" i="2" s="1"/>
  <c r="DJ42" i="2"/>
  <c r="CT59" i="2"/>
  <c r="CX61" i="2"/>
  <c r="CT67" i="2"/>
  <c r="DJ68" i="2"/>
  <c r="CV76" i="2"/>
  <c r="CU83" i="2"/>
  <c r="DJ84" i="2"/>
  <c r="CV92" i="2"/>
  <c r="CY103" i="2"/>
  <c r="CV118" i="2"/>
  <c r="CY135" i="2"/>
  <c r="CV9" i="2"/>
  <c r="CW14" i="2"/>
  <c r="CW18" i="2"/>
  <c r="CV25" i="2"/>
  <c r="CU59" i="2"/>
  <c r="CY61" i="2"/>
  <c r="CU67" i="2"/>
  <c r="CW76" i="2"/>
  <c r="CV83" i="2"/>
  <c r="CW92" i="2"/>
  <c r="CW118" i="2"/>
  <c r="CV123" i="2"/>
  <c r="CV139" i="2"/>
  <c r="CW9" i="2"/>
  <c r="DJ24" i="2"/>
  <c r="DJ40" i="2"/>
  <c r="CV51" i="2"/>
  <c r="CV59" i="2"/>
  <c r="CV67" i="2"/>
  <c r="CW83" i="2"/>
  <c r="CW99" i="2"/>
  <c r="DJ104" i="2"/>
  <c r="CW107" i="2"/>
  <c r="CX118" i="2"/>
  <c r="DJ120" i="2"/>
  <c r="CW123" i="2"/>
  <c r="DJ136" i="2"/>
  <c r="CW139" i="2"/>
  <c r="DJ8" i="2"/>
  <c r="CT12" i="2"/>
  <c r="CT21" i="2"/>
  <c r="DB21" i="2" s="1"/>
  <c r="CS28" i="2"/>
  <c r="DB28" i="2" s="1"/>
  <c r="DJ31" i="2"/>
  <c r="CT37" i="2"/>
  <c r="DB37" i="2" s="1"/>
  <c r="CW51" i="2"/>
  <c r="CW59" i="2"/>
  <c r="CW67" i="2"/>
  <c r="DJ73" i="2"/>
  <c r="DJ89" i="2"/>
  <c r="CX99" i="2"/>
  <c r="CX107" i="2"/>
  <c r="DJ109" i="2"/>
  <c r="CY118" i="2"/>
  <c r="CX123" i="2"/>
  <c r="DJ125" i="2"/>
  <c r="CX139" i="2"/>
  <c r="BR32" i="8" l="1"/>
  <c r="BR132" i="8"/>
  <c r="DB27" i="6"/>
  <c r="DB72" i="6"/>
  <c r="BR95" i="8"/>
  <c r="DB99" i="7"/>
  <c r="DB55" i="6"/>
  <c r="BR37" i="8"/>
  <c r="EC12" i="7"/>
  <c r="BA8" i="7" s="1"/>
  <c r="V12" i="8"/>
  <c r="V6" i="8"/>
  <c r="V5" i="8"/>
  <c r="V11" i="8"/>
  <c r="V7" i="8"/>
  <c r="V9" i="8"/>
  <c r="V8" i="8"/>
  <c r="V10" i="8"/>
  <c r="L15" i="8"/>
  <c r="BK38" i="8"/>
  <c r="BR9" i="8"/>
  <c r="DB23" i="6"/>
  <c r="EC12" i="6"/>
  <c r="BA8" i="6" s="1"/>
  <c r="BR14" i="8"/>
  <c r="BR105" i="8"/>
  <c r="BZ6" i="8"/>
  <c r="CB6" i="8" s="1"/>
  <c r="BZ53" i="8"/>
  <c r="BJ38" i="8"/>
  <c r="BN38" i="8"/>
  <c r="DB77" i="7"/>
  <c r="DB59" i="7"/>
  <c r="DB47" i="7"/>
  <c r="BN125" i="8"/>
  <c r="DB82" i="6"/>
  <c r="DB68" i="6"/>
  <c r="DB43" i="7"/>
  <c r="DB136" i="6"/>
  <c r="DB138" i="6"/>
  <c r="BK42" i="8"/>
  <c r="DB90" i="7"/>
  <c r="BL38" i="8"/>
  <c r="DB29" i="7"/>
  <c r="DX16" i="7"/>
  <c r="AQ12" i="7" s="1"/>
  <c r="BM113" i="8"/>
  <c r="BR113" i="8" s="1"/>
  <c r="DB91" i="2"/>
  <c r="DB49" i="7"/>
  <c r="DB131" i="6"/>
  <c r="DX12" i="7"/>
  <c r="AQ8" i="7" s="1"/>
  <c r="DB36" i="7"/>
  <c r="BR131" i="8"/>
  <c r="DB76" i="6"/>
  <c r="BM90" i="8"/>
  <c r="BR47" i="8"/>
  <c r="BP115" i="8"/>
  <c r="BO115" i="8"/>
  <c r="BR115" i="8" s="1"/>
  <c r="BK90" i="8"/>
  <c r="BL91" i="8"/>
  <c r="CY6" i="6"/>
  <c r="CY156" i="6" s="1"/>
  <c r="BO6" i="8"/>
  <c r="BO156" i="8" s="1"/>
  <c r="BN85" i="8"/>
  <c r="BJ85" i="8"/>
  <c r="BR85" i="8" s="1"/>
  <c r="DB90" i="6"/>
  <c r="DZ12" i="6"/>
  <c r="AU8" i="6" s="1"/>
  <c r="DB14" i="6"/>
  <c r="BR136" i="8"/>
  <c r="BR107" i="8"/>
  <c r="DB52" i="2"/>
  <c r="DB58" i="6"/>
  <c r="DB115" i="7"/>
  <c r="BR121" i="8"/>
  <c r="DB139" i="6"/>
  <c r="BM139" i="8"/>
  <c r="DB88" i="6"/>
  <c r="DB120" i="6"/>
  <c r="DB11" i="7"/>
  <c r="BR77" i="8"/>
  <c r="BL122" i="8"/>
  <c r="BM122" i="8"/>
  <c r="BM91" i="8"/>
  <c r="BR19" i="8"/>
  <c r="DB104" i="6"/>
  <c r="DB33" i="7"/>
  <c r="BZ117" i="8"/>
  <c r="BN90" i="8"/>
  <c r="BJ26" i="8"/>
  <c r="BK26" i="8"/>
  <c r="BO118" i="8"/>
  <c r="BP118" i="8"/>
  <c r="DB72" i="7"/>
  <c r="BJ128" i="8"/>
  <c r="BN130" i="8"/>
  <c r="BM130" i="8"/>
  <c r="DB126" i="7"/>
  <c r="DB56" i="6"/>
  <c r="CS13" i="8"/>
  <c r="Q9" i="8" s="1"/>
  <c r="BZ94" i="8"/>
  <c r="BR21" i="8"/>
  <c r="BN74" i="8"/>
  <c r="BL74" i="8"/>
  <c r="BR74" i="8" s="1"/>
  <c r="BR68" i="8"/>
  <c r="DB137" i="6"/>
  <c r="DB97" i="7"/>
  <c r="DB125" i="7"/>
  <c r="BN88" i="8"/>
  <c r="BL88" i="8"/>
  <c r="BR88" i="8" s="1"/>
  <c r="DY15" i="6"/>
  <c r="AS11" i="6" s="1"/>
  <c r="DW14" i="7"/>
  <c r="AO10" i="7" s="1"/>
  <c r="DB73" i="7"/>
  <c r="DB133" i="7"/>
  <c r="BJ42" i="8"/>
  <c r="DW12" i="7"/>
  <c r="AO8" i="7" s="1"/>
  <c r="BO130" i="8"/>
  <c r="CR15" i="8" s="1"/>
  <c r="O11" i="8" s="1"/>
  <c r="DB60" i="7"/>
  <c r="BM42" i="8"/>
  <c r="BN122" i="8"/>
  <c r="BI15" i="8"/>
  <c r="BN15" i="8"/>
  <c r="BM15" i="8"/>
  <c r="BJ15" i="8"/>
  <c r="BK15" i="8"/>
  <c r="DB99" i="6"/>
  <c r="EA10" i="6"/>
  <c r="AW6" i="6" s="1"/>
  <c r="DB71" i="6"/>
  <c r="DW16" i="6"/>
  <c r="AO12" i="6" s="1"/>
  <c r="BM92" i="8"/>
  <c r="BN92" i="8"/>
  <c r="BJ8" i="8"/>
  <c r="BM8" i="8"/>
  <c r="BK8" i="8"/>
  <c r="BN8" i="8"/>
  <c r="BL8" i="8"/>
  <c r="EA11" i="2"/>
  <c r="AW7" i="2" s="1"/>
  <c r="EB10" i="6"/>
  <c r="AY6" i="6" s="1"/>
  <c r="DB59" i="6"/>
  <c r="DB52" i="6"/>
  <c r="DB58" i="7"/>
  <c r="BL15" i="8"/>
  <c r="BR15" i="8" s="1"/>
  <c r="BO116" i="8"/>
  <c r="CR13" i="8" s="1"/>
  <c r="O9" i="8" s="1"/>
  <c r="BJ31" i="8"/>
  <c r="BI31" i="8"/>
  <c r="BR31" i="8" s="1"/>
  <c r="BN16" i="8"/>
  <c r="BJ16" i="8"/>
  <c r="DB36" i="6"/>
  <c r="DB12" i="7"/>
  <c r="BO126" i="8"/>
  <c r="BP126" i="8"/>
  <c r="BN126" i="8"/>
  <c r="BM126" i="8"/>
  <c r="BL126" i="8"/>
  <c r="BK126" i="8"/>
  <c r="CN14" i="8" s="1"/>
  <c r="G10" i="8" s="1"/>
  <c r="BJ126" i="8"/>
  <c r="BM111" i="8"/>
  <c r="BL111" i="8"/>
  <c r="BM18" i="8"/>
  <c r="BN18" i="8"/>
  <c r="BM83" i="8"/>
  <c r="BN83" i="8"/>
  <c r="BM73" i="8"/>
  <c r="BJ73" i="8"/>
  <c r="BN73" i="8"/>
  <c r="BL73" i="8"/>
  <c r="BK73" i="8"/>
  <c r="DX16" i="2"/>
  <c r="AQ12" i="2" s="1"/>
  <c r="DB13" i="6"/>
  <c r="EB13" i="6"/>
  <c r="AY9" i="6" s="1"/>
  <c r="DB26" i="7"/>
  <c r="DB106" i="7"/>
  <c r="BP139" i="8"/>
  <c r="BO139" i="8"/>
  <c r="BN128" i="8"/>
  <c r="BM128" i="8"/>
  <c r="BM82" i="8"/>
  <c r="BN82" i="8"/>
  <c r="BL82" i="8"/>
  <c r="BK82" i="8"/>
  <c r="BJ82" i="8"/>
  <c r="BK39" i="8"/>
  <c r="BM39" i="8"/>
  <c r="BL39" i="8"/>
  <c r="BJ39" i="8"/>
  <c r="BI39" i="8"/>
  <c r="BP137" i="8"/>
  <c r="BO137" i="8"/>
  <c r="BN137" i="8"/>
  <c r="CQ16" i="8" s="1"/>
  <c r="M12" i="8" s="1"/>
  <c r="BM137" i="8"/>
  <c r="BL137" i="8"/>
  <c r="EB11" i="7"/>
  <c r="AY7" i="7" s="1"/>
  <c r="DB56" i="7"/>
  <c r="DX12" i="2"/>
  <c r="AQ8" i="2" s="1"/>
  <c r="DB60" i="2"/>
  <c r="DB123" i="6"/>
  <c r="BR138" i="8"/>
  <c r="BL16" i="8"/>
  <c r="BR99" i="8"/>
  <c r="DB137" i="7"/>
  <c r="BL72" i="8"/>
  <c r="BN72" i="8"/>
  <c r="BR41" i="8"/>
  <c r="DZ14" i="6"/>
  <c r="AU10" i="6" s="1"/>
  <c r="DB42" i="6"/>
  <c r="CP16" i="8"/>
  <c r="K12" i="8" s="1"/>
  <c r="BR91" i="8"/>
  <c r="BR52" i="8"/>
  <c r="DB122" i="7"/>
  <c r="BJ89" i="8"/>
  <c r="BM89" i="8"/>
  <c r="BL89" i="8"/>
  <c r="BN89" i="8"/>
  <c r="BK89" i="8"/>
  <c r="BZ156" i="8"/>
  <c r="CB156" i="8"/>
  <c r="CN12" i="8"/>
  <c r="G8" i="8" s="1"/>
  <c r="EB9" i="7"/>
  <c r="AY5" i="7" s="1"/>
  <c r="BL112" i="8"/>
  <c r="BM112" i="8"/>
  <c r="BR80" i="8"/>
  <c r="BR104" i="8"/>
  <c r="DB91" i="6"/>
  <c r="BK23" i="8"/>
  <c r="BJ23" i="8"/>
  <c r="BL23" i="8"/>
  <c r="BN23" i="8"/>
  <c r="BM23" i="8"/>
  <c r="BR63" i="8"/>
  <c r="BJ12" i="8"/>
  <c r="BK12" i="8"/>
  <c r="BM12" i="8"/>
  <c r="BL12" i="8"/>
  <c r="BO84" i="8"/>
  <c r="CR10" i="8" s="1"/>
  <c r="O6" i="8" s="1"/>
  <c r="BN84" i="8"/>
  <c r="BJ27" i="8"/>
  <c r="BK27" i="8"/>
  <c r="BM123" i="8"/>
  <c r="BP123" i="8"/>
  <c r="BO123" i="8"/>
  <c r="BN123" i="8"/>
  <c r="DZ11" i="6"/>
  <c r="AU7" i="6" s="1"/>
  <c r="BE7" i="6" s="1"/>
  <c r="BG7" i="6" s="1"/>
  <c r="BL92" i="8"/>
  <c r="BL129" i="8"/>
  <c r="BR129" i="8" s="1"/>
  <c r="BR61" i="8"/>
  <c r="BR98" i="8"/>
  <c r="BR22" i="8"/>
  <c r="DB122" i="6"/>
  <c r="BK28" i="8"/>
  <c r="BJ28" i="8"/>
  <c r="BI28" i="8"/>
  <c r="BM13" i="8"/>
  <c r="BL13" i="8"/>
  <c r="BK13" i="8"/>
  <c r="BJ13" i="8"/>
  <c r="BR13" i="8" s="1"/>
  <c r="DB120" i="7"/>
  <c r="BR124" i="8"/>
  <c r="BR58" i="8"/>
  <c r="BR33" i="8"/>
  <c r="BM44" i="8"/>
  <c r="BL44" i="8"/>
  <c r="BK44" i="8"/>
  <c r="BJ44" i="8"/>
  <c r="BN44" i="8"/>
  <c r="BP97" i="8"/>
  <c r="CS11" i="8" s="1"/>
  <c r="Q7" i="8" s="1"/>
  <c r="BO97" i="8"/>
  <c r="CR11" i="8" s="1"/>
  <c r="O7" i="8" s="1"/>
  <c r="BN97" i="8"/>
  <c r="CQ11" i="8" s="1"/>
  <c r="M7" i="8" s="1"/>
  <c r="BM97" i="8"/>
  <c r="BJ43" i="8"/>
  <c r="BK43" i="8"/>
  <c r="BN43" i="8"/>
  <c r="BL43" i="8"/>
  <c r="BM43" i="8"/>
  <c r="BP106" i="8"/>
  <c r="CS12" i="8" s="1"/>
  <c r="Q8" i="8" s="1"/>
  <c r="BO106" i="8"/>
  <c r="CR12" i="8" s="1"/>
  <c r="O8" i="8" s="1"/>
  <c r="BN106" i="8"/>
  <c r="CQ12" i="8" s="1"/>
  <c r="M8" i="8" s="1"/>
  <c r="BM106" i="8"/>
  <c r="EB13" i="2"/>
  <c r="AY9" i="2" s="1"/>
  <c r="DX16" i="6"/>
  <c r="AQ12" i="6" s="1"/>
  <c r="DB131" i="2"/>
  <c r="BM16" i="8"/>
  <c r="BR86" i="8"/>
  <c r="DB106" i="6"/>
  <c r="BN76" i="8"/>
  <c r="BM76" i="8"/>
  <c r="BR76" i="8" s="1"/>
  <c r="BP125" i="8"/>
  <c r="BM125" i="8"/>
  <c r="BL125" i="8"/>
  <c r="CQ13" i="8"/>
  <c r="M9" i="8" s="1"/>
  <c r="DB74" i="7"/>
  <c r="DX10" i="7"/>
  <c r="AQ6" i="7" s="1"/>
  <c r="DB104" i="7"/>
  <c r="DB20" i="7"/>
  <c r="DB9" i="7"/>
  <c r="DB88" i="7"/>
  <c r="EA16" i="7"/>
  <c r="AW12" i="7" s="1"/>
  <c r="DY12" i="7"/>
  <c r="AS8" i="7" s="1"/>
  <c r="DB89" i="7"/>
  <c r="DB17" i="7"/>
  <c r="DB108" i="6"/>
  <c r="EB12" i="6"/>
  <c r="AY8" i="6" s="1"/>
  <c r="DB43" i="6"/>
  <c r="DB26" i="6"/>
  <c r="DB126" i="6"/>
  <c r="DB132" i="6"/>
  <c r="DB133" i="6"/>
  <c r="DB70" i="6"/>
  <c r="DB67" i="6"/>
  <c r="DY9" i="6"/>
  <c r="AS5" i="6" s="1"/>
  <c r="DB44" i="6"/>
  <c r="DX9" i="6"/>
  <c r="AQ5" i="6" s="1"/>
  <c r="DB84" i="6"/>
  <c r="EB16" i="2"/>
  <c r="AY12" i="2" s="1"/>
  <c r="DX14" i="2"/>
  <c r="AQ10" i="2" s="1"/>
  <c r="DB11" i="2"/>
  <c r="EC14" i="2"/>
  <c r="BA10" i="2" s="1"/>
  <c r="DZ12" i="2"/>
  <c r="AU8" i="2" s="1"/>
  <c r="EB10" i="2"/>
  <c r="AY6" i="2" s="1"/>
  <c r="DY16" i="2"/>
  <c r="AS12" i="2" s="1"/>
  <c r="DW16" i="2"/>
  <c r="AO12" i="2" s="1"/>
  <c r="EC10" i="2"/>
  <c r="BA6" i="2" s="1"/>
  <c r="DW12" i="2"/>
  <c r="AO8" i="2" s="1"/>
  <c r="EC11" i="2"/>
  <c r="BA7" i="2" s="1"/>
  <c r="EA16" i="2"/>
  <c r="AW12" i="2" s="1"/>
  <c r="EB11" i="2"/>
  <c r="AY7" i="2" s="1"/>
  <c r="DZ16" i="2"/>
  <c r="AU12" i="2" s="1"/>
  <c r="EC16" i="2"/>
  <c r="BA12" i="2" s="1"/>
  <c r="DY14" i="2"/>
  <c r="AS10" i="2" s="1"/>
  <c r="DW14" i="2"/>
  <c r="AO10" i="2" s="1"/>
  <c r="EB12" i="2"/>
  <c r="AY8" i="2" s="1"/>
  <c r="DZ14" i="2"/>
  <c r="AU10" i="2" s="1"/>
  <c r="EA12" i="2"/>
  <c r="AW8" i="2" s="1"/>
  <c r="DB111" i="2"/>
  <c r="EC12" i="2"/>
  <c r="BA8" i="2" s="1"/>
  <c r="EA14" i="2"/>
  <c r="AW10" i="2" s="1"/>
  <c r="DY12" i="2"/>
  <c r="AS8" i="2" s="1"/>
  <c r="DB95" i="2"/>
  <c r="DZ11" i="2"/>
  <c r="AU7" i="2" s="1"/>
  <c r="EB14" i="2"/>
  <c r="AY10" i="2" s="1"/>
  <c r="BR38" i="8"/>
  <c r="CQ15" i="8"/>
  <c r="M11" i="8" s="1"/>
  <c r="BR71" i="8"/>
  <c r="BR17" i="8"/>
  <c r="BR90" i="8"/>
  <c r="BR108" i="8"/>
  <c r="BR29" i="8"/>
  <c r="BR59" i="8"/>
  <c r="BR20" i="8"/>
  <c r="BR120" i="8"/>
  <c r="BR116" i="8"/>
  <c r="BR11" i="8"/>
  <c r="CN16" i="8"/>
  <c r="G12" i="8" s="1"/>
  <c r="CM16" i="8"/>
  <c r="E12" i="8" s="1"/>
  <c r="BR118" i="8"/>
  <c r="CO16" i="8"/>
  <c r="I12" i="8" s="1"/>
  <c r="BR10" i="8"/>
  <c r="BR119" i="8"/>
  <c r="BR96" i="8"/>
  <c r="CM12" i="8"/>
  <c r="E8" i="8" s="1"/>
  <c r="BR55" i="8"/>
  <c r="CO12" i="8"/>
  <c r="I8" i="8" s="1"/>
  <c r="CR9" i="8"/>
  <c r="O5" i="8" s="1"/>
  <c r="BR103" i="8"/>
  <c r="CL12" i="8"/>
  <c r="C8" i="8" s="1"/>
  <c r="BR36" i="8"/>
  <c r="CM15" i="8"/>
  <c r="E11" i="8" s="1"/>
  <c r="BR67" i="8"/>
  <c r="BR56" i="8"/>
  <c r="CP15" i="8"/>
  <c r="K11" i="8" s="1"/>
  <c r="BR135" i="8"/>
  <c r="CL16" i="8"/>
  <c r="C12" i="8" s="1"/>
  <c r="CN10" i="8"/>
  <c r="G6" i="8" s="1"/>
  <c r="DB124" i="7"/>
  <c r="DB96" i="7"/>
  <c r="DB136" i="7"/>
  <c r="DB108" i="7"/>
  <c r="DB38" i="7"/>
  <c r="DZ13" i="7"/>
  <c r="AU9" i="7" s="1"/>
  <c r="DB92" i="7"/>
  <c r="DB82" i="7"/>
  <c r="CV6" i="7"/>
  <c r="CX156" i="7" s="1"/>
  <c r="DY10" i="7"/>
  <c r="AS6" i="7" s="1"/>
  <c r="DW9" i="7"/>
  <c r="AO5" i="7" s="1"/>
  <c r="DZ10" i="7"/>
  <c r="AU6" i="7" s="1"/>
  <c r="DB76" i="7"/>
  <c r="EA15" i="7"/>
  <c r="AW11" i="7" s="1"/>
  <c r="DY9" i="7"/>
  <c r="AS5" i="7" s="1"/>
  <c r="DB44" i="7"/>
  <c r="DZ12" i="7"/>
  <c r="AU8" i="7" s="1"/>
  <c r="DB16" i="7"/>
  <c r="DY15" i="7"/>
  <c r="AS11" i="7" s="1"/>
  <c r="DB61" i="7"/>
  <c r="DB22" i="7"/>
  <c r="DB10" i="7"/>
  <c r="DB15" i="7"/>
  <c r="EA14" i="7"/>
  <c r="AW10" i="7" s="1"/>
  <c r="DB80" i="7"/>
  <c r="DB14" i="7"/>
  <c r="DZ11" i="7"/>
  <c r="AU7" i="7" s="1"/>
  <c r="BE7" i="7" s="1"/>
  <c r="BG7" i="7" s="1"/>
  <c r="DB23" i="7"/>
  <c r="DB18" i="7"/>
  <c r="DB107" i="7"/>
  <c r="DY16" i="7"/>
  <c r="AS12" i="7" s="1"/>
  <c r="DZ16" i="7"/>
  <c r="AU12" i="7" s="1"/>
  <c r="DZ9" i="7"/>
  <c r="AU5" i="7" s="1"/>
  <c r="DB39" i="7"/>
  <c r="DY13" i="7"/>
  <c r="AS9" i="7" s="1"/>
  <c r="DB112" i="7"/>
  <c r="DB135" i="7"/>
  <c r="DV16" i="7"/>
  <c r="AM12" i="7" s="1"/>
  <c r="DB103" i="7"/>
  <c r="DV12" i="7"/>
  <c r="AM8" i="7" s="1"/>
  <c r="EA10" i="7"/>
  <c r="AW6" i="7" s="1"/>
  <c r="DV9" i="7"/>
  <c r="AM5" i="7" s="1"/>
  <c r="EA9" i="7"/>
  <c r="AW5" i="7" s="1"/>
  <c r="DB130" i="7"/>
  <c r="DW15" i="7"/>
  <c r="AO11" i="7" s="1"/>
  <c r="DB128" i="7"/>
  <c r="DW10" i="7"/>
  <c r="AO6" i="7" s="1"/>
  <c r="DX9" i="7"/>
  <c r="AQ5" i="7" s="1"/>
  <c r="CS6" i="7"/>
  <c r="DB139" i="7"/>
  <c r="DB129" i="7"/>
  <c r="DZ15" i="7"/>
  <c r="AU11" i="7" s="1"/>
  <c r="DB138" i="7"/>
  <c r="DW16" i="7"/>
  <c r="AO12" i="7" s="1"/>
  <c r="DY14" i="7"/>
  <c r="AS10" i="7" s="1"/>
  <c r="DB118" i="7"/>
  <c r="DB119" i="7"/>
  <c r="EA12" i="7"/>
  <c r="AW8" i="7" s="1"/>
  <c r="DB123" i="7"/>
  <c r="DB13" i="7"/>
  <c r="DZ14" i="7"/>
  <c r="AU10" i="7" s="1"/>
  <c r="EB12" i="7"/>
  <c r="AY8" i="7" s="1"/>
  <c r="DB55" i="7"/>
  <c r="EA11" i="6"/>
  <c r="AW7" i="6" s="1"/>
  <c r="DW14" i="6"/>
  <c r="AO10" i="6" s="1"/>
  <c r="EA9" i="6"/>
  <c r="AW5" i="6" s="1"/>
  <c r="DY10" i="6"/>
  <c r="AS6" i="6" s="1"/>
  <c r="DB38" i="6"/>
  <c r="DB15" i="6"/>
  <c r="DB86" i="6"/>
  <c r="DB11" i="6"/>
  <c r="DX10" i="6"/>
  <c r="AQ6" i="6" s="1"/>
  <c r="DB18" i="6"/>
  <c r="CS6" i="6"/>
  <c r="CU156" i="6" s="1"/>
  <c r="DV9" i="6"/>
  <c r="AM5" i="6" s="1"/>
  <c r="DB130" i="6"/>
  <c r="DB80" i="6"/>
  <c r="DB124" i="6"/>
  <c r="DB22" i="6"/>
  <c r="DB74" i="6"/>
  <c r="DB85" i="6"/>
  <c r="DB20" i="6"/>
  <c r="DW10" i="6"/>
  <c r="AO6" i="6" s="1"/>
  <c r="DB39" i="6"/>
  <c r="DB61" i="6"/>
  <c r="DZ10" i="6"/>
  <c r="AU6" i="6" s="1"/>
  <c r="DW15" i="6"/>
  <c r="AO11" i="6" s="1"/>
  <c r="DB128" i="6"/>
  <c r="DZ9" i="6"/>
  <c r="AU5" i="6" s="1"/>
  <c r="DB9" i="6"/>
  <c r="DY14" i="6"/>
  <c r="AS10" i="6" s="1"/>
  <c r="DB118" i="6"/>
  <c r="DW9" i="6"/>
  <c r="AO5" i="6" s="1"/>
  <c r="DB12" i="6"/>
  <c r="DY16" i="6"/>
  <c r="AS12" i="6" s="1"/>
  <c r="DB135" i="6"/>
  <c r="DV16" i="6"/>
  <c r="AM12" i="6" s="1"/>
  <c r="DB129" i="6"/>
  <c r="DB103" i="6"/>
  <c r="DV12" i="6"/>
  <c r="AM8" i="6" s="1"/>
  <c r="BE8" i="6" s="1"/>
  <c r="BG8" i="6" s="1"/>
  <c r="CV6" i="6"/>
  <c r="CX156" i="6" s="1"/>
  <c r="DB92" i="6"/>
  <c r="DB119" i="6"/>
  <c r="DZ15" i="6"/>
  <c r="AU11" i="6" s="1"/>
  <c r="EA14" i="6"/>
  <c r="AW10" i="6" s="1"/>
  <c r="DB83" i="6"/>
  <c r="EA12" i="6"/>
  <c r="AW8" i="6" s="1"/>
  <c r="DB96" i="6"/>
  <c r="DY13" i="6"/>
  <c r="AS9" i="6" s="1"/>
  <c r="DB112" i="6"/>
  <c r="EB11" i="6"/>
  <c r="AY7" i="6" s="1"/>
  <c r="EB14" i="6"/>
  <c r="AY10" i="6" s="1"/>
  <c r="DB107" i="6"/>
  <c r="DB10" i="6"/>
  <c r="DB115" i="6"/>
  <c r="DZ16" i="6"/>
  <c r="AU12" i="6" s="1"/>
  <c r="DZ13" i="6"/>
  <c r="AU9" i="6" s="1"/>
  <c r="DB29" i="2"/>
  <c r="AM7" i="2"/>
  <c r="DB132" i="2"/>
  <c r="DW9" i="2"/>
  <c r="AO5" i="2" s="1"/>
  <c r="DB12" i="2"/>
  <c r="DV9" i="2"/>
  <c r="AM5" i="2" s="1"/>
  <c r="DY9" i="2"/>
  <c r="AS5" i="2" s="1"/>
  <c r="AM6" i="2"/>
  <c r="DZ9" i="2"/>
  <c r="AU5" i="2" s="1"/>
  <c r="DB10" i="2"/>
  <c r="EA9" i="2"/>
  <c r="AW5" i="2" s="1"/>
  <c r="AM10" i="2"/>
  <c r="EB9" i="2"/>
  <c r="AY5" i="2" s="1"/>
  <c r="AM12" i="2"/>
  <c r="DX9" i="2"/>
  <c r="AQ5" i="2" s="1"/>
  <c r="AM9" i="2"/>
  <c r="AM8" i="2"/>
  <c r="CY6" i="2"/>
  <c r="CY156" i="2" s="1"/>
  <c r="DB126" i="2"/>
  <c r="DB49" i="2"/>
  <c r="DB79" i="2"/>
  <c r="DB32" i="2"/>
  <c r="DB77" i="2"/>
  <c r="DB137" i="2"/>
  <c r="DB58" i="2"/>
  <c r="DB33" i="2"/>
  <c r="DB55" i="2"/>
  <c r="DB64" i="2"/>
  <c r="DB120" i="2"/>
  <c r="DB17" i="2"/>
  <c r="DB65" i="2"/>
  <c r="DB25" i="2"/>
  <c r="DB99" i="2"/>
  <c r="DB68" i="2"/>
  <c r="DB56" i="2"/>
  <c r="DB98" i="2"/>
  <c r="DB71" i="2"/>
  <c r="DB51" i="2"/>
  <c r="DB82" i="2"/>
  <c r="DB48" i="2"/>
  <c r="DJ134" i="2"/>
  <c r="DB70" i="2"/>
  <c r="DJ102" i="2"/>
  <c r="DB59" i="2"/>
  <c r="DB136" i="2"/>
  <c r="DB108" i="2"/>
  <c r="DB31" i="2"/>
  <c r="DB80" i="2"/>
  <c r="DB36" i="2"/>
  <c r="DJ127" i="2"/>
  <c r="DJ94" i="2"/>
  <c r="DB86" i="2"/>
  <c r="DB84" i="2"/>
  <c r="DB130" i="2"/>
  <c r="DB38" i="2"/>
  <c r="DB26" i="2"/>
  <c r="DB22" i="2"/>
  <c r="DJ117" i="2"/>
  <c r="DJ53" i="2"/>
  <c r="DB67" i="2"/>
  <c r="DB63" i="2"/>
  <c r="DB101" i="2"/>
  <c r="DB124" i="2"/>
  <c r="DB113" i="2"/>
  <c r="DB20" i="2"/>
  <c r="DB61" i="2"/>
  <c r="DB47" i="2"/>
  <c r="DB121" i="2"/>
  <c r="DB93" i="2"/>
  <c r="DB42" i="2"/>
  <c r="DB103" i="2"/>
  <c r="DB16" i="2"/>
  <c r="DB18" i="2"/>
  <c r="DB83" i="2"/>
  <c r="DB9" i="2"/>
  <c r="DB104" i="2"/>
  <c r="DB44" i="2"/>
  <c r="DB107" i="2"/>
  <c r="DB135" i="2"/>
  <c r="DB125" i="2"/>
  <c r="DB41" i="2"/>
  <c r="DB14" i="2"/>
  <c r="DB27" i="2"/>
  <c r="DB76" i="2"/>
  <c r="DB97" i="2"/>
  <c r="DB15" i="2"/>
  <c r="DB19" i="2"/>
  <c r="DB13" i="2"/>
  <c r="DB129" i="2"/>
  <c r="DB85" i="2"/>
  <c r="DB122" i="2"/>
  <c r="CX128" i="2"/>
  <c r="EA15" i="2" s="1"/>
  <c r="AW11" i="2" s="1"/>
  <c r="CW128" i="2"/>
  <c r="DZ15" i="2" s="1"/>
  <c r="AU11" i="2" s="1"/>
  <c r="CV128" i="2"/>
  <c r="CU128" i="2"/>
  <c r="DX15" i="2" s="1"/>
  <c r="AQ11" i="2" s="1"/>
  <c r="CT128" i="2"/>
  <c r="DW15" i="2" s="1"/>
  <c r="AO11" i="2" s="1"/>
  <c r="DB72" i="2"/>
  <c r="DB115" i="2"/>
  <c r="DB73" i="2"/>
  <c r="DB88" i="2"/>
  <c r="DB133" i="2"/>
  <c r="DB138" i="2"/>
  <c r="DB96" i="2"/>
  <c r="CW112" i="2"/>
  <c r="DZ13" i="2" s="1"/>
  <c r="AU9" i="2" s="1"/>
  <c r="CV112" i="2"/>
  <c r="DY13" i="2" s="1"/>
  <c r="AS9" i="2" s="1"/>
  <c r="DB8" i="2"/>
  <c r="CS6" i="2"/>
  <c r="DB43" i="2"/>
  <c r="DB89" i="2"/>
  <c r="CV6" i="2"/>
  <c r="CX156" i="2" s="1"/>
  <c r="DB105" i="2"/>
  <c r="DB118" i="2"/>
  <c r="DJ156" i="2"/>
  <c r="CX90" i="2"/>
  <c r="CW90" i="2"/>
  <c r="CV90" i="2"/>
  <c r="CU90" i="2"/>
  <c r="CT90" i="2"/>
  <c r="DB23" i="2"/>
  <c r="DB39" i="2"/>
  <c r="DB106" i="2"/>
  <c r="DJ6" i="2"/>
  <c r="DL6" i="2" s="1"/>
  <c r="DB92" i="2"/>
  <c r="DB139" i="2"/>
  <c r="DB123" i="2"/>
  <c r="CX74" i="2"/>
  <c r="CW74" i="2"/>
  <c r="CV74" i="2"/>
  <c r="CU74" i="2"/>
  <c r="CT74" i="2"/>
  <c r="CM10" i="8" l="1"/>
  <c r="E6" i="8" s="1"/>
  <c r="BR18" i="8"/>
  <c r="CO10" i="8"/>
  <c r="I6" i="8" s="1"/>
  <c r="BR106" i="8"/>
  <c r="BR16" i="8"/>
  <c r="BR8" i="8"/>
  <c r="CP14" i="8"/>
  <c r="K10" i="8" s="1"/>
  <c r="DZ10" i="2"/>
  <c r="AU6" i="2" s="1"/>
  <c r="BR83" i="8"/>
  <c r="CR14" i="8"/>
  <c r="O10" i="8" s="1"/>
  <c r="BR128" i="8"/>
  <c r="CS14" i="8"/>
  <c r="Q10" i="8" s="1"/>
  <c r="BR139" i="8"/>
  <c r="BR97" i="8"/>
  <c r="CR16" i="8"/>
  <c r="O12" i="8" s="1"/>
  <c r="BR126" i="8"/>
  <c r="BR84" i="8"/>
  <c r="BR72" i="8"/>
  <c r="CQ9" i="8"/>
  <c r="M5" i="8" s="1"/>
  <c r="BR123" i="8"/>
  <c r="CP10" i="8"/>
  <c r="K6" i="8" s="1"/>
  <c r="BR42" i="8"/>
  <c r="BR28" i="8"/>
  <c r="BR27" i="8"/>
  <c r="BR122" i="8"/>
  <c r="CL9" i="8"/>
  <c r="C5" i="8" s="1"/>
  <c r="CP13" i="8"/>
  <c r="K9" i="8" s="1"/>
  <c r="BR112" i="8"/>
  <c r="BR130" i="8"/>
  <c r="CP9" i="8"/>
  <c r="K5" i="8" s="1"/>
  <c r="CQ10" i="8"/>
  <c r="M6" i="8" s="1"/>
  <c r="CN9" i="8"/>
  <c r="G5" i="8" s="1"/>
  <c r="BR12" i="8"/>
  <c r="CQ14" i="8"/>
  <c r="M10" i="8" s="1"/>
  <c r="BR26" i="8"/>
  <c r="BR82" i="8"/>
  <c r="BR125" i="8"/>
  <c r="CM14" i="8"/>
  <c r="E10" i="8" s="1"/>
  <c r="CS16" i="8"/>
  <c r="Q12" i="8" s="1"/>
  <c r="U12" i="8"/>
  <c r="W12" i="8" s="1"/>
  <c r="BL6" i="8"/>
  <c r="BN156" i="8" s="1"/>
  <c r="BR39" i="8"/>
  <c r="BE6" i="7"/>
  <c r="BG6" i="7" s="1"/>
  <c r="CO14" i="8"/>
  <c r="I10" i="8" s="1"/>
  <c r="CM9" i="8"/>
  <c r="E5" i="8" s="1"/>
  <c r="BR92" i="8"/>
  <c r="CO9" i="8"/>
  <c r="I5" i="8" s="1"/>
  <c r="BR43" i="8"/>
  <c r="BI6" i="8"/>
  <c r="BR6" i="8" s="1"/>
  <c r="BR23" i="8"/>
  <c r="BR73" i="8"/>
  <c r="BE8" i="7"/>
  <c r="BG8" i="7" s="1"/>
  <c r="BR89" i="8"/>
  <c r="CP11" i="8"/>
  <c r="K7" i="8" s="1"/>
  <c r="U7" i="8" s="1"/>
  <c r="W7" i="8" s="1"/>
  <c r="CP12" i="8"/>
  <c r="K8" i="8" s="1"/>
  <c r="BR44" i="8"/>
  <c r="BR137" i="8"/>
  <c r="CO15" i="8"/>
  <c r="I11" i="8" s="1"/>
  <c r="U11" i="8" s="1"/>
  <c r="W11" i="8" s="1"/>
  <c r="BR111" i="8"/>
  <c r="CO13" i="8"/>
  <c r="I9" i="8" s="1"/>
  <c r="U9" i="8" s="1"/>
  <c r="W9" i="8" s="1"/>
  <c r="BE11" i="7"/>
  <c r="BG11" i="7" s="1"/>
  <c r="BE9" i="6"/>
  <c r="BG9" i="6" s="1"/>
  <c r="BE10" i="6"/>
  <c r="BG10" i="6" s="1"/>
  <c r="AV14" i="6"/>
  <c r="AV16" i="6" s="1"/>
  <c r="DX10" i="2"/>
  <c r="AQ6" i="2" s="1"/>
  <c r="DW10" i="2"/>
  <c r="AO6" i="2" s="1"/>
  <c r="DY10" i="2"/>
  <c r="AS6" i="2" s="1"/>
  <c r="EA10" i="2"/>
  <c r="AW6" i="2" s="1"/>
  <c r="DY15" i="2"/>
  <c r="AS11" i="2" s="1"/>
  <c r="BE5" i="2"/>
  <c r="BG5" i="2" s="1"/>
  <c r="U6" i="8"/>
  <c r="W6" i="8" s="1"/>
  <c r="U8" i="8"/>
  <c r="W8" i="8" s="1"/>
  <c r="BE10" i="7"/>
  <c r="BG10" i="7" s="1"/>
  <c r="BE9" i="7"/>
  <c r="BG9" i="7" s="1"/>
  <c r="BE12" i="7"/>
  <c r="BG12" i="7" s="1"/>
  <c r="AV14" i="7"/>
  <c r="AV16" i="7" s="1"/>
  <c r="BE5" i="7"/>
  <c r="BG5" i="7" s="1"/>
  <c r="CU156" i="7"/>
  <c r="DB156" i="7" s="1"/>
  <c r="DB6" i="7"/>
  <c r="BE11" i="6"/>
  <c r="BG11" i="6" s="1"/>
  <c r="BE6" i="6"/>
  <c r="BG6" i="6" s="1"/>
  <c r="BE12" i="6"/>
  <c r="BG12" i="6" s="1"/>
  <c r="DB6" i="6"/>
  <c r="DB156" i="6"/>
  <c r="BE5" i="6"/>
  <c r="BG5" i="6" s="1"/>
  <c r="BE7" i="2"/>
  <c r="BG7" i="2" s="1"/>
  <c r="DB90" i="2"/>
  <c r="BE10" i="2"/>
  <c r="BG10" i="2" s="1"/>
  <c r="BE12" i="2"/>
  <c r="BG12" i="2" s="1"/>
  <c r="BE11" i="2"/>
  <c r="BG11" i="2" s="1"/>
  <c r="BE8" i="2"/>
  <c r="BG8" i="2" s="1"/>
  <c r="DB74" i="2"/>
  <c r="DB128" i="2"/>
  <c r="DB6" i="2"/>
  <c r="CU156" i="2"/>
  <c r="DB156" i="2" s="1"/>
  <c r="BE9" i="2"/>
  <c r="BG9" i="2" s="1"/>
  <c r="DB112" i="2"/>
  <c r="L14" i="8" l="1"/>
  <c r="L16" i="8" s="1"/>
  <c r="U5" i="8"/>
  <c r="W5" i="8" s="1"/>
  <c r="BK156" i="8"/>
  <c r="BR156" i="8" s="1"/>
  <c r="U10" i="8"/>
  <c r="W10" i="8" s="1"/>
  <c r="BE6" i="2"/>
  <c r="BG6" i="2" s="1"/>
  <c r="AV14" i="2"/>
  <c r="AV16" i="2" s="1"/>
  <c r="E3" i="5" l="1"/>
  <c r="B5" i="5"/>
  <c r="F20" i="5"/>
  <c r="B6" i="5" s="1"/>
  <c r="E30" i="5"/>
  <c r="B7" i="5" s="1"/>
  <c r="E42" i="5"/>
  <c r="B9" i="5" s="1"/>
  <c r="C19" i="10" l="1"/>
  <c r="E19" i="10" s="1"/>
  <c r="C9" i="10"/>
  <c r="E9" i="10" s="1"/>
  <c r="C17" i="10"/>
  <c r="E17" i="10" s="1"/>
  <c r="C7" i="10"/>
  <c r="E7" i="10" s="1"/>
  <c r="C16" i="10"/>
  <c r="E16" i="10" s="1"/>
  <c r="C6" i="10"/>
  <c r="E6" i="10" s="1"/>
  <c r="B8" i="5"/>
  <c r="C15" i="10"/>
  <c r="E15" i="10" s="1"/>
  <c r="C5" i="10"/>
  <c r="E5" i="10" s="1"/>
  <c r="D9" i="5"/>
  <c r="B10" i="5"/>
  <c r="C9" i="5" s="1"/>
  <c r="D8" i="5"/>
  <c r="D7" i="5"/>
  <c r="C18" i="10" l="1"/>
  <c r="E18" i="10" s="1"/>
  <c r="C8" i="10"/>
  <c r="E8" i="10" s="1"/>
  <c r="C7" i="5"/>
  <c r="C5" i="5"/>
  <c r="C8" i="5"/>
  <c r="C6" i="5"/>
</calcChain>
</file>

<file path=xl/sharedStrings.xml><?xml version="1.0" encoding="utf-8"?>
<sst xmlns="http://schemas.openxmlformats.org/spreadsheetml/2006/main" count="5722" uniqueCount="381">
  <si>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</si>
  <si>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</si>
  <si>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</si>
  <si>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</si>
  <si>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</si>
  <si>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</si>
  <si>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</si>
  <si>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</si>
  <si>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</si>
  <si>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</si>
  <si>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</si>
  <si>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</si>
  <si>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</si>
  <si>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</si>
  <si>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</si>
  <si>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</si>
  <si>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</si>
  <si>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</si>
  <si>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</si>
  <si>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</si>
  <si>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</si>
  <si>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</si>
  <si>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</si>
  <si>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</si>
  <si>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</si>
  <si>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</si>
  <si>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Periferiche per lo scanning speditivo di ambienti chiusi e oggetti. Compatibile con iOS e android. (Occipital Structure)</t>
  </si>
  <si>
    <t>https://structure.io; amazon</t>
  </si>
  <si>
    <t>Tablets per lo scanning speditivo e per le sperimentare la fruizione della visita, in laboratorio e in sito.</t>
  </si>
  <si>
    <t>Obiettivi per visione ad ampiezza, per migliorare il risultato dello scanning.</t>
  </si>
  <si>
    <t>Smartphone per la fruizione su sito della visita.</t>
  </si>
  <si>
    <t>Software commerciali per la ricotruzione 3D</t>
  </si>
  <si>
    <t>Occhiali smart per la realta` aumentata</t>
  </si>
  <si>
    <t>Voce di Budget</t>
  </si>
  <si>
    <t>Da Decreto</t>
  </si>
  <si>
    <t>Previsto</t>
  </si>
  <si>
    <t>Scostamento</t>
  </si>
  <si>
    <t>Effettuato</t>
  </si>
  <si>
    <t>Differenza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</si>
  <si>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</si>
  <si>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</si>
  <si>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</si>
  <si>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</si>
  <si>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</si>
  <si>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</si>
  <si>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</si>
  <si>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</si>
  <si>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</si>
  <si>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</si>
  <si>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</si>
  <si>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</si>
  <si>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</si>
  <si>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</si>
  <si>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</si>
  <si>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</si>
  <si>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</si>
  <si>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GANTT</t>
  </si>
  <si>
    <t>Costo Personale</t>
  </si>
  <si>
    <t>MODIFICARE QUI LA RIPARTIZIONE</t>
  </si>
  <si>
    <t>OR</t>
  </si>
  <si>
    <t>Atteso1-4</t>
  </si>
  <si>
    <t>Predetto1-4</t>
  </si>
  <si>
    <t>Atteso5-8</t>
  </si>
  <si>
    <t>Predetto5-8</t>
  </si>
  <si>
    <t>Atteso9-12</t>
  </si>
  <si>
    <t>Predetto9-12</t>
  </si>
  <si>
    <t>Atteso13-16</t>
  </si>
  <si>
    <t>Predetto13-16</t>
  </si>
  <si>
    <t>Atteso17-20</t>
  </si>
  <si>
    <t>Predetto17-20</t>
  </si>
  <si>
    <t>Atteso21-24</t>
  </si>
  <si>
    <t>Predetto21-24</t>
  </si>
  <si>
    <t>Atteso25-28</t>
  </si>
  <si>
    <t>Predetto25-28</t>
  </si>
  <si>
    <t>Atteso29-32</t>
  </si>
  <si>
    <t>Predetto29-32</t>
  </si>
  <si>
    <t>Atteso33-36</t>
  </si>
  <si>
    <t>Predetto33-36</t>
  </si>
  <si>
    <t>Totale Per OR Atteso</t>
  </si>
  <si>
    <t>Totale Predetto</t>
  </si>
  <si>
    <t>Scostamento Percentuale</t>
  </si>
  <si>
    <t>ANNO 1</t>
  </si>
  <si>
    <t>ANNO 2</t>
  </si>
  <si>
    <t>ANNO 3</t>
  </si>
  <si>
    <t>Effort Totale in ORE</t>
  </si>
  <si>
    <t>Effort Totale in Mesi</t>
  </si>
  <si>
    <t>Costo x partner / OR</t>
  </si>
  <si>
    <t>Effort e Costo Personale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</si>
  <si>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</si>
  <si>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</si>
  <si>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</si>
  <si>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</si>
  <si>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</si>
  <si>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</si>
  <si>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</si>
  <si>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</si>
  <si>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</si>
  <si>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</si>
  <si>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</si>
  <si>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</si>
  <si>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</si>
  <si>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</si>
  <si>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</si>
  <si>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</si>
  <si>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</si>
  <si>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</si>
  <si>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</si>
  <si>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</si>
  <si>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</si>
  <si>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</si>
  <si>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</si>
  <si>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CINI-UniCampania</t>
  </si>
  <si>
    <t>Ingegneria</t>
  </si>
  <si>
    <t>Scienze Politiche</t>
  </si>
  <si>
    <t>Lettere</t>
  </si>
  <si>
    <t>Ore Totali Iniziali</t>
  </si>
  <si>
    <t>OR2</t>
  </si>
  <si>
    <t>OR1 (Tecnologie: Metodologie e Tecniche e Algoritmi)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</si>
  <si>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</si>
  <si>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</si>
  <si>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</si>
  <si>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</si>
  <si>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</si>
  <si>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</si>
  <si>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</si>
  <si>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</si>
  <si>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</si>
  <si>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</si>
  <si>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</si>
  <si>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</si>
  <si>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</si>
  <si>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</si>
  <si>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</si>
  <si>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</si>
  <si>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</si>
  <si>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</si>
  <si>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</si>
  <si>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</si>
  <si>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</si>
  <si>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</si>
  <si>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</si>
  <si>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</si>
  <si>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</si>
  <si>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</si>
  <si>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</si>
  <si>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</si>
  <si>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</si>
  <si>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</si>
  <si>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</si>
  <si>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</si>
  <si>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</si>
  <si>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</si>
  <si>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</si>
  <si>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</si>
  <si>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</si>
  <si>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</si>
  <si>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</si>
  <si>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</si>
  <si>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</si>
  <si>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</si>
  <si>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</si>
  <si>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</si>
  <si>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</si>
  <si>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</si>
  <si>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</si>
  <si>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</si>
  <si>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</si>
  <si>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</si>
  <si>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</si>
  <si>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</si>
  <si>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</si>
  <si>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</si>
  <si>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</si>
  <si>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</si>
  <si>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</si>
  <si>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</si>
  <si>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</si>
  <si>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</si>
  <si>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</si>
  <si>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</si>
  <si>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</si>
  <si>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</si>
  <si>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</si>
  <si>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</si>
  <si>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</si>
  <si>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</si>
  <si>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</si>
  <si>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</si>
  <si>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</si>
  <si>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</si>
  <si>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</si>
  <si>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</si>
  <si>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</si>
  <si>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</si>
  <si>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</si>
  <si>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</si>
  <si>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</si>
  <si>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</si>
  <si>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</si>
  <si>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</si>
  <si>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</si>
  <si>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</si>
  <si>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</si>
  <si>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</si>
  <si>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</si>
  <si>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</si>
  <si>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</si>
  <si>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</si>
  <si>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</si>
  <si>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</si>
  <si>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</si>
  <si>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</si>
  <si>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</si>
  <si>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</si>
  <si>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</si>
  <si>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</si>
  <si>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</si>
  <si>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</si>
  <si>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</si>
  <si>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</si>
  <si>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</si>
  <si>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</si>
  <si>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</si>
  <si>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</si>
  <si>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</si>
  <si>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</si>
  <si>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</si>
  <si>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</si>
  <si>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</si>
  <si>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</si>
  <si>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</si>
  <si>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</si>
  <si>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</si>
  <si>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</si>
  <si>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</si>
  <si>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</si>
  <si>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</si>
  <si>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</si>
  <si>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</si>
  <si>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</si>
  <si>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</si>
  <si>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</si>
  <si>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</si>
  <si>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</si>
  <si>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</si>
  <si>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</si>
  <si>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</si>
  <si>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</si>
  <si>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</si>
  <si>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</si>
  <si>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</si>
  <si>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</si>
  <si>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</si>
  <si>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</si>
  <si>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</si>
  <si>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</si>
  <si>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</si>
  <si>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</si>
  <si>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</si>
  <si>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</si>
  <si>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</si>
  <si>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</si>
  <si>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</si>
  <si>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</si>
  <si>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</si>
  <si>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</si>
  <si>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</si>
  <si>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</si>
  <si>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</si>
  <si>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</si>
  <si>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</si>
  <si>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</si>
  <si>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</si>
  <si>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</si>
  <si>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</si>
  <si>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</si>
  <si>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</si>
  <si>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</si>
  <si>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</si>
  <si>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</si>
  <si>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</si>
  <si>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</si>
  <si>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</si>
  <si>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</si>
  <si>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</si>
  <si>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</si>
  <si>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</si>
  <si>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</si>
  <si>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</si>
  <si>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</si>
  <si>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</si>
  <si>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</si>
  <si>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</si>
  <si>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</si>
  <si>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</si>
  <si>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</si>
  <si>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</si>
  <si>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</si>
  <si>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</si>
  <si>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</si>
  <si>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</si>
  <si>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</si>
  <si>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</si>
  <si>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</si>
  <si>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</si>
  <si>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</si>
  <si>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</si>
  <si>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</si>
  <si>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</si>
  <si>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</si>
  <si>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</si>
  <si>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</si>
  <si>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</si>
  <si>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</si>
  <si>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</si>
  <si>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</si>
  <si>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</si>
  <si>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</si>
  <si>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</si>
  <si>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</si>
  <si>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</si>
  <si>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</si>
  <si>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</si>
  <si>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</si>
  <si>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</si>
  <si>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</si>
  <si>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</si>
  <si>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</si>
  <si>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</si>
  <si>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</si>
  <si>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</si>
  <si>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</si>
  <si>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</si>
  <si>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</si>
  <si>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</si>
  <si>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</si>
  <si>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</si>
  <si>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</si>
  <si>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</si>
  <si>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</si>
  <si>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</si>
  <si>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</si>
  <si>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</si>
  <si>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</si>
  <si>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Timesheet di Previsione</t>
  </si>
  <si>
    <t>Costi per Ruolo/Persona (in base a Costi Standard o Reali)</t>
  </si>
  <si>
    <t>Nome</t>
  </si>
  <si>
    <t>Cognome</t>
  </si>
  <si>
    <t>Ruolo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</si>
  <si>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</si>
  <si>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</si>
  <si>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</si>
  <si>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</si>
  <si>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</si>
  <si>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</si>
  <si>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</si>
  <si>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</si>
  <si>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</si>
  <si>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</si>
  <si>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basso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</si>
  <si>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</si>
  <si>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</si>
  <si>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</si>
  <si>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</si>
  <si>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</si>
  <si>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</si>
  <si>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</si>
  <si>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</si>
  <si>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</si>
  <si>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</si>
  <si>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</si>
  <si>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</si>
  <si>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</si>
  <si>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</si>
  <si>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</si>
  <si>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</si>
  <si>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</si>
  <si>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</si>
  <si>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medio</t>
  </si>
  <si>
    <t>alto</t>
  </si>
  <si>
    <t>dottorando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</si>
</sst>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8" tint="0.79998168889431442"/>
        <bgColor rgb="FFB7B7B7"/>
      </patternFill>
    </fill>
    <fill>
      <patternFill patternType="solid">
        <fgColor rgb="FFFF0000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left"/>
    </xf>
    <xf numFmtId="0" fontId="1" fillId="0" borderId="2" xfId="1" applyBorder="1"/>
    <xf numFmtId="0" fontId="1" fillId="0" borderId="3" xfId="1" applyBorder="1"/>
    <xf numFmtId="0" fontId="2" fillId="7" borderId="0" xfId="1" applyFont="1" applyFill="1" applyAlignment="1">
      <alignment horizontal="center" textRotation="90"/>
    </xf>
    <xf numFmtId="0" fontId="1" fillId="9" borderId="3" xfId="1" applyFill="1" applyBorder="1"/>
    <xf numFmtId="0" fontId="2" fillId="8" borderId="3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6" xfId="1" applyNumberFormat="1" applyFont="1" applyFill="1" applyBorder="1" applyAlignment="1">
      <alignment horizontal="right"/>
    </xf>
    <xf numFmtId="0" fontId="8" fillId="0" borderId="10" xfId="1" applyFont="1" applyBorder="1" applyAlignment="1">
      <alignment horizontal="center"/>
    </xf>
    <xf numFmtId="165" fontId="10" fillId="10" borderId="6" xfId="1" applyNumberFormat="1" applyFont="1" applyFill="1" applyBorder="1"/>
    <xf numFmtId="165" fontId="11" fillId="10" borderId="14" xfId="1" applyNumberFormat="1" applyFont="1" applyFill="1" applyBorder="1" applyAlignment="1">
      <alignment horizontal="right"/>
    </xf>
    <xf numFmtId="0" fontId="10" fillId="11" borderId="17" xfId="1" applyFont="1" applyFill="1" applyBorder="1"/>
    <xf numFmtId="165" fontId="10" fillId="11" borderId="18" xfId="1" applyNumberFormat="1" applyFont="1" applyFill="1" applyBorder="1"/>
    <xf numFmtId="0" fontId="9" fillId="0" borderId="17" xfId="1" applyFont="1" applyBorder="1" applyAlignment="1">
      <alignment horizontal="center" wrapText="1"/>
    </xf>
    <xf numFmtId="0" fontId="9" fillId="0" borderId="18" xfId="1" applyFont="1" applyBorder="1" applyAlignment="1">
      <alignment horizontal="center" wrapText="1"/>
    </xf>
    <xf numFmtId="0" fontId="10" fillId="0" borderId="17" xfId="1" applyFont="1" applyBorder="1"/>
    <xf numFmtId="0" fontId="10" fillId="0" borderId="18" xfId="1" applyFont="1" applyBorder="1"/>
    <xf numFmtId="0" fontId="10" fillId="0" borderId="15" xfId="1" applyFont="1" applyBorder="1"/>
    <xf numFmtId="0" fontId="10" fillId="0" borderId="0" xfId="1" applyFont="1"/>
    <xf numFmtId="165" fontId="10" fillId="11" borderId="17" xfId="1" applyNumberFormat="1" applyFont="1" applyFill="1" applyBorder="1"/>
    <xf numFmtId="0" fontId="10" fillId="11" borderId="18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4" xfId="1" applyNumberFormat="1" applyFont="1" applyBorder="1"/>
    <xf numFmtId="166" fontId="11" fillId="0" borderId="14" xfId="1" applyNumberFormat="1" applyFont="1" applyBorder="1" applyAlignment="1">
      <alignment horizontal="right"/>
    </xf>
    <xf numFmtId="0" fontId="9" fillId="0" borderId="21" xfId="1" applyFont="1" applyBorder="1"/>
    <xf numFmtId="10" fontId="13" fillId="0" borderId="0" xfId="1" applyNumberFormat="1" applyFont="1" applyAlignment="1">
      <alignment horizontal="right"/>
    </xf>
    <xf numFmtId="9" fontId="11" fillId="0" borderId="18" xfId="1" applyNumberFormat="1" applyFont="1" applyBorder="1" applyAlignment="1">
      <alignment horizontal="right"/>
    </xf>
    <xf numFmtId="167" fontId="13" fillId="0" borderId="18" xfId="1" applyNumberFormat="1" applyFont="1" applyBorder="1" applyAlignment="1">
      <alignment horizontal="right"/>
    </xf>
    <xf numFmtId="0" fontId="14" fillId="0" borderId="22" xfId="1" applyFont="1" applyBorder="1"/>
    <xf numFmtId="166" fontId="13" fillId="0" borderId="18" xfId="1" applyNumberFormat="1" applyFont="1" applyBorder="1" applyAlignment="1">
      <alignment horizontal="right"/>
    </xf>
    <xf numFmtId="0" fontId="14" fillId="0" borderId="22" xfId="1" applyFont="1" applyBorder="1" applyAlignment="1">
      <alignment wrapText="1"/>
    </xf>
    <xf numFmtId="9" fontId="10" fillId="0" borderId="0" xfId="1" applyNumberFormat="1" applyFont="1"/>
    <xf numFmtId="165" fontId="13" fillId="0" borderId="18" xfId="1" applyNumberFormat="1" applyFont="1" applyBorder="1" applyAlignment="1">
      <alignment horizontal="right"/>
    </xf>
    <xf numFmtId="2" fontId="10" fillId="0" borderId="18" xfId="1" applyNumberFormat="1" applyFont="1" applyBorder="1"/>
    <xf numFmtId="165" fontId="13" fillId="11" borderId="18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18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3" xfId="1" applyFont="1" applyBorder="1"/>
    <xf numFmtId="0" fontId="10" fillId="0" borderId="12" xfId="1" applyFont="1" applyBorder="1"/>
    <xf numFmtId="0" fontId="1" fillId="0" borderId="26" xfId="1" applyBorder="1"/>
    <xf numFmtId="0" fontId="1" fillId="0" borderId="27" xfId="1" applyBorder="1"/>
    <xf numFmtId="0" fontId="4" fillId="12" borderId="28" xfId="1" applyFont="1" applyFill="1" applyBorder="1" applyAlignment="1">
      <alignment wrapText="1"/>
    </xf>
    <xf numFmtId="0" fontId="4" fillId="12" borderId="29" xfId="1" applyFont="1" applyFill="1" applyBorder="1" applyAlignment="1">
      <alignment wrapText="1"/>
    </xf>
    <xf numFmtId="0" fontId="2" fillId="0" borderId="30" xfId="1" applyFont="1" applyBorder="1"/>
    <xf numFmtId="0" fontId="1" fillId="0" borderId="30" xfId="1" applyBorder="1"/>
    <xf numFmtId="0" fontId="2" fillId="5" borderId="30" xfId="1" applyFont="1" applyFill="1" applyBorder="1"/>
    <xf numFmtId="0" fontId="2" fillId="0" borderId="30" xfId="1" applyFont="1" applyBorder="1" applyAlignment="1">
      <alignment horizontal="center"/>
    </xf>
    <xf numFmtId="0" fontId="2" fillId="3" borderId="30" xfId="1" applyFont="1" applyFill="1" applyBorder="1" applyAlignment="1">
      <alignment horizontal="center"/>
    </xf>
    <xf numFmtId="0" fontId="4" fillId="5" borderId="30" xfId="1" applyFont="1" applyFill="1" applyBorder="1"/>
    <xf numFmtId="0" fontId="3" fillId="7" borderId="30" xfId="1" applyFont="1" applyFill="1" applyBorder="1" applyAlignment="1">
      <alignment horizontal="left"/>
    </xf>
    <xf numFmtId="0" fontId="3" fillId="7" borderId="30" xfId="1" applyFont="1" applyFill="1" applyBorder="1" applyAlignment="1">
      <alignment horizontal="center"/>
    </xf>
    <xf numFmtId="0" fontId="2" fillId="7" borderId="30" xfId="1" applyFont="1" applyFill="1" applyBorder="1" applyAlignment="1">
      <alignment horizontal="left"/>
    </xf>
    <xf numFmtId="0" fontId="3" fillId="7" borderId="30" xfId="1" applyFont="1" applyFill="1" applyBorder="1"/>
    <xf numFmtId="0" fontId="2" fillId="7" borderId="30" xfId="1" applyFont="1" applyFill="1" applyBorder="1" applyAlignment="1">
      <alignment horizontal="center" textRotation="90"/>
    </xf>
    <xf numFmtId="0" fontId="2" fillId="3" borderId="30" xfId="1" applyFont="1" applyFill="1" applyBorder="1" applyAlignment="1">
      <alignment horizontal="center" textRotation="90"/>
    </xf>
    <xf numFmtId="0" fontId="2" fillId="2" borderId="30" xfId="1" applyFont="1" applyFill="1" applyBorder="1"/>
    <xf numFmtId="0" fontId="2" fillId="2" borderId="30" xfId="1" applyFont="1" applyFill="1" applyBorder="1" applyAlignment="1">
      <alignment horizontal="left"/>
    </xf>
    <xf numFmtId="0" fontId="2" fillId="3" borderId="30" xfId="1" applyFont="1" applyFill="1" applyBorder="1"/>
    <xf numFmtId="164" fontId="2" fillId="2" borderId="30" xfId="1" applyNumberFormat="1" applyFont="1" applyFill="1" applyBorder="1"/>
    <xf numFmtId="164" fontId="1" fillId="0" borderId="30" xfId="1" applyNumberFormat="1" applyBorder="1"/>
    <xf numFmtId="0" fontId="2" fillId="0" borderId="30" xfId="1" applyFont="1" applyBorder="1" applyAlignment="1">
      <alignment horizontal="left"/>
    </xf>
    <xf numFmtId="0" fontId="3" fillId="0" borderId="30" xfId="1" applyFont="1" applyBorder="1"/>
    <xf numFmtId="0" fontId="3" fillId="0" borderId="30" xfId="1" applyFont="1" applyBorder="1" applyAlignment="1">
      <alignment horizontal="left"/>
    </xf>
    <xf numFmtId="0" fontId="2" fillId="6" borderId="30" xfId="1" applyFont="1" applyFill="1" applyBorder="1"/>
    <xf numFmtId="0" fontId="2" fillId="6" borderId="30" xfId="1" applyFont="1" applyFill="1" applyBorder="1" applyAlignment="1">
      <alignment horizontal="left"/>
    </xf>
    <xf numFmtId="0" fontId="3" fillId="6" borderId="30" xfId="1" applyFont="1" applyFill="1" applyBorder="1"/>
    <xf numFmtId="49" fontId="2" fillId="6" borderId="30" xfId="1" applyNumberFormat="1" applyFont="1" applyFill="1" applyBorder="1" applyAlignment="1">
      <alignment horizontal="left"/>
    </xf>
    <xf numFmtId="0" fontId="7" fillId="6" borderId="30" xfId="1" applyFont="1" applyFill="1" applyBorder="1" applyAlignment="1">
      <alignment horizontal="left"/>
    </xf>
    <xf numFmtId="0" fontId="4" fillId="2" borderId="30" xfId="1" applyFont="1" applyFill="1" applyBorder="1"/>
    <xf numFmtId="0" fontId="1" fillId="0" borderId="30" xfId="1" applyBorder="1" applyAlignment="1">
      <alignment horizontal="left"/>
    </xf>
    <xf numFmtId="0" fontId="3" fillId="2" borderId="30" xfId="1" applyFont="1" applyFill="1" applyBorder="1"/>
    <xf numFmtId="0" fontId="6" fillId="6" borderId="30" xfId="1" applyFont="1" applyFill="1" applyBorder="1" applyAlignment="1">
      <alignment horizontal="left"/>
    </xf>
    <xf numFmtId="0" fontId="6" fillId="0" borderId="30" xfId="1" applyFont="1" applyBorder="1"/>
    <xf numFmtId="0" fontId="5" fillId="0" borderId="30" xfId="1" applyFont="1" applyBorder="1"/>
    <xf numFmtId="0" fontId="3" fillId="4" borderId="30" xfId="1" applyFont="1" applyFill="1" applyBorder="1" applyAlignment="1">
      <alignment horizontal="left"/>
    </xf>
    <xf numFmtId="0" fontId="2" fillId="4" borderId="30" xfId="1" applyFont="1" applyFill="1" applyBorder="1"/>
    <xf numFmtId="0" fontId="2" fillId="4" borderId="30" xfId="1" applyFont="1" applyFill="1" applyBorder="1" applyAlignment="1">
      <alignment horizontal="left"/>
    </xf>
    <xf numFmtId="164" fontId="2" fillId="4" borderId="30" xfId="1" applyNumberFormat="1" applyFont="1" applyFill="1" applyBorder="1"/>
    <xf numFmtId="164" fontId="3" fillId="2" borderId="30" xfId="1" applyNumberFormat="1" applyFont="1" applyFill="1" applyBorder="1"/>
    <xf numFmtId="0" fontId="4" fillId="4" borderId="30" xfId="1" applyFont="1" applyFill="1" applyBorder="1"/>
    <xf numFmtId="0" fontId="2" fillId="8" borderId="32" xfId="1" applyFont="1" applyFill="1" applyBorder="1" applyAlignment="1">
      <alignment horizontal="center" textRotation="90"/>
    </xf>
    <xf numFmtId="0" fontId="1" fillId="15" borderId="0" xfId="1" applyFill="1"/>
    <xf numFmtId="0" fontId="1" fillId="0" borderId="33" xfId="1" applyBorder="1"/>
    <xf numFmtId="0" fontId="1" fillId="0" borderId="34" xfId="1" applyBorder="1"/>
    <xf numFmtId="0" fontId="1" fillId="0" borderId="35" xfId="1" applyBorder="1"/>
    <xf numFmtId="10" fontId="1" fillId="0" borderId="0" xfId="1" applyNumberFormat="1"/>
    <xf numFmtId="0" fontId="1" fillId="0" borderId="38" xfId="1" applyBorder="1"/>
    <xf numFmtId="0" fontId="1" fillId="0" borderId="39" xfId="1" applyBorder="1" applyAlignment="1">
      <alignment horizontal="center"/>
    </xf>
    <xf numFmtId="10" fontId="1" fillId="0" borderId="41" xfId="1" applyNumberFormat="1" applyBorder="1"/>
    <xf numFmtId="0" fontId="1" fillId="0" borderId="43" xfId="1" applyBorder="1" applyAlignment="1">
      <alignment horizontal="center"/>
    </xf>
    <xf numFmtId="0" fontId="1" fillId="0" borderId="42" xfId="1" applyBorder="1"/>
    <xf numFmtId="0" fontId="1" fillId="0" borderId="44" xfId="1" applyBorder="1" applyAlignment="1">
      <alignment horizontal="center"/>
    </xf>
    <xf numFmtId="0" fontId="1" fillId="0" borderId="40" xfId="1" applyBorder="1" applyAlignment="1">
      <alignment horizontal="center"/>
    </xf>
    <xf numFmtId="0" fontId="1" fillId="0" borderId="37" xfId="1" applyBorder="1"/>
    <xf numFmtId="0" fontId="2" fillId="7" borderId="5" xfId="1" applyFont="1" applyFill="1" applyBorder="1" applyAlignment="1">
      <alignment horizontal="center" textRotation="90"/>
    </xf>
    <xf numFmtId="0" fontId="2" fillId="7" borderId="36" xfId="1" applyFont="1" applyFill="1" applyBorder="1" applyAlignment="1">
      <alignment horizontal="center" textRotation="90"/>
    </xf>
    <xf numFmtId="0" fontId="2" fillId="7" borderId="31" xfId="1" applyFont="1" applyFill="1" applyBorder="1" applyAlignment="1">
      <alignment horizontal="center" textRotation="90"/>
    </xf>
    <xf numFmtId="165" fontId="10" fillId="11" borderId="0" xfId="1" applyNumberFormat="1" applyFont="1" applyFill="1"/>
    <xf numFmtId="0" fontId="2" fillId="0" borderId="0" xfId="1" applyFont="1" applyAlignment="1">
      <alignment wrapText="1"/>
    </xf>
    <xf numFmtId="0" fontId="10" fillId="11" borderId="17" xfId="1" applyFont="1" applyFill="1" applyBorder="1" applyAlignment="1">
      <alignment wrapText="1"/>
    </xf>
    <xf numFmtId="0" fontId="0" fillId="16" borderId="0" xfId="0" applyFill="1"/>
    <xf numFmtId="0" fontId="2" fillId="0" borderId="30" xfId="0" applyFont="1" applyBorder="1"/>
    <xf numFmtId="0" fontId="2" fillId="13" borderId="30" xfId="0" applyFont="1" applyFill="1" applyBorder="1"/>
    <xf numFmtId="0" fontId="2" fillId="17" borderId="30" xfId="0" applyFont="1" applyFill="1" applyBorder="1" applyAlignment="1">
      <alignment horizontal="center" textRotation="90"/>
    </xf>
    <xf numFmtId="0" fontId="2" fillId="18" borderId="30" xfId="0" applyFont="1" applyFill="1" applyBorder="1" applyAlignment="1">
      <alignment horizontal="center" textRotation="90"/>
    </xf>
    <xf numFmtId="0" fontId="2" fillId="2" borderId="30" xfId="0" applyFont="1" applyFill="1" applyBorder="1"/>
    <xf numFmtId="0" fontId="2" fillId="19" borderId="30" xfId="0" applyFont="1" applyFill="1" applyBorder="1"/>
    <xf numFmtId="0" fontId="2" fillId="17" borderId="30" xfId="0" applyFont="1" applyFill="1" applyBorder="1"/>
    <xf numFmtId="0" fontId="2" fillId="18" borderId="30" xfId="0" applyFont="1" applyFill="1" applyBorder="1"/>
    <xf numFmtId="0" fontId="2" fillId="16" borderId="30" xfId="0" applyFont="1" applyFill="1" applyBorder="1"/>
    <xf numFmtId="0" fontId="2" fillId="20" borderId="30" xfId="0" applyFont="1" applyFill="1" applyBorder="1"/>
    <xf numFmtId="0" fontId="2" fillId="21" borderId="30" xfId="0" applyFont="1" applyFill="1" applyBorder="1"/>
    <xf numFmtId="0" fontId="3" fillId="4" borderId="30" xfId="0" applyFont="1" applyFill="1" applyBorder="1"/>
    <xf numFmtId="0" fontId="4" fillId="0" borderId="0" xfId="0" applyFont="1" applyAlignment="1">
      <alignment wrapText="1"/>
    </xf>
    <xf numFmtId="0" fontId="2" fillId="0" borderId="30" xfId="0" applyFont="1" applyBorder="1" applyAlignment="1">
      <alignment horizontal="center"/>
    </xf>
    <xf numFmtId="0" fontId="2" fillId="6" borderId="30" xfId="0" applyFont="1" applyFill="1" applyBorder="1"/>
    <xf numFmtId="0" fontId="2" fillId="22" borderId="0" xfId="0" applyFont="1" applyFill="1"/>
    <xf numFmtId="0" fontId="16" fillId="0" borderId="0" xfId="1" applyFont="1"/>
    <xf numFmtId="0" fontId="2" fillId="0" borderId="45" xfId="1" applyFont="1" applyBorder="1" applyAlignment="1">
      <alignment horizontal="center"/>
    </xf>
    <xf numFmtId="0" fontId="1" fillId="0" borderId="45" xfId="1" applyBorder="1"/>
    <xf numFmtId="0" fontId="3" fillId="7" borderId="30" xfId="1" applyFont="1" applyFill="1" applyBorder="1" applyAlignment="1">
      <alignment horizontal="center" textRotation="90"/>
    </xf>
    <xf numFmtId="0" fontId="2" fillId="8" borderId="30" xfId="1" applyFont="1" applyFill="1" applyBorder="1" applyAlignment="1">
      <alignment horizontal="center" textRotation="90"/>
    </xf>
    <xf numFmtId="0" fontId="2" fillId="0" borderId="46" xfId="1" applyFont="1" applyBorder="1"/>
    <xf numFmtId="0" fontId="2" fillId="0" borderId="47" xfId="1" applyFont="1" applyBorder="1" applyAlignment="1">
      <alignment horizontal="center"/>
    </xf>
    <xf numFmtId="0" fontId="2" fillId="0" borderId="47" xfId="1" applyFont="1" applyBorder="1"/>
    <xf numFmtId="0" fontId="2" fillId="8" borderId="4" xfId="1" applyFont="1" applyFill="1" applyBorder="1" applyAlignment="1">
      <alignment horizontal="center" textRotation="90"/>
    </xf>
    <xf numFmtId="0" fontId="3" fillId="7" borderId="48" xfId="1" applyFont="1" applyFill="1" applyBorder="1" applyAlignment="1">
      <alignment horizontal="center" textRotation="90"/>
    </xf>
    <xf numFmtId="0" fontId="2" fillId="8" borderId="37" xfId="1" applyFont="1" applyFill="1" applyBorder="1" applyAlignment="1">
      <alignment horizontal="center" textRotation="90"/>
    </xf>
    <xf numFmtId="0" fontId="1" fillId="14" borderId="37" xfId="1" applyFill="1" applyBorder="1"/>
    <xf numFmtId="0" fontId="0" fillId="25" borderId="37" xfId="0" applyFill="1" applyBorder="1"/>
    <xf numFmtId="0" fontId="0" fillId="0" borderId="37" xfId="0" applyBorder="1"/>
    <xf numFmtId="10" fontId="0" fillId="0" borderId="0" xfId="0" applyNumberFormat="1"/>
    <xf numFmtId="10" fontId="0" fillId="0" borderId="37" xfId="0" applyNumberFormat="1" applyBorder="1"/>
    <xf numFmtId="2" fontId="0" fillId="0" borderId="37" xfId="0" applyNumberFormat="1" applyBorder="1"/>
    <xf numFmtId="0" fontId="1" fillId="0" borderId="42" xfId="1" applyBorder="1" applyAlignment="1">
      <alignment horizontal="center"/>
    </xf>
    <xf numFmtId="0" fontId="1" fillId="6" borderId="30" xfId="1" applyFill="1" applyBorder="1"/>
    <xf numFmtId="0" fontId="9" fillId="0" borderId="20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0" fontId="9" fillId="10" borderId="16" xfId="1" applyFont="1" applyFill="1" applyBorder="1" applyAlignment="1">
      <alignment horizontal="right"/>
    </xf>
    <xf numFmtId="0" fontId="8" fillId="0" borderId="13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8" fillId="0" borderId="9" xfId="1" applyFont="1" applyBorder="1" applyAlignment="1">
      <alignment horizontal="right"/>
    </xf>
    <xf numFmtId="0" fontId="11" fillId="0" borderId="12" xfId="1" applyFont="1" applyBorder="1" applyAlignment="1">
      <alignment horizontal="center"/>
    </xf>
    <xf numFmtId="0" fontId="9" fillId="0" borderId="19" xfId="1" applyFont="1" applyBorder="1" applyAlignment="1">
      <alignment horizontal="center" wrapText="1"/>
    </xf>
    <xf numFmtId="0" fontId="17" fillId="23" borderId="0" xfId="1" applyFont="1" applyFill="1" applyAlignment="1">
      <alignment horizontal="center"/>
    </xf>
    <xf numFmtId="0" fontId="17" fillId="24" borderId="0" xfId="1" applyFont="1" applyFill="1" applyAlignment="1">
      <alignment horizontal="center"/>
    </xf>
    <xf numFmtId="0" fontId="0" fillId="16" borderId="46" xfId="0" applyFill="1" applyBorder="1" applyAlignment="1">
      <alignment horizontal="center"/>
    </xf>
    <xf numFmtId="0" fontId="18" fillId="26" borderId="0" xfId="1" applyFont="1" applyFill="1" applyAlignment="1">
      <alignment horizontal="center"/>
    </xf>
    <xf numFmtId="0" fontId="11" fillId="0" borderId="25" xfId="1" applyFont="1" applyBorder="1" applyAlignment="1"/>
    <xf numFmtId="0" fontId="2" fillId="0" borderId="11" xfId="1" applyFont="1" applyBorder="1" applyAlignment="1"/>
    <xf numFmtId="0" fontId="2" fillId="0" borderId="24" xfId="1" applyFont="1" applyBorder="1" applyAlignment="1"/>
    <xf numFmtId="0" fontId="11" fillId="0" borderId="20" xfId="1" applyFont="1" applyBorder="1" applyAlignment="1"/>
    <xf numFmtId="0" fontId="2" fillId="0" borderId="17" xfId="1" applyFont="1" applyBorder="1" applyAlignment="1"/>
    <xf numFmtId="0" fontId="1" fillId="0" borderId="0" xfId="1" applyAlignment="1"/>
    <xf numFmtId="0" fontId="2" fillId="0" borderId="18" xfId="1" applyFont="1" applyBorder="1" applyAlignment="1"/>
    <xf numFmtId="0" fontId="2" fillId="0" borderId="15" xfId="1" applyFont="1" applyBorder="1" applyAlignment="1"/>
    <xf numFmtId="0" fontId="2" fillId="0" borderId="6" xfId="1" applyFont="1" applyBorder="1" applyAlignment="1"/>
    <xf numFmtId="0" fontId="2" fillId="0" borderId="19" xfId="1" applyFont="1" applyBorder="1" applyAlignment="1"/>
    <xf numFmtId="0" fontId="2" fillId="0" borderId="12" xfId="1" applyFont="1" applyBorder="1" applyAlignment="1"/>
    <xf numFmtId="0" fontId="2" fillId="0" borderId="8" xfId="1" applyFont="1" applyBorder="1" applyAlignment="1"/>
    <xf numFmtId="0" fontId="2" fillId="0" borderId="7" xfId="1" applyFont="1" applyBorder="1" applyAlignment="1"/>
  </cellXfs>
  <cellStyles count="2">
    <cellStyle name="Normale" xfId="0" builtinId="0"/>
    <cellStyle name="Normale 2" xfId="1" xr:uid="{E0B1DE3A-FD6D-4DB8-9D7C-B1675B0325B5}"/>
  </cellStyles>
  <dxfs count="32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io%20Branco/Downloads/Tot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i totali x OR"/>
      <sheetName val="Effort e Costo Personale"/>
      <sheetName val="CINI - UniCampania"/>
      <sheetName val="CINI - UniSalento"/>
      <sheetName val="InsynchLab (Puglia)"/>
      <sheetName val="UniMolise"/>
      <sheetName val="UniPerugia"/>
      <sheetName val="UniMiB"/>
      <sheetName val="Comunita` Montana Vallo di Dian"/>
      <sheetName val="GSSI"/>
      <sheetName val="TSC"/>
      <sheetName val="CSA"/>
      <sheetName val="CINI-Ing-Unicampania-Sem"/>
      <sheetName val="CINI-ScPol-Unicampania-Sem"/>
      <sheetName val="CINI-Let-Unicampania-Sem"/>
      <sheetName val="CINI-Unisalento-Sem"/>
      <sheetName val="UniPerugia-Sem"/>
      <sheetName val="CSA-Sem"/>
      <sheetName val="Tsc-Sem"/>
      <sheetName val="UniMib-Sem"/>
      <sheetName val="GSSI-Sem"/>
      <sheetName val="UniMolise-Sem"/>
      <sheetName val="MontValDiano-Sem"/>
    </sheetNames>
    <sheetDataSet>
      <sheetData sheetId="0"/>
      <sheetData sheetId="1">
        <row r="154">
          <cell r="AH154">
            <v>22875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610892-E656-40E6-A1E5-19F93CAA2D0A}" name="Tabella17" displayName="Tabella17" ref="B4:E9" totalsRowShown="0">
  <autoFilter ref="B4:E9" xr:uid="{F6610892-E656-40E6-A1E5-19F93CAA2D0A}"/>
  <tableColumns count="4">
    <tableColumn id="1" xr3:uid="{1AD901A6-0176-4730-9215-7F381ECF4D6B}" name="Voce di Budget" dataDxfId="314">
      <calculatedColumnFormula>'CINI - UniCampania'!A5</calculatedColumnFormula>
    </tableColumn>
    <tableColumn id="2" xr3:uid="{EB044496-A3F6-463E-9C83-B7B64266D342}" name="Da Decreto">
      <calculatedColumnFormula>'CINI - UniCampania'!B5</calculatedColumnFormula>
    </tableColumn>
    <tableColumn id="3" xr3:uid="{88ED97BB-86E8-4CE8-9588-56C6E55EA106}" name="Previsto" dataDxfId="313">
      <calculatedColumnFormula>C25</calculatedColumnFormula>
    </tableColumn>
    <tableColumn id="4" xr3:uid="{9F64E3E8-BA51-49B2-9674-81FA3FE6E8C2}" name="Scostamento" dataDxfId="312">
      <calculatedColumnFormula>IFERROR(-(Tabella17[[#This Row],[Da Decreto]]-Tabella17[[#This Row],[Previsto]])/Tabella17[[#This Row],[Da Decreto]],IF(Tabella17[[#This Row],[Previsto]]=0,0,1))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646CAD3-D1DD-41AE-B1CB-2AC0CC3BB51C}" name="Tabella120581119" displayName="Tabella120581119" ref="B3:X103" totalsRowShown="0">
  <autoFilter ref="B3:X103" xr:uid="{6646CAD3-D1DD-41AE-B1CB-2AC0CC3BB51C}"/>
  <tableColumns count="23">
    <tableColumn id="1" xr3:uid="{47B4C4AE-9841-4084-8CF7-C83232B73C89}" name="Nome" dataDxfId="205"/>
    <tableColumn id="2" xr3:uid="{2F210811-BF90-4C2D-A1C3-DB587DC1EC0B}" name="Cognome" dataDxfId="204"/>
    <tableColumn id="3" xr3:uid="{CCEB4896-54F1-48DE-BE23-4B78EC192413}" name="Ruolo" dataDxfId="203"/>
    <tableColumn id="4" xr3:uid="{CA22A764-9D2F-4C48-A154-8E006947846F}" name="OR" dataDxfId="202"/>
    <tableColumn id="5" xr3:uid="{B190756E-427B-4E28-AE74-C2B399E0B337}" name="Quadrimestre nov22-feb23" dataDxfId="201"/>
    <tableColumn id="6" xr3:uid="{7A5A10FF-3FDD-4322-BB15-FF0F6EBE3E24}" name="Quadrimestre mar23-giu23" dataDxfId="200"/>
    <tableColumn id="7" xr3:uid="{2921CB16-ECA2-4119-8748-B6DAF8DF0139}" name="Quadrimestre lug23-ott23" dataDxfId="199"/>
    <tableColumn id="8" xr3:uid="{50A303E0-0D49-43F0-99C5-7E9291B0B7BD}" name="Quadrimestre nov23-feb24" dataDxfId="198"/>
    <tableColumn id="9" xr3:uid="{851FA528-1D92-4866-AC03-730AD4428EE7}" name="Quadrimestre mar24-giu24" dataDxfId="197"/>
    <tableColumn id="12" xr3:uid="{661D7F48-653F-4E68-AD5F-BEAE876B1100}" name="Quadrimestre lug24-ott24" dataDxfId="196" dataCellStyle="Normale 2"/>
    <tableColumn id="16" xr3:uid="{82621539-2184-4B80-9424-BD350B0F0A1B}" name="Quadrimestre nov24-feb25" dataDxfId="195" dataCellStyle="Normale 2"/>
    <tableColumn id="15" xr3:uid="{8A022685-4798-4E9F-8AA7-33002CBE0226}" name="Quadrimestre mar25-giu25" dataDxfId="194" dataCellStyle="Normale 2"/>
    <tableColumn id="14" xr3:uid="{5F30F6AC-4F75-406D-8480-1E29990F9C49}" name="Quadrimestre lug25-ott25" dataDxfId="193" dataCellStyle="Normale 2"/>
    <tableColumn id="18" xr3:uid="{277FAE76-1695-4341-9314-456E384C52F7}" name="Costo Quadrimestre 1-42" dataDxfId="192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11F0DB71-277E-4A03-9577-A615F6AF305A}" name="Costo Quadrimestre 1-43" dataDxfId="191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DEDB1B5C-F29A-433E-BC6B-A5F6CF5345E2}" name="Costo Quadrimestre 1-44" dataDxfId="190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0EAE39F2-0D2B-41D3-B635-BABAD82CAA73}" name="Costo Quadrimestre 1-45" dataDxfId="189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73D87FC7-CD55-4394-924F-C8C6D07F0DDC}" name="Costo Quadrimestre 1-46" dataDxfId="188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E9AB8B79-AB1F-4404-9FE9-F2505379E714}" name="Costo Quadrimestre 1-47" dataDxfId="187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E2D8596A-54C6-4C9F-87C6-854D2C07637D}" name="Costo Quadrimestre 1-48" dataDxfId="186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56BCC7CB-9295-447A-A08A-BD80B8CAABAA}" name="Costo Quadrimestre 1-49" dataDxfId="185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4B433855-B70B-464B-8F9A-088EE8BCDA22}" name="Costo Quadrimestre 1-50" dataDxfId="184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5CDDA3B8-5C21-4817-B74C-67500C4561DE}" name="Totale" dataDxfId="183">
      <calculatedColumnFormula>SUM(Tabella120581119[[#This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986754-AB28-49A9-90F9-FAD52E126544}" name="Tabella322691220" displayName="Tabella322691220" ref="AL4:BG12" totalsRowShown="0">
  <autoFilter ref="AL4:BG12" xr:uid="{02986754-AB28-49A9-90F9-FAD52E126544}"/>
  <tableColumns count="22">
    <tableColumn id="1" xr3:uid="{089D1756-8E7C-4607-9BFE-A5F80232333B}" name="OR"/>
    <tableColumn id="2" xr3:uid="{54FA1D3F-07E1-477B-86B8-F97B0372B4DC}" name="Da Decreto1-4" dataDxfId="182">
      <calculatedColumnFormula>DV9</calculatedColumnFormula>
    </tableColumn>
    <tableColumn id="3" xr3:uid="{F2EC79B9-B24B-4267-9E48-6D343971E6FE}" name="Previsto1-4" dataDxfId="181">
      <calculatedColumnFormula>SUMIF(E$4:E800,AL5,O$4:O800)</calculatedColumnFormula>
    </tableColumn>
    <tableColumn id="4" xr3:uid="{4108BD2C-F4DE-4776-B06E-C5DF8270914C}" name="Da Decreto5-8" dataDxfId="180">
      <calculatedColumnFormula>DW9</calculatedColumnFormula>
    </tableColumn>
    <tableColumn id="5" xr3:uid="{47C07060-E0B1-443B-AB36-49D8D81CB042}" name="Previsto5-8" dataDxfId="179">
      <calculatedColumnFormula>SUMIF(E$4:E800,AL5,P$4:P800)</calculatedColumnFormula>
    </tableColumn>
    <tableColumn id="6" xr3:uid="{F039675B-503D-4F26-B70F-3DF595225BCC}" name="Da Decreto9-12" dataDxfId="178">
      <calculatedColumnFormula>DX9</calculatedColumnFormula>
    </tableColumn>
    <tableColumn id="7" xr3:uid="{929D7D7E-4073-4BA0-9E79-D03CBF6BB942}" name="Previsto9-12" dataDxfId="177">
      <calculatedColumnFormula>SUMIF(E$4:E800,AL5,Q$4:Q800)</calculatedColumnFormula>
    </tableColumn>
    <tableColumn id="8" xr3:uid="{5CC68680-262D-48B5-89BF-F90EA5D2426B}" name="Da Decreto13-16" dataDxfId="176">
      <calculatedColumnFormula>DY9</calculatedColumnFormula>
    </tableColumn>
    <tableColumn id="9" xr3:uid="{B87C6A9B-5A5E-451F-8F30-5BE3986B04F1}" name="Previsto13-16" dataDxfId="175">
      <calculatedColumnFormula>SUMIF(E$4:E800,AL5,R$4:R800)</calculatedColumnFormula>
    </tableColumn>
    <tableColumn id="10" xr3:uid="{3D97C82F-2ED5-4DFF-8A16-87C5641C9884}" name="Da Decreto17-20" dataDxfId="174">
      <calculatedColumnFormula>DZ9</calculatedColumnFormula>
    </tableColumn>
    <tableColumn id="11" xr3:uid="{209008B3-5537-451D-9897-592927B4299E}" name="Previsto17-20" dataDxfId="173">
      <calculatedColumnFormula>SUMIF(E$4:E800,AL5,S$4:S800)</calculatedColumnFormula>
    </tableColumn>
    <tableColumn id="12" xr3:uid="{E7E2E901-91D7-4974-9CDA-6A747EA7D257}" name="Da Decreto21-24" dataDxfId="172">
      <calculatedColumnFormula>EA9</calculatedColumnFormula>
    </tableColumn>
    <tableColumn id="13" xr3:uid="{E612FEA6-64BF-4C36-9A38-625FABE78404}" name="Previsto21-24" dataDxfId="171">
      <calculatedColumnFormula>SUMIF(E$4:E800,AL5,T$4:T800)</calculatedColumnFormula>
    </tableColumn>
    <tableColumn id="17" xr3:uid="{A9863F77-A22C-48F5-8ACF-0B6299416C74}" name="Da Decreto25-28" dataDxfId="170" dataCellStyle="Normale 2">
      <calculatedColumnFormula>EB9</calculatedColumnFormula>
    </tableColumn>
    <tableColumn id="18" xr3:uid="{739BA289-A1E9-446F-8169-290B74019F91}" name="Previsto25-28" dataDxfId="169" dataCellStyle="Normale 2">
      <calculatedColumnFormula>SUMIF(E$4:E800,AL5,U$4:U800)</calculatedColumnFormula>
    </tableColumn>
    <tableColumn id="20" xr3:uid="{FBDBF243-564E-4D26-9A24-26DCE55BEE33}" name="Da Decreto29-32" dataDxfId="168" dataCellStyle="Normale 2">
      <calculatedColumnFormula>EC9</calculatedColumnFormula>
    </tableColumn>
    <tableColumn id="19" xr3:uid="{91ED942B-25CE-41CA-B7D3-0C65CFED3FBC}" name="Previsto29-32" dataDxfId="167" dataCellStyle="Normale 2">
      <calculatedColumnFormula>SUMIF(E$4:E800,AL5,V$4:V800)</calculatedColumnFormula>
    </tableColumn>
    <tableColumn id="22" xr3:uid="{EB005FF8-6B12-4796-B95F-12EA9879BBC2}" name="Da Decreto33-36" dataDxfId="166" dataCellStyle="Normale 2">
      <calculatedColumnFormula>ED9</calculatedColumnFormula>
    </tableColumn>
    <tableColumn id="21" xr3:uid="{FBA935DA-ACFB-4FAD-A209-602C82072201}" name="Previsto33-36" dataDxfId="165" dataCellStyle="Normale 2">
      <calculatedColumnFormula>SUMIF(E$4:E800,AL5,W$4:W800)</calculatedColumnFormula>
    </tableColumn>
    <tableColumn id="14" xr3:uid="{4D0B02CE-871D-434E-8EB7-4A56FC7CAFC2}" name="Totale Per OR Atteso" dataDxfId="164"/>
    <tableColumn id="15" xr3:uid="{2415E7F6-432B-432D-AC0D-F676080DC8CF}" name="Totale Predetto" dataDxfId="163">
      <calculatedColumnFormula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calculatedColumnFormula>
    </tableColumn>
    <tableColumn id="16" xr3:uid="{B053A861-31DE-4B48-9FA3-F0821A1957BE}" name="Scostamento Percentuale" dataDxfId="162">
      <calculatedColumnFormula>IFERROR(-(Tabella322691220[[#This Row],[Totale Per OR Atteso]]-Tabella322691220[[#This Row],[Totale Predetto]])/Tabella322691220[[#This Row],[Totale Per OR Atteso]],0)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01A5F4-CEEE-4C03-9080-FD1126605DF1}" name="Tabella297101321" displayName="Tabella297101321" ref="Z3:AI51" totalsRowShown="0">
  <autoFilter ref="Z3:AI51" xr:uid="{DB01A5F4-CEEE-4C03-9080-FD1126605DF1}"/>
  <tableColumns count="10">
    <tableColumn id="1" xr3:uid="{71343D05-841F-4330-9435-65A2D8BD297F}" name="Ruolo/Nome"/>
    <tableColumn id="2" xr3:uid="{F7592E95-4CDB-49C9-98C9-A7752A0A1832}" name="Quadrimestre nov22-feb23"/>
    <tableColumn id="3" xr3:uid="{6D218920-DB0F-4C04-8F6D-A233EA763EDE}" name="Quadrimestre mar23-giu23"/>
    <tableColumn id="4" xr3:uid="{442A306E-25E5-4161-B133-1B915B31947A}" name="Quadrimestre lug23-ott23"/>
    <tableColumn id="5" xr3:uid="{6114970E-76D6-49DD-9C0A-441993817AB6}" name="Quadrimestre nov23-feb24"/>
    <tableColumn id="6" xr3:uid="{54639D85-FB1B-4D25-84B9-371039FF56E5}" name="Quadrimestre mar24-giu24"/>
    <tableColumn id="7" xr3:uid="{EFDC836F-9796-4C43-B532-669931376FEF}" name="Quadrimestre lug24-ott24" dataCellStyle="Normale 2"/>
    <tableColumn id="8" xr3:uid="{D516EF2A-ACB4-4E7C-BA0B-3B232A17B3E5}" name="Quadrimestre nov24-feb25" dataCellStyle="Normale 2"/>
    <tableColumn id="9" xr3:uid="{6B779306-DC06-4D70-99FB-A4983758F97F}" name="Quadrimestre mar25-giu25" dataCellStyle="Normale 2"/>
    <tableColumn id="10" xr3:uid="{A58D832C-F42B-4745-9016-1BA4C546689F}" name="Quadrimestre lug25-ott25" dataCellStyle="Normale 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DBE551E-2582-4772-91A3-7A7682C22B6C}" name="Tabella12058111925" displayName="Tabella12058111925" ref="B3:X103" totalsRowShown="0">
  <autoFilter ref="B3:X103" xr:uid="{BDBE551E-2582-4772-91A3-7A7682C22B6C}"/>
  <tableColumns count="23">
    <tableColumn id="1" xr3:uid="{DC477225-A1AC-47FD-A37F-553B3FA65C69}" name="Nome" dataDxfId="124"/>
    <tableColumn id="2" xr3:uid="{C7671A4E-61CE-41D5-A74A-36340572C510}" name="Cognome" dataDxfId="123"/>
    <tableColumn id="3" xr3:uid="{6CAD652A-1D34-429F-82F9-F37F04EB828E}" name="Ruolo" dataDxfId="122"/>
    <tableColumn id="4" xr3:uid="{0515F6E1-2FB5-4AD8-98E0-53EDDED1BC14}" name="OR" dataDxfId="121"/>
    <tableColumn id="5" xr3:uid="{E9A588EC-B322-4AA1-A629-224B76C86E07}" name="Quadrimestre nov22-feb23" dataDxfId="120"/>
    <tableColumn id="6" xr3:uid="{6FE41021-A213-4E49-85B8-9E13639F4162}" name="Quadrimestre mar23-giu23" dataDxfId="119"/>
    <tableColumn id="7" xr3:uid="{E71C66AD-B51F-4E70-B754-47465AF2D66B}" name="Quadrimestre lug23-ott23" dataDxfId="118"/>
    <tableColumn id="8" xr3:uid="{A0B10DA1-4F90-4C1A-92E9-6FD734E30C5A}" name="Quadrimestre nov23-feb24" dataDxfId="117"/>
    <tableColumn id="9" xr3:uid="{AD22737C-001A-4B61-9D22-4EE7E204AAA7}" name="Quadrimestre mar24-giu24" dataDxfId="116"/>
    <tableColumn id="12" xr3:uid="{E4FD9B74-41BD-4B28-94E6-B155E258F3B6}" name="Quadrimestre lug24-ott24" dataDxfId="115" dataCellStyle="Normale 2"/>
    <tableColumn id="16" xr3:uid="{0C085F80-1B4C-4623-A6C4-35D66EAA445D}" name="Quadrimestre nov24-feb25" dataDxfId="114" dataCellStyle="Normale 2"/>
    <tableColumn id="15" xr3:uid="{4D829562-FBC3-4625-BED8-7186C289FA60}" name="Quadrimestre mar25-giu25" dataDxfId="113" dataCellStyle="Normale 2"/>
    <tableColumn id="14" xr3:uid="{8E55AA96-E22C-46B3-A599-9D72C2CE33DB}" name="Quadrimestre lug25-ott25" dataDxfId="112" dataCellStyle="Normale 2"/>
    <tableColumn id="18" xr3:uid="{F0EEAE71-7B0C-4438-B6E8-8C56AE3B82C3}" name="Costo Quadrimestre 1-42" dataDxfId="11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CB2553F3-BC98-4903-85EC-CE9DB19A1FF4}" name="Costo Quadrimestre 1-43" dataDxfId="11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3760ACD6-451A-47CB-A5FE-643B36BD9F52}" name="Costo Quadrimestre 1-44" dataDxfId="10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8297167D-A8E3-49D3-BFB2-D0F66CD5576F}" name="Costo Quadrimestre 1-45" dataDxfId="10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A595D2F4-96C9-4101-AB26-AEC438DC2780}" name="Costo Quadrimestre 1-46" dataDxfId="10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A3D3EC7C-19A3-45AC-A8A4-9C1E8AC8CFFC}" name="Costo Quadrimestre 1-47" dataDxfId="10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50488CD6-9D49-4051-B104-03DA7690160A}" name="Costo Quadrimestre 1-48" dataDxfId="10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EBD4403C-EBDC-434A-B043-3B00D11F54B1}" name="Costo Quadrimestre 1-49" dataDxfId="10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052ECF60-C78E-4858-8195-C8B5B93EBA16}" name="Costo Quadrimestre 1-50" dataDxfId="10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5DCF3C0B-3F62-4848-A56A-DA9ED6843B99}" name="Totale" dataDxfId="102">
      <calculatedColumnFormula>SUM(Tabella12058111925[[#This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7C8F62-3BAF-4AC4-BEC8-ECBAB2B0D264}" name="Tabella32269122026" displayName="Tabella32269122026" ref="AL4:BG12" totalsRowShown="0">
  <autoFilter ref="AL4:BG12" xr:uid="{657C8F62-3BAF-4AC4-BEC8-ECBAB2B0D264}"/>
  <tableColumns count="22">
    <tableColumn id="1" xr3:uid="{5F298360-B583-4055-9DF4-1268118D041F}" name="OR"/>
    <tableColumn id="2" xr3:uid="{4C9864E3-24E9-4E57-9D4C-5EBA9EF25919}" name="Atteso1-4" dataDxfId="101">
      <calculatedColumnFormula>DV9</calculatedColumnFormula>
    </tableColumn>
    <tableColumn id="3" xr3:uid="{5887A4FD-6532-42C6-8EB8-2806A5BD86A2}" name="Predetto1-4" dataDxfId="100">
      <calculatedColumnFormula>SUMIF(E$4:E800,AL5,O$4:O800)</calculatedColumnFormula>
    </tableColumn>
    <tableColumn id="4" xr3:uid="{E747E877-1012-44E3-A336-1BAE3ABD619B}" name="Atteso5-8" dataDxfId="99">
      <calculatedColumnFormula>DW9</calculatedColumnFormula>
    </tableColumn>
    <tableColumn id="5" xr3:uid="{DBAC9E03-653C-4943-AFE0-DB473546DE5E}" name="Predetto5-8" dataDxfId="98">
      <calculatedColumnFormula>SUMIF(E$4:E800,AL5,P$4:P800)</calculatedColumnFormula>
    </tableColumn>
    <tableColumn id="6" xr3:uid="{8D70A2FC-5293-4FAF-ADCF-63DCBEB7BA87}" name="Atteso9-12" dataDxfId="97">
      <calculatedColumnFormula>DX9</calculatedColumnFormula>
    </tableColumn>
    <tableColumn id="7" xr3:uid="{3A8CD9C8-953F-40BB-B744-2164A16FD90D}" name="Predetto9-12" dataDxfId="96">
      <calculatedColumnFormula>SUMIF(E$4:E800,AL5,Q$4:Q800)</calculatedColumnFormula>
    </tableColumn>
    <tableColumn id="8" xr3:uid="{29145247-3C66-4693-950D-4548D5D35573}" name="Atteso13-16" dataDxfId="95">
      <calculatedColumnFormula>DY9</calculatedColumnFormula>
    </tableColumn>
    <tableColumn id="9" xr3:uid="{B113FEC6-BC0E-4476-A8EA-F8FB89E05634}" name="Predetto13-16" dataDxfId="94">
      <calculatedColumnFormula>SUMIF(E$4:E800,AL5,R$4:R800)</calculatedColumnFormula>
    </tableColumn>
    <tableColumn id="10" xr3:uid="{0B25E933-3880-46E4-8A59-6167FB7C037E}" name="Atteso17-20" dataDxfId="93">
      <calculatedColumnFormula>DZ9</calculatedColumnFormula>
    </tableColumn>
    <tableColumn id="11" xr3:uid="{CA7A166C-FF2C-442D-ADEC-17D621EEA7C1}" name="Predetto17-20" dataDxfId="92">
      <calculatedColumnFormula>SUMIF(E$4:E800,AL5,S$4:S800)</calculatedColumnFormula>
    </tableColumn>
    <tableColumn id="12" xr3:uid="{ECFC89E5-D049-40F8-9A09-71D8C3B79600}" name="Atteso21-24" dataDxfId="91">
      <calculatedColumnFormula>EA9</calculatedColumnFormula>
    </tableColumn>
    <tableColumn id="13" xr3:uid="{97F44D94-8B4C-408A-94F2-951D42C0C368}" name="Predetto21-24" dataDxfId="90">
      <calculatedColumnFormula>SUMIF(E$4:E800,AL5,T$4:T800)</calculatedColumnFormula>
    </tableColumn>
    <tableColumn id="17" xr3:uid="{032F8276-C216-44E0-9E77-B9AAE1040616}" name="Atteso25-28" dataDxfId="89" dataCellStyle="Normale 2">
      <calculatedColumnFormula>EB9</calculatedColumnFormula>
    </tableColumn>
    <tableColumn id="18" xr3:uid="{39B59783-BFC9-4969-9E55-42FF5D0C6376}" name="Predetto25-28" dataDxfId="88" dataCellStyle="Normale 2">
      <calculatedColumnFormula>SUMIF(E$4:E800,AL5,U$4:U800)</calculatedColumnFormula>
    </tableColumn>
    <tableColumn id="20" xr3:uid="{B7692BD1-3FEF-46B3-BBD3-E7709E752A21}" name="Atteso29-32" dataDxfId="87" dataCellStyle="Normale 2">
      <calculatedColumnFormula>EC9</calculatedColumnFormula>
    </tableColumn>
    <tableColumn id="19" xr3:uid="{507C222C-CF17-4E74-8614-4EF570F87AF0}" name="Predetto29-32" dataDxfId="86" dataCellStyle="Normale 2">
      <calculatedColumnFormula>SUMIF(E$4:E800,AL5,V$4:V800)</calculatedColumnFormula>
    </tableColumn>
    <tableColumn id="22" xr3:uid="{B3F4369A-B747-46FF-B247-4BF165DB264E}" name="Atteso33-36" dataDxfId="85" dataCellStyle="Normale 2">
      <calculatedColumnFormula>ED9</calculatedColumnFormula>
    </tableColumn>
    <tableColumn id="21" xr3:uid="{22301BAC-63EE-4955-BA6A-DB69A6F6F178}" name="Predetto33-36" dataDxfId="84" dataCellStyle="Normale 2">
      <calculatedColumnFormula>SUMIF(E$4:E800,AL5,W$4:W800)</calculatedColumnFormula>
    </tableColumn>
    <tableColumn id="14" xr3:uid="{489622E2-1BD5-4558-B989-8673CE9D3DFB}" name="Totale Per OR Atteso" dataDxfId="83"/>
    <tableColumn id="15" xr3:uid="{D04E563B-9DBC-4A61-9E12-E919291BBE83}" name="Totale Predetto" dataDxfId="82">
      <calculatedColumnFormula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calculatedColumnFormula>
    </tableColumn>
    <tableColumn id="16" xr3:uid="{9C041A90-988F-4B30-9305-79A4B16B0014}" name="Scostamento Percentuale" dataDxfId="81">
      <calculatedColumnFormula>IFERROR(-(Tabella32269122026[[#This Row],[Totale Per OR Atteso]]-Tabella32269122026[[#This Row],[Totale Predetto]])/Tabella32269122026[[#This Row],[Totale Per OR Atteso]],0)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5140BB6-6611-4436-972E-17551FB8D89F}" name="Tabella29710132127" displayName="Tabella29710132127" ref="Z3:AI51" totalsRowShown="0">
  <autoFilter ref="Z3:AI51" xr:uid="{C5140BB6-6611-4436-972E-17551FB8D89F}"/>
  <tableColumns count="10">
    <tableColumn id="1" xr3:uid="{EB6534A3-37C5-4E32-AA67-DD1BB93F0F29}" name="Ruolo/Nome"/>
    <tableColumn id="2" xr3:uid="{EE89DCDE-42C9-4E96-919B-4D9D6B30BA0F}" name="Quadrimestre nov22-feb23"/>
    <tableColumn id="3" xr3:uid="{FC02C54E-DE9C-4185-BF49-B0FE7142FFF2}" name="Quadrimestre mar23-giu23"/>
    <tableColumn id="4" xr3:uid="{3A4D6735-DC22-456B-934B-E833F1E8AFC4}" name="Quadrimestre lug23-ott23"/>
    <tableColumn id="5" xr3:uid="{E2D65873-9F3A-4EA3-93A5-A6D0450B5D3A}" name="Quadrimestre nov23-feb24"/>
    <tableColumn id="6" xr3:uid="{E3440D03-E175-4C62-943C-0152E8162496}" name="Quadrimestre mar24-giu24"/>
    <tableColumn id="7" xr3:uid="{4B5C9EDD-10B6-4A7E-8C24-6B0635F71561}" name="Quadrimestre lug24-ott24" dataCellStyle="Normale 2"/>
    <tableColumn id="8" xr3:uid="{D8C2D210-FDD0-4493-A2B8-47C1485831CA}" name="Quadrimestre nov24-feb25" dataCellStyle="Normale 2"/>
    <tableColumn id="9" xr3:uid="{AB0862FB-2566-48AC-AF5B-A9F7455B8E29}" name="Quadrimestre mar25-giu25" dataCellStyle="Normale 2"/>
    <tableColumn id="10" xr3:uid="{9E0D52A2-F190-4F0C-8D4F-E159E2B347C3}" name="Quadrimestre lug25-ott25" dataCellStyle="Normale 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ED04AF-9F97-4D81-8C9D-2A9D7436336E}" name="Tabella12058111928" displayName="Tabella12058111928" ref="B3:X103" totalsRowShown="0">
  <autoFilter ref="B3:X103" xr:uid="{85ED04AF-9F97-4D81-8C9D-2A9D7436336E}"/>
  <tableColumns count="23">
    <tableColumn id="1" xr3:uid="{C77C5357-4693-4E11-8AAC-EC21139C7878}" name="Nome" dataDxfId="43"/>
    <tableColumn id="2" xr3:uid="{CF30A2F7-3066-4ABE-8173-6A9B2DFFD650}" name="Cognome" dataDxfId="42"/>
    <tableColumn id="3" xr3:uid="{466E3E23-BFD1-4F61-B97C-996BD3CB6D6A}" name="Ruolo" dataDxfId="41"/>
    <tableColumn id="4" xr3:uid="{02B85156-96EA-45EA-9573-1C9C4438BBB4}" name="OR" dataDxfId="40"/>
    <tableColumn id="5" xr3:uid="{E343EA90-3A57-4197-97CB-8654B5C2829F}" name="Quadrimestre nov22-feb23" dataDxfId="39"/>
    <tableColumn id="6" xr3:uid="{443F1938-70D7-45C9-8143-6696886D6B56}" name="Quadrimestre mar23-giu23" dataDxfId="38"/>
    <tableColumn id="7" xr3:uid="{57BBDAD9-0209-4B3E-899D-11A14C0FD3A5}" name="Quadrimestre lug23-ott23" dataDxfId="37"/>
    <tableColumn id="8" xr3:uid="{800DC5F9-825B-4A9D-9976-510705703E38}" name="Quadrimestre nov23-feb24" dataDxfId="36"/>
    <tableColumn id="9" xr3:uid="{E406B783-5297-46E0-894A-DB364FD3364A}" name="Quadrimestre mar24-giu24" dataDxfId="35"/>
    <tableColumn id="12" xr3:uid="{8DBEA85C-EB71-424A-A859-785BF129DE85}" name="Quadrimestre lug24-ott24" dataDxfId="34" dataCellStyle="Normale 2"/>
    <tableColumn id="16" xr3:uid="{34A4ABB2-64D7-4F98-BC75-3CF795D314BE}" name="Quadrimestre nov24-feb25" dataDxfId="33" dataCellStyle="Normale 2"/>
    <tableColumn id="15" xr3:uid="{86DF4E58-BDF6-4FFD-A1D8-ABA0F6A62079}" name="Quadrimestre mar25-giu25" dataDxfId="32" dataCellStyle="Normale 2"/>
    <tableColumn id="14" xr3:uid="{97AE2F48-9D3E-4D68-8FA1-5D69769F801C}" name="Quadrimestre lug25-ott25" dataDxfId="31" dataCellStyle="Normale 2"/>
    <tableColumn id="18" xr3:uid="{8887C2A0-EA63-4DD9-90EB-FCA6A5EC7F40}" name="Costo Quadrimestre 1-42" dataDxfId="30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763DD93B-ADDE-46DF-BEC6-B217625AFDF1}" name="Costo Quadrimestre 1-43" dataDxfId="29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99EC39BA-DCF4-40D1-93B4-8BC0EBB60F8C}" name="Costo Quadrimestre 1-44" dataDxfId="28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59CB8412-7365-421A-B539-BC79C2F0645A}" name="Costo Quadrimestre 1-45" dataDxfId="27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92867102-372F-4338-AED4-A91A4B298B2D}" name="Costo Quadrimestre 1-46" dataDxfId="26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DFE9024C-C53B-40F5-A79B-614736A340A6}" name="Costo Quadrimestre 1-47" dataDxfId="25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FD66A84E-5437-4DF6-9130-DC6C9A49699C}" name="Costo Quadrimestre 1-48" dataDxfId="24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2C5461D6-9183-4285-A1CE-F43FFB11F342}" name="Costo Quadrimestre 1-49" dataDxfId="23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BFEBE206-90F7-4569-8BE4-34298C62AD3A}" name="Costo Quadrimestre 1-50" dataDxfId="22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DBDB6863-D1E5-4A31-89B6-E3BDBD522889}" name="Totale" dataDxfId="21">
      <calculatedColumnFormula>SUM(Tabella12058111928[[#This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7963F33-79F2-4C2A-843F-5A554BEE0AA9}" name="Tabella32269122029" displayName="Tabella32269122029" ref="AL4:BG12" totalsRowShown="0">
  <autoFilter ref="AL4:BG12" xr:uid="{47963F33-79F2-4C2A-843F-5A554BEE0AA9}"/>
  <tableColumns count="22">
    <tableColumn id="1" xr3:uid="{E75E40DB-C3EC-46CA-9EF5-EDD17C04B3BA}" name="OR"/>
    <tableColumn id="2" xr3:uid="{F69F56FC-9CA3-4211-873B-D5BB32EF9B7B}" name="Atteso1-4" dataDxfId="20">
      <calculatedColumnFormula>DV9</calculatedColumnFormula>
    </tableColumn>
    <tableColumn id="3" xr3:uid="{9D3283E3-720A-4E7F-8E65-D16010A55E6A}" name="Predetto1-4" dataDxfId="19">
      <calculatedColumnFormula>SUMIF(E$4:E800,AL5,O$4:O800)</calculatedColumnFormula>
    </tableColumn>
    <tableColumn id="4" xr3:uid="{994C8FB8-AB59-4F9B-9F51-0B6EA46641E5}" name="Atteso5-8" dataDxfId="18">
      <calculatedColumnFormula>DW9</calculatedColumnFormula>
    </tableColumn>
    <tableColumn id="5" xr3:uid="{08ED0376-2154-42DC-854E-4C8D0A044A50}" name="Predetto5-8" dataDxfId="17">
      <calculatedColumnFormula>SUMIF(E$4:E800,AL5,P$4:P800)</calculatedColumnFormula>
    </tableColumn>
    <tableColumn id="6" xr3:uid="{F8845724-FC64-4798-A051-0445B95804B5}" name="Atteso9-12" dataDxfId="16">
      <calculatedColumnFormula>DX9</calculatedColumnFormula>
    </tableColumn>
    <tableColumn id="7" xr3:uid="{0E61FF3F-FB48-44E2-B813-3982700F9CCD}" name="Predetto9-12" dataDxfId="15">
      <calculatedColumnFormula>SUMIF(E$4:E800,AL5,Q$4:Q800)</calculatedColumnFormula>
    </tableColumn>
    <tableColumn id="8" xr3:uid="{D3293DC3-0C2D-432C-9983-EE85CAD6DA3A}" name="Atteso13-16" dataDxfId="14">
      <calculatedColumnFormula>DY9</calculatedColumnFormula>
    </tableColumn>
    <tableColumn id="9" xr3:uid="{49B7E558-F850-45F9-B8F1-8DF5E48A2E3F}" name="Predetto13-16" dataDxfId="13">
      <calculatedColumnFormula>SUMIF(E$4:E800,AL5,R$4:R800)</calculatedColumnFormula>
    </tableColumn>
    <tableColumn id="10" xr3:uid="{52F829B8-BF07-4CD4-841B-0C6FFB001320}" name="Atteso17-20" dataDxfId="12">
      <calculatedColumnFormula>DZ9</calculatedColumnFormula>
    </tableColumn>
    <tableColumn id="11" xr3:uid="{37B654A8-C5D2-47C8-9F40-DC550B2B6E92}" name="Predetto17-20" dataDxfId="11">
      <calculatedColumnFormula>SUMIF(E$4:E800,AL5,S$4:S800)</calculatedColumnFormula>
    </tableColumn>
    <tableColumn id="12" xr3:uid="{7E1A0D80-D4C4-47CA-ABE3-5EB0FAEC0E61}" name="Atteso21-24" dataDxfId="10">
      <calculatedColumnFormula>EA9</calculatedColumnFormula>
    </tableColumn>
    <tableColumn id="13" xr3:uid="{38D5C329-C533-4169-AE2D-5E3FBF7B27BC}" name="Predetto21-24" dataDxfId="9">
      <calculatedColumnFormula>SUMIF(E$4:E800,AL5,T$4:T800)</calculatedColumnFormula>
    </tableColumn>
    <tableColumn id="17" xr3:uid="{2760FF27-2171-4657-89AE-7762BB1D7058}" name="Atteso25-28" dataDxfId="8" dataCellStyle="Normale 2">
      <calculatedColumnFormula>EB9</calculatedColumnFormula>
    </tableColumn>
    <tableColumn id="18" xr3:uid="{CA813044-53B6-48A9-AE03-7BFF77C5AE95}" name="Predetto25-28" dataDxfId="7" dataCellStyle="Normale 2">
      <calculatedColumnFormula>SUMIF(E$4:E800,AL5,U$4:U800)</calculatedColumnFormula>
    </tableColumn>
    <tableColumn id="20" xr3:uid="{B452652F-2DB7-4B53-B6A6-402D8FE2057A}" name="Atteso29-32" dataDxfId="6" dataCellStyle="Normale 2">
      <calculatedColumnFormula>EC9</calculatedColumnFormula>
    </tableColumn>
    <tableColumn id="19" xr3:uid="{981533A9-46D4-4F58-972F-B7D95B29726D}" name="Predetto29-32" dataDxfId="5" dataCellStyle="Normale 2">
      <calculatedColumnFormula>SUMIF(E$4:E800,AL5,V$4:V800)</calculatedColumnFormula>
    </tableColumn>
    <tableColumn id="22" xr3:uid="{B92EE85C-5611-4C7E-BAC9-CD5FB43AF76D}" name="Atteso33-36" dataDxfId="4" dataCellStyle="Normale 2">
      <calculatedColumnFormula>ED9</calculatedColumnFormula>
    </tableColumn>
    <tableColumn id="21" xr3:uid="{90247E60-8423-44AC-A37C-515FBB06BD8D}" name="Predetto33-36" dataDxfId="3" dataCellStyle="Normale 2">
      <calculatedColumnFormula>SUMIF(E$4:E800,AL5,W$4:W800)</calculatedColumnFormula>
    </tableColumn>
    <tableColumn id="14" xr3:uid="{254AF7C5-32C0-45E3-B72D-ADE3E16E6830}" name="Totale Per OR Atteso" dataDxfId="2"/>
    <tableColumn id="15" xr3:uid="{DE9FD817-BB34-457C-8620-75BDEF759C71}" name="Totale Predetto" dataDxfId="1">
      <calculatedColumnFormula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calculatedColumnFormula>
    </tableColumn>
    <tableColumn id="16" xr3:uid="{6121535C-1A7E-47E3-8E8A-CBCC6B951197}" name="Scostamento Percentuale" dataDxfId="0">
      <calculatedColumnFormula>IFERROR(-(Tabella32269122029[[#This Row],[Totale Per OR Atteso]]-Tabella32269122029[[#This Row],[Totale Predetto]])/Tabella32269122029[[#This Row],[Totale Per OR Atteso]],0)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4E86627-F479-4C12-BF3F-992D24F55985}" name="Tabella29710132130" displayName="Tabella29710132130" ref="Z3:AI51" totalsRowShown="0">
  <autoFilter ref="Z3:AI51" xr:uid="{14E86627-F479-4C12-BF3F-992D24F55985}"/>
  <tableColumns count="10">
    <tableColumn id="1" xr3:uid="{8D4BAE9A-2AE8-42AA-8047-9124B59415AB}" name="Ruolo/Nome"/>
    <tableColumn id="2" xr3:uid="{FBEEC0F4-2AB5-4C50-B86B-6CAD76350EF2}" name="Quadrimestre nov22-feb23"/>
    <tableColumn id="3" xr3:uid="{66C39C0B-6F5B-4125-9FF9-39D46FC871DC}" name="Quadrimestre mar23-giu23"/>
    <tableColumn id="4" xr3:uid="{A078D4E9-C8CE-4D4A-A19F-5D2E8F8D76CD}" name="Quadrimestre lug23-ott23"/>
    <tableColumn id="5" xr3:uid="{830EED75-22AF-4441-984E-D984AF23AC15}" name="Quadrimestre nov23-feb24"/>
    <tableColumn id="6" xr3:uid="{D118D696-C068-443E-BA0F-6DC10DC242D5}" name="Quadrimestre mar24-giu24"/>
    <tableColumn id="7" xr3:uid="{F3917B1C-C793-4DC8-BAE9-061D7B58A18B}" name="Quadrimestre lug24-ott24" dataCellStyle="Normale 2"/>
    <tableColumn id="8" xr3:uid="{3C830B48-965B-4D30-BAD7-046F622A403F}" name="Quadrimestre nov24-feb25" dataCellStyle="Normale 2"/>
    <tableColumn id="9" xr3:uid="{7D971ED9-AC14-4700-83A2-D2BBD1E7D559}" name="Quadrimestre mar25-giu25" dataCellStyle="Normale 2"/>
    <tableColumn id="10" xr3:uid="{75D32B19-BA9C-4DFA-BB45-A42EA715AE49}" name="Quadrimestre lug25-ott25" dataCellStyle="Normale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059A3A-3394-4ED9-BA74-A0E284EE8F7C}" name="Tabella1737" displayName="Tabella1737" ref="B14:E19" totalsRowShown="0">
  <autoFilter ref="B14:E19" xr:uid="{E6059A3A-3394-4ED9-BA74-A0E284EE8F7C}"/>
  <tableColumns count="4">
    <tableColumn id="1" xr3:uid="{8FCDD530-0062-4435-8E5E-2EE0B4D82749}" name="Voce di Budget" dataDxfId="311">
      <calculatedColumnFormula>'CINI - UniCampania'!A5</calculatedColumnFormula>
    </tableColumn>
    <tableColumn id="2" xr3:uid="{AA2E09FF-7AEA-4187-8F20-B9B4D4BD40E5}" name="Da Decreto" dataDxfId="310">
      <calculatedColumnFormula>'CINI - UniCampania'!B5</calculatedColumnFormula>
    </tableColumn>
    <tableColumn id="3" xr3:uid="{932422DF-484F-4181-AF38-8E2D917E999D}" name="Effettuato" dataDxfId="309">
      <calculatedColumnFormula>D25</calculatedColumnFormula>
    </tableColumn>
    <tableColumn id="4" xr3:uid="{E83C5BBD-F1C7-4349-99EA-CD0935D91064}" name="Scostamento" dataDxfId="308">
      <calculatedColumnFormula>IFERROR(-(Tabella1737[[#This Row],[Da Decreto]]-Tabella1737[[#This Row],[Effettuato]])/Tabella1737[[#This Row],[Da Decreto]],IF(Tabella1737[[#This Row],[Effettuato]]=0,0,1))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27BBA6-B72A-44E4-887F-E72B4533C3A4}" name="Tabella14" displayName="Tabella14" ref="A7:B13" totalsRowShown="0" headerRowDxfId="307" headerRowCellStyle="Normale 2" dataCellStyle="Normale 2">
  <autoFilter ref="A7:B13" xr:uid="{1327BBA6-B72A-44E4-887F-E72B4533C3A4}"/>
  <tableColumns count="2">
    <tableColumn id="1" xr3:uid="{4E4C7806-BA1D-443B-84F9-81B68FF02A80}" name="Attrezzatura da acquistare  " dataCellStyle="Normale 2"/>
    <tableColumn id="3" xr3:uid="{E3D1179C-1BE5-4DAD-A21F-6B596C7EEEBD}" name="Costo imputato al progetto di R&amp;S" dataCellStyle="Normale 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80C6DF-6FD3-41C3-8EAE-DA8CFE75B933}" name="Tabella1416" displayName="Tabella1416" ref="G7:H13" totalsRowShown="0" headerRowDxfId="306" headerRowCellStyle="Normale 2" dataCellStyle="Normale 2">
  <autoFilter ref="G7:H13" xr:uid="{2480C6DF-6FD3-41C3-8EAE-DA8CFE75B933}"/>
  <tableColumns count="2">
    <tableColumn id="1" xr3:uid="{BB6CBD45-5D94-46ED-B9E7-7499BC8CB5DF}" name="Competetene esterne ricercate " dataDxfId="305" dataCellStyle="Normale 2"/>
    <tableColumn id="3" xr3:uid="{D5B3659F-EA0D-4993-B29D-449C0FB1E207}" name="Costo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E9BA4E7-DA54-4B99-9D80-9BB27CC6E68C}" name="Tabella141617" displayName="Tabella141617" ref="M7:N13" totalsRowShown="0" headerRowDxfId="304" headerRowCellStyle="Normale 2" dataCellStyle="Normale 2">
  <autoFilter ref="M7:N13" xr:uid="{0E9BA4E7-DA54-4B99-9D80-9BB27CC6E68C}"/>
  <tableColumns count="2">
    <tableColumn id="1" xr3:uid="{33144219-EAA0-4BA3-8BF9-ADE65972F796}" name="Dettaglio della voce COSTI DI ESERCIZIO" dataCellStyle="Normale 2"/>
    <tableColumn id="3" xr3:uid="{7904B455-B3B2-4347-8A78-EABA90D32C85}" name="Totale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652DEB8-6F02-4D65-A78B-333F1FE03155}" name="Tabella1434" displayName="Tabella1434" ref="D7:E13" totalsRowShown="0" headerRowDxfId="303" headerRowCellStyle="Normale 2" dataCellStyle="Normale 2">
  <autoFilter ref="D7:E13" xr:uid="{2652DEB8-6F02-4D65-A78B-333F1FE03155}"/>
  <tableColumns count="2">
    <tableColumn id="1" xr3:uid="{82BFB25B-E255-4EE6-921E-FD9F1E477C90}" name="Attrezzatura acquistata " dataCellStyle="Normale 2"/>
    <tableColumn id="3" xr3:uid="{928B0937-BCC2-49B6-B7C1-D6A18C30D847}" name="Costo imputato al progetto di R&amp;S" dataCellStyle="Normale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EE7DE0F-53E0-4827-9F69-DFEFF467B5C8}" name="Tabella141635" displayName="Tabella141635" ref="J7:K13" totalsRowShown="0" headerRowDxfId="302" headerRowCellStyle="Normale 2" dataCellStyle="Normale 2">
  <autoFilter ref="J7:K13" xr:uid="{3EE7DE0F-53E0-4827-9F69-DFEFF467B5C8}"/>
  <tableColumns count="2">
    <tableColumn id="1" xr3:uid="{13F2E88B-2AE0-4022-B62B-F3E351585DEC}" name="Competetene esterne ricercate " dataCellStyle="Normale 2"/>
    <tableColumn id="3" xr3:uid="{E62414A8-8DF7-4916-89FD-53E6EACB6744}" name="Costo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4D35288-3F58-4D33-8924-22BCC94988C8}" name="Tabella14161736" displayName="Tabella14161736" ref="P7:Q13" totalsRowShown="0" headerRowDxfId="301" headerRowCellStyle="Normale 2" dataCellStyle="Normale 2">
  <autoFilter ref="P7:Q13" xr:uid="{F4D35288-3F58-4D33-8924-22BCC94988C8}"/>
  <tableColumns count="2">
    <tableColumn id="1" xr3:uid="{06590EA5-AF90-4A72-97BC-53FD753C63BD}" name="Dettaglio della voce COSTI DI ESERCIZIO" dataCellStyle="Normale 2"/>
    <tableColumn id="3" xr3:uid="{A850B84F-1397-4ABB-A308-C4D3E69D7213}" name="Totale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287D03E-7C36-49AF-832B-9E5CB797D00E}" name="Tabella32269122032" displayName="Tabella32269122032" ref="B4:W12" totalsRowShown="0">
  <autoFilter ref="B4:W12" xr:uid="{0287D03E-7C36-49AF-832B-9E5CB797D00E}"/>
  <tableColumns count="22">
    <tableColumn id="1" xr3:uid="{23698307-FB19-4C5B-AA60-5C4EEF610CC9}" name="OR"/>
    <tableColumn id="2" xr3:uid="{E8D0D3F3-D004-4C09-A2E5-8CCC1C1DE050}" name="Atteso1-4" dataDxfId="263">
      <calculatedColumnFormula>CL9</calculatedColumnFormula>
    </tableColumn>
    <tableColumn id="3" xr3:uid="{A2DCE2F0-401C-466B-8A0F-93443E2597AC}" name="Predetto1-4" dataDxfId="262">
      <calculatedColumnFormula>Tabella322691220[[#This Row],[Previsto1-4]]+Tabella32269122026[[#This Row],[Predetto1-4]]+Tabella32269122029[[#This Row],[Predetto1-4]]</calculatedColumnFormula>
    </tableColumn>
    <tableColumn id="4" xr3:uid="{01AA4535-7C07-46BD-99D2-08D12E9DDED1}" name="Atteso5-8" dataDxfId="261">
      <calculatedColumnFormula>CM9</calculatedColumnFormula>
    </tableColumn>
    <tableColumn id="5" xr3:uid="{A219C1FA-CDC0-47F6-B622-CE2A7670DA73}" name="Predetto5-8" dataDxfId="260">
      <calculatedColumnFormula>Tabella322691220[[#This Row],[Previsto5-8]]+Tabella32269122026[[#This Row],[Predetto5-8]]+Tabella32269122029[[#This Row],[Predetto5-8]]</calculatedColumnFormula>
    </tableColumn>
    <tableColumn id="6" xr3:uid="{1066A953-2D9D-4D6A-8DF6-2B04AA969C0C}" name="Atteso9-12" dataDxfId="259">
      <calculatedColumnFormula>CN9</calculatedColumnFormula>
    </tableColumn>
    <tableColumn id="7" xr3:uid="{83904D02-4FA4-45A9-BC3B-F613480550A1}" name="Predetto9-12" dataDxfId="258">
      <calculatedColumnFormula>Tabella322691220[[#This Row],[Previsto9-12]]+Tabella32269122026[[#This Row],[Predetto9-12]]+Tabella32269122029[[#This Row],[Predetto9-12]]</calculatedColumnFormula>
    </tableColumn>
    <tableColumn id="8" xr3:uid="{74793F10-3718-4682-8610-B47BC8BC7538}" name="Atteso13-16" dataDxfId="257">
      <calculatedColumnFormula>CO9</calculatedColumnFormula>
    </tableColumn>
    <tableColumn id="9" xr3:uid="{F7419833-B41B-49BE-B3A1-BB4F55AC5468}" name="Predetto13-16" dataDxfId="256">
      <calculatedColumnFormula>Tabella322691220[[#This Row],[Previsto13-16]]+Tabella32269122026[[#This Row],[Predetto13-16]]+Tabella32269122029[[#This Row],[Predetto13-16]]</calculatedColumnFormula>
    </tableColumn>
    <tableColumn id="10" xr3:uid="{64272AFE-EB71-4D33-8B30-95F0633926AA}" name="Atteso17-20" dataDxfId="255">
      <calculatedColumnFormula>CP9</calculatedColumnFormula>
    </tableColumn>
    <tableColumn id="11" xr3:uid="{0503D77A-1A3A-498E-BB47-47F86725FFD8}" name="Predetto17-20" dataDxfId="254">
      <calculatedColumnFormula>Tabella322691220[[#This Row],[Previsto17-20]]+Tabella32269122026[[#This Row],[Predetto17-20]]+Tabella32269122029[[#This Row],[Predetto17-20]]</calculatedColumnFormula>
    </tableColumn>
    <tableColumn id="12" xr3:uid="{CA632E25-1E26-40C7-B4C2-2714E046540D}" name="Atteso21-24" dataDxfId="253">
      <calculatedColumnFormula>CQ9</calculatedColumnFormula>
    </tableColumn>
    <tableColumn id="13" xr3:uid="{3737939F-159B-4E82-906A-AB4CA49119EE}" name="Predetto21-24" dataDxfId="252">
      <calculatedColumnFormula>Tabella322691220[[#This Row],[Previsto21-24]]+Tabella32269122026[[#This Row],[Predetto21-24]]+Tabella32269122029[[#This Row],[Predetto21-24]]</calculatedColumnFormula>
    </tableColumn>
    <tableColumn id="17" xr3:uid="{75FBCC4F-E4BB-49B4-AD50-6BC3476E36D5}" name="Atteso25-28" dataDxfId="251" dataCellStyle="Normale 2">
      <calculatedColumnFormula>CR9</calculatedColumnFormula>
    </tableColumn>
    <tableColumn id="18" xr3:uid="{31C60426-28EE-455C-BB5D-434D7D3A5177}" name="Predetto25-28" dataDxfId="250" dataCellStyle="Normale 2">
      <calculatedColumnFormula>Tabella322691220[[#This Row],[Previsto25-28]]+Tabella32269122026[[#This Row],[Predetto25-28]]+Tabella32269122029[[#This Row],[Predetto25-28]]</calculatedColumnFormula>
    </tableColumn>
    <tableColumn id="20" xr3:uid="{7AED4A71-1137-4284-B2E4-C6456FB2E26D}" name="Atteso29-32" dataDxfId="249" dataCellStyle="Normale 2">
      <calculatedColumnFormula>CS9</calculatedColumnFormula>
    </tableColumn>
    <tableColumn id="19" xr3:uid="{7A3570E0-3E02-4AA8-9FE1-02E73AECB14D}" name="Predetto29-32" dataDxfId="248" dataCellStyle="Normale 2">
      <calculatedColumnFormula>Tabella322691220[[#This Row],[Previsto29-32]]+Tabella32269122026[[#This Row],[Predetto29-32]]+Tabella32269122029[[#This Row],[Predetto29-32]]</calculatedColumnFormula>
    </tableColumn>
    <tableColumn id="22" xr3:uid="{1EACB7E0-F851-47E1-AF3D-0E94BCAAD2FE}" name="Atteso33-36" dataDxfId="247" dataCellStyle="Normale 2">
      <calculatedColumnFormula>CT9</calculatedColumnFormula>
    </tableColumn>
    <tableColumn id="21" xr3:uid="{1DC21247-26D9-4DD7-918D-5CDD93063AA4}" name="Predetto33-36" dataDxfId="246" dataCellStyle="Normale 2">
      <calculatedColumnFormula>Tabella322691220[[#This Row],[Previsto33-36]]+Tabella32269122026[[#This Row],[Predetto33-36]]+Tabella32269122029[[#This Row],[Predetto33-36]]</calculatedColumnFormula>
    </tableColumn>
    <tableColumn id="14" xr3:uid="{B1C8581E-4FF6-4A7D-9427-16937C8A1DD3}" name="Totale Per OR Atteso" dataDxfId="245"/>
    <tableColumn id="15" xr3:uid="{CFA2C937-E9CD-48F5-A5DD-B558FF181BC7}" name="Totale Predetto" dataDxfId="244">
      <calculatedColumnFormula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calculatedColumnFormula>
    </tableColumn>
    <tableColumn id="16" xr3:uid="{A904AA2B-CE6C-440C-A179-7DA9FF13AB35}" name="Scostamento Percentuale" dataDxfId="243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96C-BBAF-4994-B0F9-BBB69246BD60}">
  <dimension ref="A1:I42"/>
  <sheetViews>
    <sheetView workbookViewId="0">
      <selection activeCell="B5" sqref="B5"/>
    </sheetView>
  </sheetViews>
  <sheetFormatPr defaultColWidth="14.42578125" defaultRowHeight="15.75" customHeight="1"/>
  <cols>
    <col min="1" max="1" width="41.28515625" style="1" customWidth="1"/>
    <col min="2" max="8" width="14.42578125" style="1"/>
    <col min="9" max="9" width="25.7109375" style="1" customWidth="1"/>
    <col min="10" max="10" width="34.140625" style="1" customWidth="1"/>
    <col min="11" max="11" width="14.42578125" style="1"/>
    <col min="12" max="12" width="32.5703125" style="1" bestFit="1" customWidth="1"/>
    <col min="13" max="13" width="10.28515625" style="1" customWidth="1"/>
    <col min="14" max="14" width="22.28515625" style="1" customWidth="1"/>
    <col min="15" max="15" width="41.42578125" style="1" bestFit="1" customWidth="1"/>
    <col min="16" max="16384" width="14.42578125" style="1"/>
  </cols>
  <sheetData>
    <row r="1" spans="1:6" ht="15">
      <c r="A1" s="156" t="s">
        <v>0</v>
      </c>
      <c r="B1" s="150"/>
      <c r="C1" s="157"/>
      <c r="D1" s="46"/>
      <c r="E1" s="46"/>
      <c r="F1" s="46"/>
    </row>
    <row r="2" spans="1:6" thickBot="1">
      <c r="A2" s="158"/>
      <c r="B2" s="45"/>
      <c r="C2" s="45" t="s">
        <v>1</v>
      </c>
      <c r="D2" s="44" t="s">
        <v>2</v>
      </c>
      <c r="E2" s="23"/>
      <c r="F2" s="23"/>
    </row>
    <row r="3" spans="1:6" thickTop="1">
      <c r="A3" s="35" t="s">
        <v>3</v>
      </c>
      <c r="B3" s="43">
        <v>183</v>
      </c>
      <c r="C3" s="40"/>
      <c r="D3" s="23"/>
      <c r="E3" s="42">
        <f>'[1]Effort e Costo Personale'!AH154/125</f>
        <v>183</v>
      </c>
      <c r="F3" s="23"/>
    </row>
    <row r="4" spans="1:6" ht="15">
      <c r="A4" s="35" t="s">
        <v>4</v>
      </c>
      <c r="B4" s="41">
        <v>5000</v>
      </c>
      <c r="C4" s="40"/>
      <c r="D4" s="23"/>
      <c r="E4" s="23"/>
      <c r="F4" s="23"/>
    </row>
    <row r="5" spans="1:6" ht="15">
      <c r="A5" s="35" t="s">
        <v>5</v>
      </c>
      <c r="B5" s="39">
        <f>B3*B4</f>
        <v>915000</v>
      </c>
      <c r="C5" s="33">
        <f>B5/B10</f>
        <v>0.82432432432432434</v>
      </c>
      <c r="D5" s="38"/>
      <c r="E5" s="23"/>
      <c r="F5" s="23"/>
    </row>
    <row r="6" spans="1:6" ht="15">
      <c r="A6" s="35" t="s">
        <v>6</v>
      </c>
      <c r="B6" s="36">
        <f>F20</f>
        <v>0</v>
      </c>
      <c r="C6" s="33">
        <f>B6/B10</f>
        <v>0</v>
      </c>
      <c r="D6" s="38"/>
      <c r="E6" s="23"/>
      <c r="F6" s="23"/>
    </row>
    <row r="7" spans="1:6" ht="15">
      <c r="A7" s="37" t="s">
        <v>7</v>
      </c>
      <c r="B7" s="36">
        <f>E30</f>
        <v>0</v>
      </c>
      <c r="C7" s="33">
        <f>B7/B10</f>
        <v>0</v>
      </c>
      <c r="D7" s="32">
        <f>B7/(B5+B6)</f>
        <v>0</v>
      </c>
      <c r="E7" s="23" t="s">
        <v>8</v>
      </c>
      <c r="F7" s="23"/>
    </row>
    <row r="8" spans="1:6" ht="15">
      <c r="A8" s="35" t="s">
        <v>9</v>
      </c>
      <c r="B8" s="34">
        <f>B5*20%</f>
        <v>183000</v>
      </c>
      <c r="C8" s="33">
        <f>B8/B10</f>
        <v>0.16486486486486487</v>
      </c>
      <c r="D8" s="32">
        <f>B8/B5</f>
        <v>0.2</v>
      </c>
      <c r="E8" s="23" t="s">
        <v>10</v>
      </c>
      <c r="F8" s="23"/>
    </row>
    <row r="9" spans="1:6" ht="15">
      <c r="A9" s="35" t="s">
        <v>11</v>
      </c>
      <c r="B9" s="34">
        <f>E42</f>
        <v>12000</v>
      </c>
      <c r="C9" s="33">
        <f>B9/B10</f>
        <v>1.0810810810810811E-2</v>
      </c>
      <c r="D9" s="32">
        <f>B9/(B5+B6+B7)</f>
        <v>1.3114754098360656E-2</v>
      </c>
      <c r="E9" s="23" t="s">
        <v>12</v>
      </c>
      <c r="F9" s="23"/>
    </row>
    <row r="10" spans="1:6" thickBot="1">
      <c r="A10" s="31" t="s">
        <v>13</v>
      </c>
      <c r="B10" s="30">
        <f>SUM(B5:B9)</f>
        <v>1110000</v>
      </c>
      <c r="C10" s="29"/>
      <c r="D10" s="28">
        <v>1110000</v>
      </c>
      <c r="E10" s="23"/>
      <c r="F10" s="23"/>
    </row>
    <row r="11" spans="1:6" ht="15">
      <c r="A11" s="23"/>
      <c r="B11" s="26"/>
      <c r="C11" s="27"/>
      <c r="D11" s="26"/>
      <c r="E11" s="27"/>
      <c r="F11" s="26"/>
    </row>
    <row r="12" spans="1:6" ht="15">
      <c r="A12" s="23"/>
      <c r="B12" s="23"/>
      <c r="C12" s="23"/>
      <c r="D12" s="23"/>
      <c r="E12" s="23"/>
      <c r="F12" s="23"/>
    </row>
    <row r="13" spans="1:6" ht="15">
      <c r="A13" s="23"/>
      <c r="B13" s="23"/>
      <c r="C13" s="23"/>
      <c r="D13" s="23"/>
      <c r="E13" s="23"/>
      <c r="F13" s="23"/>
    </row>
    <row r="14" spans="1:6" thickBot="1">
      <c r="A14" s="22"/>
      <c r="B14" s="22"/>
      <c r="C14" s="22"/>
      <c r="D14" s="22"/>
      <c r="E14" s="22"/>
      <c r="F14" s="22"/>
    </row>
    <row r="15" spans="1:6" ht="15">
      <c r="A15" s="159" t="s">
        <v>14</v>
      </c>
      <c r="B15" s="160"/>
      <c r="C15" s="161"/>
      <c r="D15" s="161"/>
      <c r="E15" s="21"/>
      <c r="F15" s="20"/>
    </row>
    <row r="16" spans="1:6" ht="38.25">
      <c r="A16" s="144" t="s">
        <v>15</v>
      </c>
      <c r="B16" s="160"/>
      <c r="C16" s="151" t="s">
        <v>16</v>
      </c>
      <c r="D16" s="162"/>
      <c r="E16" s="19" t="s">
        <v>17</v>
      </c>
      <c r="F16" s="18" t="s">
        <v>18</v>
      </c>
    </row>
    <row r="17" spans="1:9" ht="15">
      <c r="A17" s="161"/>
      <c r="B17" s="161"/>
      <c r="C17" s="161"/>
      <c r="D17" s="161"/>
      <c r="E17" s="25"/>
      <c r="F17" s="24"/>
    </row>
    <row r="18" spans="1:9" ht="15">
      <c r="A18" s="161"/>
      <c r="B18" s="161"/>
      <c r="C18" s="161"/>
      <c r="D18" s="161"/>
      <c r="E18" s="25"/>
      <c r="F18" s="24"/>
    </row>
    <row r="19" spans="1:9" ht="15">
      <c r="A19" s="161"/>
      <c r="B19" s="161"/>
      <c r="C19" s="161"/>
      <c r="D19" s="161"/>
      <c r="E19" s="25"/>
      <c r="F19" s="24"/>
    </row>
    <row r="20" spans="1:9" ht="13.5" thickBot="1">
      <c r="A20" s="146" t="s">
        <v>19</v>
      </c>
      <c r="B20" s="163"/>
      <c r="C20" s="163"/>
      <c r="D20" s="163"/>
      <c r="E20" s="164"/>
      <c r="F20" s="12">
        <f>SUM(F17:F19)</f>
        <v>0</v>
      </c>
    </row>
    <row r="21" spans="1:9" ht="15">
      <c r="A21" s="23"/>
      <c r="B21" s="23"/>
      <c r="C21" s="23"/>
      <c r="D21" s="23"/>
      <c r="E21" s="23"/>
      <c r="F21" s="23"/>
    </row>
    <row r="22" spans="1:9" thickBot="1">
      <c r="A22" s="22"/>
      <c r="B22" s="22"/>
      <c r="C22" s="22"/>
      <c r="D22" s="22"/>
      <c r="E22" s="22"/>
      <c r="F22" s="22"/>
    </row>
    <row r="23" spans="1:9" ht="15">
      <c r="A23" s="159" t="s">
        <v>20</v>
      </c>
      <c r="B23" s="160"/>
      <c r="C23" s="161"/>
      <c r="D23" s="161"/>
      <c r="E23" s="21"/>
      <c r="F23" s="20"/>
    </row>
    <row r="24" spans="1:9" ht="38.25">
      <c r="A24" s="144" t="s">
        <v>21</v>
      </c>
      <c r="B24" s="165"/>
      <c r="C24" s="165"/>
      <c r="D24" s="160"/>
      <c r="E24" s="19" t="s">
        <v>22</v>
      </c>
      <c r="F24" s="18" t="s">
        <v>23</v>
      </c>
    </row>
    <row r="25" spans="1:9" ht="48" customHeight="1">
      <c r="I25" s="106"/>
    </row>
    <row r="26" spans="1:9" ht="15">
      <c r="F26" s="16"/>
    </row>
    <row r="27" spans="1:9" ht="15">
      <c r="F27" s="16"/>
    </row>
    <row r="28" spans="1:9" ht="15">
      <c r="F28" s="16"/>
    </row>
    <row r="29" spans="1:9" ht="15">
      <c r="F29" s="16"/>
    </row>
    <row r="30" spans="1:9" thickBot="1">
      <c r="A30" s="146" t="s">
        <v>19</v>
      </c>
      <c r="B30" s="163"/>
      <c r="C30" s="163"/>
      <c r="D30" s="164"/>
      <c r="E30" s="15">
        <f>SUM(E25:E29)</f>
        <v>0</v>
      </c>
      <c r="F30" s="14"/>
    </row>
    <row r="34" spans="1:6" ht="13.5" thickBot="1">
      <c r="A34" s="148" t="s">
        <v>24</v>
      </c>
      <c r="B34" s="161"/>
      <c r="C34" s="3"/>
      <c r="D34" s="3"/>
      <c r="E34" s="3"/>
    </row>
    <row r="35" spans="1:6" ht="12.75">
      <c r="A35" s="147" t="s">
        <v>25</v>
      </c>
      <c r="B35" s="166"/>
      <c r="C35" s="166"/>
      <c r="D35" s="157"/>
      <c r="E35" s="13" t="s">
        <v>19</v>
      </c>
    </row>
    <row r="36" spans="1:6" ht="30" customHeight="1">
      <c r="A36" s="145" t="s">
        <v>26</v>
      </c>
      <c r="B36" s="161"/>
      <c r="C36" s="161"/>
      <c r="D36" s="161"/>
      <c r="E36" s="17">
        <v>2000</v>
      </c>
      <c r="F36" s="107" t="s">
        <v>27</v>
      </c>
    </row>
    <row r="37" spans="1:6" ht="15" customHeight="1">
      <c r="A37" s="145" t="s">
        <v>28</v>
      </c>
      <c r="B37" s="161"/>
      <c r="C37" s="161"/>
      <c r="D37" s="161"/>
      <c r="E37" s="17">
        <v>2000</v>
      </c>
    </row>
    <row r="38" spans="1:6" ht="15" customHeight="1">
      <c r="A38" s="145" t="s">
        <v>29</v>
      </c>
      <c r="B38" s="161"/>
      <c r="C38" s="161"/>
      <c r="D38" s="161"/>
      <c r="E38" s="17">
        <v>150</v>
      </c>
    </row>
    <row r="39" spans="1:6" ht="15" customHeight="1">
      <c r="A39" s="145" t="s">
        <v>30</v>
      </c>
      <c r="B39" s="161"/>
      <c r="C39" s="161"/>
      <c r="D39" s="161"/>
      <c r="E39" s="17">
        <v>3000</v>
      </c>
    </row>
    <row r="40" spans="1:6" ht="15" customHeight="1">
      <c r="A40" s="145" t="s">
        <v>31</v>
      </c>
      <c r="B40" s="161"/>
      <c r="C40" s="161"/>
      <c r="D40" s="161"/>
      <c r="E40" s="17">
        <v>1250</v>
      </c>
    </row>
    <row r="41" spans="1:6" ht="15">
      <c r="A41" s="106" t="s">
        <v>32</v>
      </c>
      <c r="B41" s="106"/>
      <c r="C41" s="106"/>
      <c r="D41" s="106"/>
      <c r="E41" s="105">
        <v>3600</v>
      </c>
    </row>
    <row r="42" spans="1:6" ht="13.5" thickBot="1">
      <c r="A42" s="149" t="s">
        <v>13</v>
      </c>
      <c r="B42" s="167"/>
      <c r="C42" s="167"/>
      <c r="D42" s="168"/>
      <c r="E42" s="12">
        <f>SUM(E36:E41)</f>
        <v>12000</v>
      </c>
    </row>
  </sheetData>
  <mergeCells count="25">
    <mergeCell ref="C15:D15"/>
    <mergeCell ref="A15:B15"/>
    <mergeCell ref="A1:A2"/>
    <mergeCell ref="B1:C1"/>
    <mergeCell ref="A20:E20"/>
    <mergeCell ref="C19:D19"/>
    <mergeCell ref="A18:B18"/>
    <mergeCell ref="A19:B19"/>
    <mergeCell ref="C18:D18"/>
    <mergeCell ref="C17:D17"/>
    <mergeCell ref="A16:B16"/>
    <mergeCell ref="A17:B17"/>
    <mergeCell ref="C16:D16"/>
    <mergeCell ref="A40:D40"/>
    <mergeCell ref="A42:D42"/>
    <mergeCell ref="A37:D37"/>
    <mergeCell ref="A36:D36"/>
    <mergeCell ref="A38:D38"/>
    <mergeCell ref="A23:B23"/>
    <mergeCell ref="A24:D24"/>
    <mergeCell ref="C23:D23"/>
    <mergeCell ref="A39:D39"/>
    <mergeCell ref="A30:D30"/>
    <mergeCell ref="A35:D35"/>
    <mergeCell ref="A34:B34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1C1E-A0A2-4057-8122-58003FD44969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33</v>
      </c>
      <c r="C4" t="s">
        <v>34</v>
      </c>
      <c r="D4" t="s">
        <v>35</v>
      </c>
      <c r="E4" t="s">
        <v>36</v>
      </c>
    </row>
    <row r="5" spans="2:5">
      <c r="B5" t="str">
        <f>'CINI - UniCampania'!A5</f>
        <v>PERSONALE</v>
      </c>
      <c r="C5">
        <f>'CINI - UniCampania'!B5</f>
        <v>915000</v>
      </c>
      <c r="D5">
        <f t="shared" ref="D5:D9" si="0">C25</f>
        <v>0</v>
      </c>
      <c r="E5" s="139">
        <f>IFERROR(-(Tabella17[[#This Row],[Da Decreto]]-Tabella17[[#This Row],[Previsto]])/Tabella17[[#This Row],[Da Decreto]],IF(Tabella17[[#This Row],[Previsto]]=0,0,1))</f>
        <v>-1</v>
      </c>
    </row>
    <row r="6" spans="2:5">
      <c r="B6" t="str">
        <f>'CINI - UniCampania'!A6</f>
        <v>ATTREZZATURE</v>
      </c>
      <c r="C6">
        <f>'CINI - UniCampania'!B6</f>
        <v>0</v>
      </c>
      <c r="D6">
        <f t="shared" si="0"/>
        <v>0</v>
      </c>
      <c r="E6" s="139">
        <f>IFERROR(-(Tabella17[[#This Row],[Da Decreto]]-Tabella17[[#This Row],[Previsto]])/Tabella17[[#This Row],[Da Decreto]],IF(Tabella17[[#This Row],[Previsto]]=0,0,1))</f>
        <v>0</v>
      </c>
    </row>
    <row r="7" spans="2:5">
      <c r="B7" t="str">
        <f>'CINI - UniCampania'!A7</f>
        <v>CONSULENZE &amp; SERVIZI DI RICERCA</v>
      </c>
      <c r="C7">
        <f>'CINI - UniCampania'!B7</f>
        <v>0</v>
      </c>
      <c r="D7">
        <f t="shared" si="0"/>
        <v>0</v>
      </c>
      <c r="E7" s="139">
        <f>IFERROR(-(Tabella17[[#This Row],[Da Decreto]]-Tabella17[[#This Row],[Previsto]])/Tabella17[[#This Row],[Da Decreto]],IF(Tabella17[[#This Row],[Previsto]]=0,0,1))</f>
        <v>0</v>
      </c>
    </row>
    <row r="8" spans="2:5">
      <c r="B8" t="str">
        <f>'CINI - UniCampania'!A8</f>
        <v>SPESE GENERALI</v>
      </c>
      <c r="C8">
        <f>'CINI - UniCampania'!B8</f>
        <v>183000</v>
      </c>
      <c r="D8">
        <f t="shared" si="0"/>
        <v>0</v>
      </c>
      <c r="E8" s="139">
        <f>IFERROR(-(Tabella17[[#This Row],[Da Decreto]]-Tabella17[[#This Row],[Previsto]])/Tabella17[[#This Row],[Da Decreto]],IF(Tabella17[[#This Row],[Previsto]]=0,0,1))</f>
        <v>-1</v>
      </c>
    </row>
    <row r="9" spans="2:5">
      <c r="B9" t="str">
        <f>'CINI - UniCampania'!A9</f>
        <v>ALTRI COSTI</v>
      </c>
      <c r="C9">
        <f>'CINI - UniCampania'!B9</f>
        <v>12000</v>
      </c>
      <c r="D9">
        <f t="shared" si="0"/>
        <v>0</v>
      </c>
      <c r="E9" s="139">
        <f>IFERROR(-(Tabella17[[#This Row],[Da Decreto]]-Tabella17[[#This Row],[Previsto]])/Tabella17[[#This Row],[Da Decreto]],IF(Tabella17[[#This Row],[Previsto]]=0,0,1))</f>
        <v>-1</v>
      </c>
    </row>
    <row r="14" spans="2:5">
      <c r="B14" t="s">
        <v>33</v>
      </c>
      <c r="C14" t="s">
        <v>34</v>
      </c>
      <c r="D14" t="s">
        <v>37</v>
      </c>
      <c r="E14" t="s">
        <v>36</v>
      </c>
    </row>
    <row r="15" spans="2:5">
      <c r="B15" t="str">
        <f>'CINI - UniCampania'!A5</f>
        <v>PERSONALE</v>
      </c>
      <c r="C15">
        <f>'CINI - UniCampania'!B5</f>
        <v>915000</v>
      </c>
      <c r="D15">
        <f t="shared" ref="D15:D19" si="1">D25</f>
        <v>0</v>
      </c>
      <c r="E15" s="139">
        <f>IFERROR(-(Tabella1737[[#This Row],[Da Decreto]]-Tabella1737[[#This Row],[Effettuato]])/Tabella1737[[#This Row],[Da Decreto]],IF(Tabella1737[[#This Row],[Effettuato]]=0,0,1))</f>
        <v>-1</v>
      </c>
    </row>
    <row r="16" spans="2:5">
      <c r="B16" t="str">
        <f>'CINI - UniCampania'!A6</f>
        <v>ATTREZZATURE</v>
      </c>
      <c r="C16">
        <f>'CINI - UniCampania'!B6</f>
        <v>0</v>
      </c>
      <c r="D16">
        <f t="shared" si="1"/>
        <v>0</v>
      </c>
      <c r="E16" s="139">
        <f>IFERROR(-(Tabella1737[[#This Row],[Da Decreto]]-Tabella1737[[#This Row],[Effettuato]])/Tabella1737[[#This Row],[Da Decreto]],IF(Tabella1737[[#This Row],[Effettuato]]=0,0,1))</f>
        <v>0</v>
      </c>
    </row>
    <row r="17" spans="2:6">
      <c r="B17" t="str">
        <f>'CINI - UniCampania'!A7</f>
        <v>CONSULENZE &amp; SERVIZI DI RICERCA</v>
      </c>
      <c r="C17">
        <f>'CINI - UniCampania'!B7</f>
        <v>0</v>
      </c>
      <c r="D17">
        <f t="shared" si="1"/>
        <v>0</v>
      </c>
      <c r="E17" s="139">
        <f>IFERROR(-(Tabella1737[[#This Row],[Da Decreto]]-Tabella1737[[#This Row],[Effettuato]])/Tabella1737[[#This Row],[Da Decreto]],IF(Tabella1737[[#This Row],[Effettuato]]=0,0,1))</f>
        <v>0</v>
      </c>
    </row>
    <row r="18" spans="2:6">
      <c r="B18" t="str">
        <f>'CINI - UniCampania'!A8</f>
        <v>SPESE GENERALI</v>
      </c>
      <c r="C18">
        <f>'CINI - UniCampania'!B8</f>
        <v>183000</v>
      </c>
      <c r="D18">
        <f t="shared" si="1"/>
        <v>0</v>
      </c>
      <c r="E18" s="139">
        <f>IFERROR(-(Tabella1737[[#This Row],[Da Decreto]]-Tabella1737[[#This Row],[Effettuato]])/Tabella1737[[#This Row],[Da Decreto]],IF(Tabella1737[[#This Row],[Effettuato]]=0,0,1))</f>
        <v>-1</v>
      </c>
    </row>
    <row r="19" spans="2:6">
      <c r="B19" t="str">
        <f>'CINI - UniCampania'!A9</f>
        <v>ALTRI COSTI</v>
      </c>
      <c r="C19">
        <f>'CINI - UniCampania'!B9</f>
        <v>12000</v>
      </c>
      <c r="D19">
        <f t="shared" si="1"/>
        <v>0</v>
      </c>
      <c r="E19" s="139">
        <f>IFERROR(-(Tabella1737[[#This Row],[Da Decreto]]-Tabella1737[[#This Row],[Effettuato]])/Tabella1737[[#This Row],[Da Decreto]],IF(Tabella1737[[#This Row],[Effettuato]]=0,0,1))</f>
        <v>-1</v>
      </c>
    </row>
    <row r="24" spans="2:6">
      <c r="B24" s="137" t="s">
        <v>33</v>
      </c>
      <c r="C24" s="137" t="s">
        <v>35</v>
      </c>
      <c r="D24" s="137" t="s">
        <v>37</v>
      </c>
      <c r="E24" s="137" t="s">
        <v>36</v>
      </c>
      <c r="F24" s="137" t="s">
        <v>38</v>
      </c>
    </row>
    <row r="25" spans="2:6">
      <c r="B25" s="138" t="s">
        <v>5</v>
      </c>
      <c r="C25" s="138">
        <v>0</v>
      </c>
      <c r="D25" s="138">
        <v>0</v>
      </c>
      <c r="E25" s="140">
        <f>IFERROR(-(C25-D25)/C25,IF(D25=0,0,1))</f>
        <v>0</v>
      </c>
      <c r="F25" s="141">
        <f>D25-E25</f>
        <v>0</v>
      </c>
    </row>
    <row r="26" spans="2:6">
      <c r="B26" s="138" t="s">
        <v>6</v>
      </c>
      <c r="C26" s="138">
        <f>SUM(Tabella14[Costo imputato al progetto di R&amp;S])</f>
        <v>0</v>
      </c>
      <c r="D26" s="138">
        <f>SUM(Tabella1434[Costo imputato al progetto di R&amp;S])</f>
        <v>0</v>
      </c>
      <c r="E26" s="140">
        <f t="shared" ref="E26:E29" si="2">IFERROR(-(C26-D26)/C26,IF(D26=0,0,1))</f>
        <v>0</v>
      </c>
      <c r="F26" s="141">
        <f>D26-E26</f>
        <v>0</v>
      </c>
    </row>
    <row r="27" spans="2:6">
      <c r="B27" s="138" t="s">
        <v>7</v>
      </c>
      <c r="C27" s="138">
        <f>SUM(Tabella1416[Costo])</f>
        <v>0</v>
      </c>
      <c r="D27" s="138">
        <f>SUM(Tabella141635[Costo])</f>
        <v>0</v>
      </c>
      <c r="E27" s="140">
        <f t="shared" si="2"/>
        <v>0</v>
      </c>
      <c r="F27" s="141">
        <f t="shared" ref="F27:F29" si="3">D27-E27</f>
        <v>0</v>
      </c>
    </row>
    <row r="28" spans="2:6">
      <c r="B28" s="138" t="s">
        <v>9</v>
      </c>
      <c r="C28" s="138">
        <v>0</v>
      </c>
      <c r="D28" s="138">
        <v>0</v>
      </c>
      <c r="E28" s="140">
        <f t="shared" si="2"/>
        <v>0</v>
      </c>
      <c r="F28" s="141">
        <f t="shared" si="3"/>
        <v>0</v>
      </c>
    </row>
    <row r="29" spans="2:6">
      <c r="B29" s="138" t="s">
        <v>11</v>
      </c>
      <c r="C29" s="138">
        <f>SUM(Tabella141617[Totale])</f>
        <v>0</v>
      </c>
      <c r="D29" s="138">
        <f>SUM(Tabella14161736[Totale])</f>
        <v>0</v>
      </c>
      <c r="E29" s="140">
        <f t="shared" si="2"/>
        <v>0</v>
      </c>
      <c r="F29" s="141">
        <f t="shared" si="3"/>
        <v>0</v>
      </c>
    </row>
  </sheetData>
  <sheetProtection algorithmName="SHA-512" hashValue="ZBwR5Sz4YgTfV3Setlu2AZYsohVI1Qldwq+0GGntmnIWBoVO3GFJKwMWWZ9YBLu9OErsuHmiTh4H4nBBQkZzkA==" saltValue="eK8MoeXJltvGCJyoV+YOAg==" spinCount="100000" sheet="1" objects="1" scenarios="1"/>
  <phoneticPr fontId="15" type="noConversion"/>
  <conditionalFormatting sqref="E5:E9">
    <cfRule type="cellIs" dxfId="320" priority="5" operator="lessThan">
      <formula>0</formula>
    </cfRule>
    <cfRule type="cellIs" dxfId="319" priority="6" operator="greaterThan">
      <formula>0</formula>
    </cfRule>
  </conditionalFormatting>
  <conditionalFormatting sqref="E15:E19">
    <cfRule type="cellIs" dxfId="318" priority="3" operator="lessThan">
      <formula>0</formula>
    </cfRule>
    <cfRule type="cellIs" dxfId="317" priority="4" operator="greaterThan">
      <formula>0</formula>
    </cfRule>
  </conditionalFormatting>
  <conditionalFormatting sqref="E25:F29">
    <cfRule type="cellIs" dxfId="316" priority="1" operator="lessThan">
      <formula>0</formula>
    </cfRule>
    <cfRule type="cellIs" dxfId="315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4320-D82A-4C46-A2D2-9E6566747C6D}">
  <dimension ref="A1:Q13"/>
  <sheetViews>
    <sheetView tabSelected="1" topLeftCell="F1" workbookViewId="0">
      <selection activeCell="P7" sqref="P7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53" t="s">
        <v>39</v>
      </c>
      <c r="B6" s="153"/>
      <c r="C6" s="1"/>
      <c r="D6" s="152" t="s">
        <v>40</v>
      </c>
      <c r="E6" s="152"/>
      <c r="G6" s="153" t="s">
        <v>41</v>
      </c>
      <c r="H6" s="153"/>
      <c r="J6" s="152" t="s">
        <v>42</v>
      </c>
      <c r="K6" s="152"/>
      <c r="M6" s="153" t="s">
        <v>43</v>
      </c>
      <c r="N6" s="153"/>
      <c r="P6" s="152" t="s">
        <v>44</v>
      </c>
      <c r="Q6" s="152"/>
    </row>
    <row r="7" spans="1:17">
      <c r="A7" s="125" t="s">
        <v>15</v>
      </c>
      <c r="B7" s="125" t="s">
        <v>18</v>
      </c>
      <c r="C7" s="1"/>
      <c r="D7" s="125" t="s">
        <v>45</v>
      </c>
      <c r="E7" s="125" t="s">
        <v>18</v>
      </c>
      <c r="G7" s="125" t="s">
        <v>21</v>
      </c>
      <c r="H7" s="125" t="s">
        <v>46</v>
      </c>
      <c r="J7" s="125" t="s">
        <v>21</v>
      </c>
      <c r="K7" s="125" t="s">
        <v>46</v>
      </c>
      <c r="M7" s="125" t="s">
        <v>25</v>
      </c>
      <c r="N7" s="125" t="s">
        <v>19</v>
      </c>
      <c r="P7" s="125" t="s">
        <v>25</v>
      </c>
      <c r="Q7" s="125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054C-1DAF-4149-B76A-1908FF3D532C}">
  <dimension ref="B1:CY158"/>
  <sheetViews>
    <sheetView topLeftCell="A5" zoomScaleNormal="100" workbookViewId="0">
      <selection activeCell="K18" sqref="K18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4.85546875" style="1" customWidth="1"/>
    <col min="73" max="73" width="14.5703125" style="1" customWidth="1"/>
    <col min="74" max="74" width="14.5703125" customWidth="1"/>
    <col min="75" max="75" width="15.85546875" customWidth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33" width="9.140625" style="1"/>
    <col min="134" max="134" width="9.28515625" style="1" customWidth="1"/>
    <col min="135" max="16384" width="9.140625" style="1"/>
  </cols>
  <sheetData>
    <row r="1" spans="2:103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03"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03" ht="134.25">
      <c r="C3" s="128" t="s">
        <v>47</v>
      </c>
      <c r="D3" s="102"/>
      <c r="E3" s="128" t="s">
        <v>48</v>
      </c>
      <c r="F3" s="102"/>
      <c r="G3" s="128" t="s">
        <v>49</v>
      </c>
      <c r="H3" s="102"/>
      <c r="I3" s="128" t="s">
        <v>50</v>
      </c>
      <c r="J3" s="102"/>
      <c r="K3" s="128" t="s">
        <v>51</v>
      </c>
      <c r="L3" s="103"/>
      <c r="M3" s="128" t="s">
        <v>52</v>
      </c>
      <c r="N3" s="6"/>
      <c r="O3" s="134" t="s">
        <v>53</v>
      </c>
      <c r="P3" s="6"/>
      <c r="Q3" s="134" t="s">
        <v>54</v>
      </c>
      <c r="R3" s="6"/>
      <c r="S3" s="134" t="s">
        <v>55</v>
      </c>
      <c r="T3" s="6"/>
      <c r="AJ3" s="11" t="s">
        <v>56</v>
      </c>
      <c r="AM3" s="47"/>
      <c r="BI3" s="10" t="s">
        <v>57</v>
      </c>
      <c r="BJ3" s="10"/>
      <c r="BS3" s="48"/>
      <c r="BT3"/>
      <c r="BU3" s="154" t="s">
        <v>58</v>
      </c>
      <c r="BV3" s="154"/>
      <c r="BW3" s="154"/>
      <c r="BY3" s="49"/>
      <c r="BZ3" s="121"/>
      <c r="CA3" s="50"/>
      <c r="CB3" s="121"/>
      <c r="CC3" s="1"/>
    </row>
    <row r="4" spans="2:103" ht="66.75">
      <c r="B4" s="89" t="s">
        <v>59</v>
      </c>
      <c r="C4" s="8" t="s">
        <v>60</v>
      </c>
      <c r="D4" s="8" t="s">
        <v>61</v>
      </c>
      <c r="E4" s="8" t="s">
        <v>62</v>
      </c>
      <c r="F4" s="8" t="s">
        <v>63</v>
      </c>
      <c r="G4" s="8" t="s">
        <v>64</v>
      </c>
      <c r="H4" s="8" t="s">
        <v>65</v>
      </c>
      <c r="I4" s="8" t="s">
        <v>66</v>
      </c>
      <c r="J4" s="8" t="s">
        <v>67</v>
      </c>
      <c r="K4" s="8" t="s">
        <v>68</v>
      </c>
      <c r="L4" s="8" t="s">
        <v>69</v>
      </c>
      <c r="M4" s="88" t="s">
        <v>70</v>
      </c>
      <c r="N4" s="133" t="s">
        <v>71</v>
      </c>
      <c r="O4" s="135" t="s">
        <v>72</v>
      </c>
      <c r="P4" s="135" t="s">
        <v>73</v>
      </c>
      <c r="Q4" s="135" t="s">
        <v>74</v>
      </c>
      <c r="R4" s="135" t="s">
        <v>75</v>
      </c>
      <c r="S4" s="135" t="s">
        <v>76</v>
      </c>
      <c r="T4" s="135" t="s">
        <v>77</v>
      </c>
      <c r="U4" s="136" t="s">
        <v>78</v>
      </c>
      <c r="V4" s="136" t="s">
        <v>79</v>
      </c>
      <c r="W4" s="136" t="s">
        <v>80</v>
      </c>
      <c r="AJ4" s="51"/>
      <c r="AK4" s="52"/>
      <c r="AL4" s="52"/>
      <c r="AM4" s="52"/>
      <c r="AN4" s="52"/>
      <c r="AO4" s="53"/>
      <c r="AP4" s="51" t="s">
        <v>81</v>
      </c>
      <c r="AQ4" s="51"/>
      <c r="AR4" s="51"/>
      <c r="AS4" s="51"/>
      <c r="AT4" s="51"/>
      <c r="AU4" s="51"/>
      <c r="AV4" s="51" t="s">
        <v>82</v>
      </c>
      <c r="AW4" s="51"/>
      <c r="AX4" s="51"/>
      <c r="AY4" s="51"/>
      <c r="AZ4" s="51"/>
      <c r="BA4" s="51"/>
      <c r="BB4" s="54" t="s">
        <v>83</v>
      </c>
      <c r="BC4" s="126"/>
      <c r="BD4" s="126"/>
      <c r="BE4" s="91"/>
      <c r="BF4" s="127"/>
      <c r="BG4" s="127"/>
      <c r="BH4" s="55"/>
      <c r="BI4" s="51" t="s">
        <v>81</v>
      </c>
      <c r="BJ4" s="51"/>
      <c r="BK4" s="51"/>
      <c r="BL4" s="51" t="s">
        <v>82</v>
      </c>
      <c r="BM4" s="51"/>
      <c r="BN4" s="51"/>
      <c r="BO4" s="54" t="s">
        <v>83</v>
      </c>
      <c r="BP4" s="54"/>
      <c r="BQ4" s="54"/>
      <c r="BR4" s="54" t="s">
        <v>19</v>
      </c>
      <c r="BS4" s="56"/>
      <c r="BT4" s="109" t="s">
        <v>84</v>
      </c>
      <c r="BU4" s="110"/>
      <c r="BV4" s="110"/>
      <c r="BW4" s="110"/>
      <c r="BX4" s="109" t="s">
        <v>84</v>
      </c>
      <c r="BY4" s="55"/>
      <c r="BZ4" s="122" t="s">
        <v>85</v>
      </c>
      <c r="CA4" s="55"/>
      <c r="CB4" s="122" t="s">
        <v>86</v>
      </c>
      <c r="CC4" s="1"/>
      <c r="CJ4" s="1" t="s">
        <v>87</v>
      </c>
    </row>
    <row r="5" spans="2:103" ht="134.25">
      <c r="B5" s="1" t="s">
        <v>88</v>
      </c>
      <c r="C5" s="1">
        <f t="shared" ref="C5:C12" si="0">CL9</f>
        <v>38577.777777777781</v>
      </c>
      <c r="D5" s="1">
        <f>Tabella322691220[[#This Row],[Previsto1-4]]+Tabella32269122026[[#This Row],[Predetto1-4]]+Tabella32269122029[[#This Row],[Predetto1-4]]</f>
        <v>0</v>
      </c>
      <c r="E5" s="1">
        <f t="shared" ref="E5:E12" si="1">CM9</f>
        <v>58577.777777777788</v>
      </c>
      <c r="F5" s="1">
        <f>Tabella322691220[[#This Row],[Previsto5-8]]+Tabella32269122026[[#This Row],[Predetto5-8]]+Tabella32269122029[[#This Row],[Predetto5-8]]</f>
        <v>0</v>
      </c>
      <c r="G5" s="1">
        <f t="shared" ref="G5:G12" si="2">CN9</f>
        <v>78577.777777777781</v>
      </c>
      <c r="H5" s="1">
        <f>Tabella322691220[[#This Row],[Previsto9-12]]+Tabella32269122026[[#This Row],[Predetto9-12]]+Tabella32269122029[[#This Row],[Predetto9-12]]</f>
        <v>0</v>
      </c>
      <c r="I5" s="1">
        <f t="shared" ref="I5:I12" si="3">CO9</f>
        <v>91644.444444444438</v>
      </c>
      <c r="J5" s="1">
        <f>Tabella322691220[[#This Row],[Previsto13-16]]+Tabella32269122026[[#This Row],[Predetto13-16]]+Tabella32269122029[[#This Row],[Predetto13-16]]</f>
        <v>0</v>
      </c>
      <c r="K5" s="1">
        <f t="shared" ref="K5:K12" si="4">CP9</f>
        <v>74755.555555555562</v>
      </c>
      <c r="L5" s="1">
        <f>Tabella322691220[[#This Row],[Previsto17-20]]+Tabella32269122026[[#This Row],[Predetto17-20]]+Tabella32269122029[[#This Row],[Predetto17-20]]</f>
        <v>0</v>
      </c>
      <c r="M5" s="1">
        <f t="shared" ref="M5:M12" si="5">CQ9</f>
        <v>57866.666666666672</v>
      </c>
      <c r="N5" s="1">
        <f>Tabella322691220[[#This Row],[Previsto21-24]]+Tabella32269122026[[#This Row],[Predetto21-24]]+Tabella32269122029[[#This Row],[Predetto21-24]]</f>
        <v>0</v>
      </c>
      <c r="O5" s="1">
        <f t="shared" ref="O5:O12" si="6">CR9</f>
        <v>0</v>
      </c>
      <c r="P5" s="1">
        <f>Tabella322691220[[#This Row],[Previsto25-28]]+Tabella32269122026[[#This Row],[Predetto25-28]]+Tabella32269122029[[#This Row],[Predetto25-28]]</f>
        <v>0</v>
      </c>
      <c r="Q5" s="1">
        <f t="shared" ref="Q5:Q12" si="7">CS9</f>
        <v>0</v>
      </c>
      <c r="R5" s="1">
        <f>Tabella322691220[[#This Row],[Previsto29-32]]+Tabella32269122026[[#This Row],[Predetto29-32]]+Tabella32269122029[[#This Row],[Predetto29-32]]</f>
        <v>0</v>
      </c>
      <c r="S5" s="1">
        <f t="shared" ref="S5:S12" si="8">CT9</f>
        <v>0</v>
      </c>
      <c r="T5" s="1">
        <f>Tabella322691220[[#This Row],[Previsto33-36]]+Tabella32269122026[[#This Row],[Predetto33-36]]+Tabella32269122029[[#This Row],[Predetto33-36]]</f>
        <v>0</v>
      </c>
      <c r="U5" s="1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400000</v>
      </c>
      <c r="V5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5" s="93">
        <f>IFERROR(-(Tabella32269122032[[#This Row],[Totale Per OR Atteso]]-Tabella32269122032[[#This Row],[Totale Predetto]])/Tabella32269122032[[#This Row],[Totale Per OR Atteso]],0)</f>
        <v>-1</v>
      </c>
      <c r="AJ5" s="57" t="s">
        <v>89</v>
      </c>
      <c r="AK5" s="58" t="s">
        <v>90</v>
      </c>
      <c r="AL5" s="59"/>
      <c r="AM5" s="58" t="s">
        <v>91</v>
      </c>
      <c r="AN5" s="60" t="s">
        <v>92</v>
      </c>
      <c r="AO5" s="53"/>
      <c r="AP5" s="61" t="s">
        <v>93</v>
      </c>
      <c r="AQ5" s="61" t="s">
        <v>94</v>
      </c>
      <c r="AR5" s="61" t="s">
        <v>95</v>
      </c>
      <c r="AS5" s="61" t="s">
        <v>96</v>
      </c>
      <c r="AT5" s="61" t="s">
        <v>97</v>
      </c>
      <c r="AU5" s="61" t="s">
        <v>98</v>
      </c>
      <c r="AV5" s="61" t="s">
        <v>99</v>
      </c>
      <c r="AW5" s="61" t="s">
        <v>100</v>
      </c>
      <c r="AX5" s="61" t="s">
        <v>101</v>
      </c>
      <c r="AY5" s="61" t="s">
        <v>102</v>
      </c>
      <c r="AZ5" s="61" t="s">
        <v>103</v>
      </c>
      <c r="BA5" s="61" t="s">
        <v>104</v>
      </c>
      <c r="BB5" s="61" t="s">
        <v>105</v>
      </c>
      <c r="BC5" s="61" t="s">
        <v>106</v>
      </c>
      <c r="BD5" s="61" t="s">
        <v>107</v>
      </c>
      <c r="BE5" s="61" t="s">
        <v>108</v>
      </c>
      <c r="BF5" s="61" t="s">
        <v>109</v>
      </c>
      <c r="BG5" s="61" t="s">
        <v>110</v>
      </c>
      <c r="BH5" s="62"/>
      <c r="BI5" s="128" t="s">
        <v>47</v>
      </c>
      <c r="BJ5" s="128" t="s">
        <v>48</v>
      </c>
      <c r="BK5" s="128" t="s">
        <v>49</v>
      </c>
      <c r="BL5" s="128" t="s">
        <v>50</v>
      </c>
      <c r="BM5" s="128" t="s">
        <v>51</v>
      </c>
      <c r="BN5" s="128" t="s">
        <v>52</v>
      </c>
      <c r="BO5" s="128" t="s">
        <v>53</v>
      </c>
      <c r="BP5" s="128" t="s">
        <v>54</v>
      </c>
      <c r="BQ5" s="128" t="s">
        <v>55</v>
      </c>
      <c r="BR5" s="61"/>
      <c r="BS5" s="56"/>
      <c r="BT5" s="111" t="s">
        <v>111</v>
      </c>
      <c r="BU5" s="112" t="s">
        <v>112</v>
      </c>
      <c r="BV5" s="112" t="s">
        <v>113</v>
      </c>
      <c r="BW5" s="112" t="s">
        <v>114</v>
      </c>
      <c r="BX5" s="111" t="s">
        <v>115</v>
      </c>
      <c r="BY5" s="62"/>
      <c r="BZ5" s="111" t="s">
        <v>111</v>
      </c>
      <c r="CA5" s="62"/>
      <c r="CB5" s="111" t="s">
        <v>111</v>
      </c>
      <c r="CC5" s="1"/>
    </row>
    <row r="6" spans="2:103" ht="23.25">
      <c r="B6" s="1" t="s">
        <v>116</v>
      </c>
      <c r="C6" s="1">
        <f t="shared" si="0"/>
        <v>0</v>
      </c>
      <c r="D6" s="1">
        <f>Tabella322691220[[#This Row],[Previsto1-4]]+Tabella32269122026[[#This Row],[Predetto1-4]]+Tabella32269122029[[#This Row],[Predetto1-4]]</f>
        <v>0</v>
      </c>
      <c r="E6" s="1">
        <f t="shared" si="1"/>
        <v>1466.6666666666667</v>
      </c>
      <c r="F6" s="1">
        <f>Tabella322691220[[#This Row],[Previsto5-8]]+Tabella32269122026[[#This Row],[Predetto5-8]]+Tabella32269122029[[#This Row],[Predetto5-8]]</f>
        <v>0</v>
      </c>
      <c r="G6" s="1">
        <f t="shared" si="2"/>
        <v>2933.3333333333335</v>
      </c>
      <c r="H6" s="1">
        <f>Tabella322691220[[#This Row],[Previsto9-12]]+Tabella32269122026[[#This Row],[Predetto9-12]]+Tabella32269122029[[#This Row],[Predetto9-12]]</f>
        <v>0</v>
      </c>
      <c r="I6" s="1">
        <f t="shared" si="3"/>
        <v>14666.666666666668</v>
      </c>
      <c r="J6" s="1">
        <f>Tabella322691220[[#This Row],[Previsto13-16]]+Tabella32269122026[[#This Row],[Predetto13-16]]+Tabella32269122029[[#This Row],[Predetto13-16]]</f>
        <v>0</v>
      </c>
      <c r="K6" s="1">
        <f t="shared" si="4"/>
        <v>13200.000000000002</v>
      </c>
      <c r="L6" s="1">
        <f>Tabella322691220[[#This Row],[Previsto17-20]]+Tabella32269122026[[#This Row],[Predetto17-20]]+Tabella32269122029[[#This Row],[Predetto17-20]]</f>
        <v>0</v>
      </c>
      <c r="M6" s="1">
        <f t="shared" si="5"/>
        <v>11733.333333333334</v>
      </c>
      <c r="N6" s="1">
        <f>Tabella322691220[[#This Row],[Previsto21-24]]+Tabella32269122026[[#This Row],[Predetto21-24]]+Tabella32269122029[[#This Row],[Predetto21-24]]</f>
        <v>0</v>
      </c>
      <c r="O6" s="1">
        <f t="shared" si="6"/>
        <v>0</v>
      </c>
      <c r="P6" s="1">
        <f>Tabella322691220[[#This Row],[Previsto25-28]]+Tabella32269122026[[#This Row],[Predetto25-28]]+Tabella32269122029[[#This Row],[Predetto25-28]]</f>
        <v>0</v>
      </c>
      <c r="Q6" s="1">
        <f t="shared" si="7"/>
        <v>0</v>
      </c>
      <c r="R6" s="1">
        <f>Tabella322691220[[#This Row],[Previsto29-32]]+Tabella32269122026[[#This Row],[Predetto29-32]]+Tabella32269122029[[#This Row],[Predetto29-32]]</f>
        <v>0</v>
      </c>
      <c r="S6" s="1">
        <f t="shared" si="8"/>
        <v>0</v>
      </c>
      <c r="T6" s="1">
        <f>Tabella322691220[[#This Row],[Previsto33-36]]+Tabella32269122026[[#This Row],[Predetto33-36]]+Tabella32269122029[[#This Row],[Predetto33-36]]</f>
        <v>0</v>
      </c>
      <c r="U6" s="1">
        <f>Tabella32269122032[[#This Row],[Atteso1-4]]+Tabella32269122032[[#This Row],[Atteso5-8]]+Tabella32269122032[[#This Row],[Atteso9-12]]+Tabella32269122032[[#This Row],[Atteso13-16]]+Tabella32269122032[[#This Row],[Atteso17-20]]</f>
        <v>32266.666666666672</v>
      </c>
      <c r="V6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6" s="93">
        <f>IFERROR(-(Tabella32269122032[[#This Row],[Totale Per OR Atteso]]-Tabella32269122032[[#This Row],[Totale Predetto]])/Tabella32269122032[[#This Row],[Totale Per OR Atteso]],0)</f>
        <v>-1</v>
      </c>
      <c r="AJ6" s="63" t="s">
        <v>117</v>
      </c>
      <c r="AK6" s="52"/>
      <c r="AL6" s="64"/>
      <c r="AM6" s="63"/>
      <c r="AN6" s="63"/>
      <c r="AO6" s="5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5"/>
      <c r="BI6" s="66">
        <f>SUM(BI8:BK52)</f>
        <v>175733.3333333334</v>
      </c>
      <c r="BJ6" s="66"/>
      <c r="BK6" s="67"/>
      <c r="BL6" s="66">
        <f>SUM(BL8:BN52)</f>
        <v>224266.66666666674</v>
      </c>
      <c r="BM6" s="66"/>
      <c r="BN6" s="67"/>
      <c r="BO6" s="66">
        <f>SUM(BO8:BO52)</f>
        <v>0</v>
      </c>
      <c r="BP6" s="66"/>
      <c r="BQ6" s="66"/>
      <c r="BR6" s="66">
        <f>SUM(BI6:BO6)</f>
        <v>400000.00000000012</v>
      </c>
      <c r="BS6" s="56"/>
      <c r="BT6" s="113"/>
      <c r="BU6" s="114"/>
      <c r="BV6" s="114"/>
      <c r="BW6" s="114"/>
      <c r="BX6" s="113"/>
      <c r="BY6" s="65"/>
      <c r="BZ6" s="113">
        <f t="shared" ref="BZ6" si="9">SUM(BZ7:BZ52)</f>
        <v>79.999999999999972</v>
      </c>
      <c r="CA6" s="65"/>
      <c r="CB6" s="113">
        <f>BZ6*'CINI - UniCampania'!$B$4</f>
        <v>399999.99999999988</v>
      </c>
      <c r="CC6" s="1"/>
      <c r="CL6" s="10" t="s">
        <v>57</v>
      </c>
    </row>
    <row r="7" spans="2:103" ht="23.25">
      <c r="B7" s="1" t="s">
        <v>118</v>
      </c>
      <c r="C7" s="1">
        <f t="shared" si="0"/>
        <v>0</v>
      </c>
      <c r="D7" s="1">
        <f>Tabella322691220[[#This Row],[Previsto1-4]]+Tabella32269122026[[#This Row],[Predetto1-4]]+Tabella32269122029[[#This Row],[Predetto1-4]]</f>
        <v>0</v>
      </c>
      <c r="E7" s="1">
        <f t="shared" si="1"/>
        <v>0</v>
      </c>
      <c r="F7" s="1">
        <f>Tabella322691220[[#This Row],[Previsto5-8]]+Tabella32269122026[[#This Row],[Predetto5-8]]+Tabella32269122029[[#This Row],[Predetto5-8]]</f>
        <v>0</v>
      </c>
      <c r="G7" s="1">
        <f t="shared" si="2"/>
        <v>0</v>
      </c>
      <c r="H7" s="1">
        <f>Tabella322691220[[#This Row],[Previsto9-12]]+Tabella32269122026[[#This Row],[Predetto9-12]]+Tabella32269122029[[#This Row],[Predetto9-12]]</f>
        <v>0</v>
      </c>
      <c r="I7" s="1">
        <f t="shared" si="3"/>
        <v>0</v>
      </c>
      <c r="J7" s="1">
        <f>Tabella322691220[[#This Row],[Previsto13-16]]+Tabella32269122026[[#This Row],[Predetto13-16]]+Tabella32269122029[[#This Row],[Predetto13-16]]</f>
        <v>0</v>
      </c>
      <c r="K7" s="1">
        <f t="shared" si="4"/>
        <v>8800</v>
      </c>
      <c r="L7" s="1">
        <f>Tabella322691220[[#This Row],[Previsto17-20]]+Tabella32269122026[[#This Row],[Predetto17-20]]+Tabella32269122029[[#This Row],[Predetto17-20]]</f>
        <v>0</v>
      </c>
      <c r="M7" s="1">
        <f t="shared" si="5"/>
        <v>17600</v>
      </c>
      <c r="N7" s="1">
        <f>Tabella322691220[[#This Row],[Previsto21-24]]+Tabella32269122026[[#This Row],[Predetto21-24]]+Tabella32269122029[[#This Row],[Predetto21-24]]</f>
        <v>0</v>
      </c>
      <c r="O7" s="1">
        <f t="shared" si="6"/>
        <v>23466.666666666668</v>
      </c>
      <c r="P7" s="1">
        <f>Tabella322691220[[#This Row],[Previsto25-28]]+Tabella32269122026[[#This Row],[Predetto25-28]]+Tabella32269122029[[#This Row],[Predetto25-28]]</f>
        <v>0</v>
      </c>
      <c r="Q7" s="1">
        <f t="shared" si="7"/>
        <v>11733.333333333334</v>
      </c>
      <c r="R7" s="1">
        <f>Tabella322691220[[#This Row],[Previsto29-32]]+Tabella32269122026[[#This Row],[Predetto29-32]]+Tabella32269122029[[#This Row],[Predetto29-32]]</f>
        <v>0</v>
      </c>
      <c r="S7" s="1">
        <f t="shared" si="8"/>
        <v>0</v>
      </c>
      <c r="T7" s="1">
        <f>Tabella322691220[[#This Row],[Previsto33-36]]+Tabella32269122026[[#This Row],[Predetto33-36]]+Tabella32269122029[[#This Row],[Predetto33-36]]</f>
        <v>0</v>
      </c>
      <c r="U7" s="1">
        <f>Tabella32269122032[[#This Row],[Atteso1-4]]+Tabella32269122032[[#This Row],[Atteso5-8]]+Tabella32269122032[[#This Row],[Atteso9-12]]+Tabella32269122032[[#This Row],[Atteso13-16]]+Tabella32269122032[[#This Row],[Atteso17-20]]</f>
        <v>8800</v>
      </c>
      <c r="V7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7" s="93">
        <f>IFERROR(-(Tabella32269122032[[#This Row],[Totale Per OR Atteso]]-Tabella32269122032[[#This Row],[Totale Predetto]])/Tabella32269122032[[#This Row],[Totale Per OR Atteso]],0)</f>
        <v>-1</v>
      </c>
      <c r="AJ7" s="68"/>
      <c r="AK7" s="69" t="s">
        <v>119</v>
      </c>
      <c r="AL7" s="70"/>
      <c r="AM7" s="71" t="s">
        <v>120</v>
      </c>
      <c r="AN7" s="69" t="s">
        <v>121</v>
      </c>
      <c r="AO7" s="53"/>
      <c r="AP7" s="51"/>
      <c r="AQ7" s="51"/>
      <c r="AR7" s="5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65"/>
      <c r="BI7" s="71"/>
      <c r="BJ7" s="71"/>
      <c r="BK7" s="71"/>
      <c r="BL7" s="71"/>
      <c r="BM7" s="71"/>
      <c r="BN7" s="71"/>
      <c r="BO7" s="71"/>
      <c r="BP7" s="71"/>
      <c r="BQ7" s="71"/>
      <c r="BR7" s="66"/>
      <c r="BS7" s="56"/>
      <c r="BT7" s="115"/>
      <c r="BU7" s="116"/>
      <c r="BV7" s="116"/>
      <c r="BW7" s="116"/>
      <c r="BX7" s="115"/>
      <c r="BY7" s="65"/>
      <c r="BZ7" s="123"/>
      <c r="CA7" s="65"/>
      <c r="CB7" s="113">
        <f>BZ7*'CINI - UniCampania'!$B$4</f>
        <v>0</v>
      </c>
      <c r="CC7" s="1"/>
      <c r="CL7" s="2" t="s">
        <v>81</v>
      </c>
      <c r="CM7" s="130"/>
      <c r="CO7" s="132" t="s">
        <v>82</v>
      </c>
      <c r="CP7" s="130"/>
      <c r="CR7" s="131" t="s">
        <v>83</v>
      </c>
      <c r="CS7" s="9"/>
    </row>
    <row r="8" spans="2:103" ht="134.25">
      <c r="B8" s="1" t="s">
        <v>122</v>
      </c>
      <c r="C8" s="1">
        <f t="shared" si="0"/>
        <v>3200</v>
      </c>
      <c r="D8" s="1">
        <f>Tabella322691220[[#This Row],[Previsto1-4]]+Tabella32269122026[[#This Row],[Predetto1-4]]+Tabella32269122029[[#This Row],[Predetto1-4]]</f>
        <v>0</v>
      </c>
      <c r="E8" s="1">
        <f t="shared" si="1"/>
        <v>12116.666666666668</v>
      </c>
      <c r="F8" s="1">
        <f>Tabella322691220[[#This Row],[Previsto5-8]]+Tabella32269122026[[#This Row],[Predetto5-8]]+Tabella32269122029[[#This Row],[Predetto5-8]]</f>
        <v>0</v>
      </c>
      <c r="G8" s="1">
        <f t="shared" si="2"/>
        <v>21033.333333333336</v>
      </c>
      <c r="H8" s="1">
        <f>Tabella322691220[[#This Row],[Previsto9-12]]+Tabella32269122026[[#This Row],[Predetto9-12]]+Tabella32269122029[[#This Row],[Predetto9-12]]</f>
        <v>0</v>
      </c>
      <c r="I8" s="1">
        <f t="shared" si="3"/>
        <v>21033.333333333336</v>
      </c>
      <c r="J8" s="1">
        <f>Tabella322691220[[#This Row],[Previsto13-16]]+Tabella32269122026[[#This Row],[Predetto13-16]]+Tabella32269122029[[#This Row],[Predetto13-16]]</f>
        <v>0</v>
      </c>
      <c r="K8" s="1">
        <f t="shared" si="4"/>
        <v>37966.666666666672</v>
      </c>
      <c r="L8" s="1">
        <f>Tabella322691220[[#This Row],[Previsto17-20]]+Tabella32269122026[[#This Row],[Predetto17-20]]+Tabella32269122029[[#This Row],[Predetto17-20]]</f>
        <v>0</v>
      </c>
      <c r="M8" s="1">
        <f t="shared" si="5"/>
        <v>54900</v>
      </c>
      <c r="N8" s="1">
        <f>Tabella322691220[[#This Row],[Previsto21-24]]+Tabella32269122026[[#This Row],[Predetto21-24]]+Tabella32269122029[[#This Row],[Predetto21-24]]</f>
        <v>0</v>
      </c>
      <c r="O8" s="1">
        <f t="shared" si="6"/>
        <v>54900</v>
      </c>
      <c r="P8" s="1">
        <f>Tabella322691220[[#This Row],[Previsto25-28]]+Tabella32269122026[[#This Row],[Predetto25-28]]+Tabella32269122029[[#This Row],[Predetto25-28]]</f>
        <v>0</v>
      </c>
      <c r="Q8" s="1">
        <f t="shared" si="7"/>
        <v>27450</v>
      </c>
      <c r="R8" s="1">
        <f>Tabella322691220[[#This Row],[Previsto29-32]]+Tabella32269122026[[#This Row],[Predetto29-32]]+Tabella32269122029[[#This Row],[Predetto29-32]]</f>
        <v>0</v>
      </c>
      <c r="S8" s="1">
        <f t="shared" si="8"/>
        <v>0</v>
      </c>
      <c r="T8" s="1">
        <f>Tabella322691220[[#This Row],[Previsto33-36]]+Tabella32269122026[[#This Row],[Predetto33-36]]+Tabella32269122029[[#This Row],[Predetto33-36]]</f>
        <v>0</v>
      </c>
      <c r="U8" s="1">
        <f>Tabella32269122032[[#This Row],[Atteso1-4]]+Tabella32269122032[[#This Row],[Atteso5-8]]+Tabella32269122032[[#This Row],[Atteso9-12]]+Tabella32269122032[[#This Row],[Atteso13-16]]+Tabella32269122032[[#This Row],[Atteso17-20]]</f>
        <v>95350</v>
      </c>
      <c r="V8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8" s="93">
        <f>IFERROR(-(Tabella32269122032[[#This Row],[Totale Per OR Atteso]]-Tabella32269122032[[#This Row],[Totale Predetto]])/Tabella32269122032[[#This Row],[Totale Per OR Atteso]],0)</f>
        <v>-1</v>
      </c>
      <c r="AJ8" s="72"/>
      <c r="AK8" s="71" t="s">
        <v>123</v>
      </c>
      <c r="AL8" s="72" t="s">
        <v>124</v>
      </c>
      <c r="AM8" s="71" t="s">
        <v>120</v>
      </c>
      <c r="AN8" s="71"/>
      <c r="AO8" s="53"/>
      <c r="AP8" s="51" t="s">
        <v>125</v>
      </c>
      <c r="AQ8" s="51" t="s">
        <v>125</v>
      </c>
      <c r="AR8" s="51" t="s">
        <v>125</v>
      </c>
      <c r="AS8" s="51" t="s">
        <v>125</v>
      </c>
      <c r="AT8" s="51" t="s">
        <v>125</v>
      </c>
      <c r="AU8" s="51" t="s">
        <v>125</v>
      </c>
      <c r="AV8" s="51" t="s">
        <v>125</v>
      </c>
      <c r="AW8" s="51" t="s">
        <v>125</v>
      </c>
      <c r="AX8" s="51" t="s">
        <v>125</v>
      </c>
      <c r="AY8" s="51" t="s">
        <v>125</v>
      </c>
      <c r="AZ8" s="51" t="s">
        <v>125</v>
      </c>
      <c r="BA8" s="51" t="s">
        <v>125</v>
      </c>
      <c r="BB8" s="92"/>
      <c r="BH8" s="65"/>
      <c r="BI8" s="52">
        <f t="shared" ref="BI8:BI39" si="10">IF(AP8="X",$CB8/COUNTA($AP8:$BG8),0) +  IF(AQ8="X",$CB8/COUNTA($AP8:$BG8),0)</f>
        <v>4000</v>
      </c>
      <c r="BJ8" s="52">
        <f t="shared" ref="BJ8:BJ39" si="11">IF(AR8="X",$CB8/COUNTA($AP8:$BG8),0) +  IF(AS8="X",$CB8/COUNTA($AP8:$BG8),0)</f>
        <v>4000</v>
      </c>
      <c r="BK8" s="52">
        <f t="shared" ref="BK8:BK39" si="12">IF(AT8="X",$CB8/COUNTA($AP8:$BG8),0) +  IF(AU8="X",$CB8/COUNTA($AP8:$BG8),0)</f>
        <v>4000</v>
      </c>
      <c r="BL8" s="52">
        <f t="shared" ref="BL8:BL39" si="13">IF(AV8="X",$CB8/COUNTA($AP8:$BG8),0) +  IF(AW8="X",$CB8/COUNTA($AP8:$BG8),0)</f>
        <v>4000</v>
      </c>
      <c r="BM8" s="52">
        <f t="shared" ref="BM8:BM39" si="14">IF(AX8="X",$CB8/COUNTA($AP8:$BG8),0) +  IF(AY8="X",$CB8/COUNTA($AP8:$BG8),0)</f>
        <v>4000</v>
      </c>
      <c r="BN8" s="52">
        <f t="shared" ref="BN8:BN39" si="15">IF(AZ8="X",$CB8/COUNTA($AP8:$BG8),0) +  IF(BA8="X",$CB8/COUNTA($AP8:$BG8),0)</f>
        <v>4000</v>
      </c>
      <c r="BO8" s="52">
        <f t="shared" ref="BO8:BO39" si="16">IF(BB8="X",$CB8/COUNTA($AP8:$BG8),0) +  IF(BC8="X",$CB8/COUNTA($AP8:$BG8),0)</f>
        <v>0</v>
      </c>
      <c r="BP8" s="52">
        <f t="shared" ref="BP8:BP39" si="17">IF(BD8="X",$CB8/COUNTA($AP8:$BG8),0) +  IF(BE8="X",$CB8/COUNTA($AP8:$BG8),0)</f>
        <v>0</v>
      </c>
      <c r="BQ8" s="52">
        <f t="shared" ref="BQ8:BQ39" si="18">IF(BF8="X",$CB8/COUNTA($AP8:$BG8),0) +  IF(BG8="X",$CB8/COUNTA($AP8:$BG8),0)</f>
        <v>0</v>
      </c>
      <c r="BR8" s="66">
        <f>SUM(BI8:BQ8)</f>
        <v>24000</v>
      </c>
      <c r="BS8" s="56"/>
      <c r="BT8" s="115">
        <f>SUM(BU8:BW8)</f>
        <v>600</v>
      </c>
      <c r="BU8" s="116">
        <v>600</v>
      </c>
      <c r="BV8" s="116"/>
      <c r="BW8" s="116"/>
      <c r="BX8" s="115">
        <v>600</v>
      </c>
      <c r="BY8" s="65"/>
      <c r="BZ8" s="109">
        <f t="shared" ref="BZ8:BZ52" si="19">BT8/125</f>
        <v>4.8</v>
      </c>
      <c r="CA8" s="65"/>
      <c r="CB8" s="113">
        <f>BT8/125*'CINI - UniCampania'!$B$4</f>
        <v>24000</v>
      </c>
      <c r="CC8" s="1"/>
      <c r="CK8" s="7" t="s">
        <v>59</v>
      </c>
      <c r="CL8" s="128" t="s">
        <v>47</v>
      </c>
      <c r="CM8" s="128" t="s">
        <v>48</v>
      </c>
      <c r="CN8" s="128" t="s">
        <v>49</v>
      </c>
      <c r="CO8" s="128" t="s">
        <v>50</v>
      </c>
      <c r="CP8" s="128" t="s">
        <v>51</v>
      </c>
      <c r="CQ8" s="128" t="s">
        <v>52</v>
      </c>
      <c r="CR8" s="128" t="s">
        <v>53</v>
      </c>
      <c r="CS8" s="128" t="s">
        <v>54</v>
      </c>
      <c r="CT8" s="128" t="s">
        <v>55</v>
      </c>
    </row>
    <row r="9" spans="2:103" ht="23.25">
      <c r="B9" s="1" t="s">
        <v>126</v>
      </c>
      <c r="C9" s="1">
        <f t="shared" si="0"/>
        <v>0</v>
      </c>
      <c r="D9" s="1">
        <f>Tabella322691220[[#This Row],[Previsto1-4]]+Tabella32269122026[[#This Row],[Predetto1-4]]+Tabella32269122029[[#This Row],[Predetto1-4]]</f>
        <v>0</v>
      </c>
      <c r="E9" s="1">
        <f t="shared" si="1"/>
        <v>0</v>
      </c>
      <c r="F9" s="1">
        <f>Tabella322691220[[#This Row],[Previsto5-8]]+Tabella32269122026[[#This Row],[Predetto5-8]]+Tabella32269122029[[#This Row],[Predetto5-8]]</f>
        <v>0</v>
      </c>
      <c r="G9" s="1">
        <f t="shared" si="2"/>
        <v>0</v>
      </c>
      <c r="H9" s="1">
        <f>Tabella322691220[[#This Row],[Previsto9-12]]+Tabella32269122026[[#This Row],[Predetto9-12]]+Tabella32269122029[[#This Row],[Predetto9-12]]</f>
        <v>0</v>
      </c>
      <c r="I9" s="1">
        <f t="shared" si="3"/>
        <v>0</v>
      </c>
      <c r="J9" s="1">
        <f>Tabella322691220[[#This Row],[Previsto13-16]]+Tabella32269122026[[#This Row],[Predetto13-16]]+Tabella32269122029[[#This Row],[Predetto13-16]]</f>
        <v>0</v>
      </c>
      <c r="K9" s="1">
        <f t="shared" si="4"/>
        <v>2933.3333333333335</v>
      </c>
      <c r="L9" s="1">
        <f>Tabella322691220[[#This Row],[Previsto17-20]]+Tabella32269122026[[#This Row],[Predetto17-20]]+Tabella32269122029[[#This Row],[Predetto17-20]]</f>
        <v>0</v>
      </c>
      <c r="M9" s="1">
        <f t="shared" si="5"/>
        <v>5866.666666666667</v>
      </c>
      <c r="N9" s="1">
        <f>Tabella322691220[[#This Row],[Previsto21-24]]+Tabella32269122026[[#This Row],[Predetto21-24]]+Tabella32269122029[[#This Row],[Predetto21-24]]</f>
        <v>0</v>
      </c>
      <c r="O9" s="1">
        <f t="shared" si="6"/>
        <v>0</v>
      </c>
      <c r="P9" s="1">
        <f>Tabella322691220[[#This Row],[Previsto25-28]]+Tabella32269122026[[#This Row],[Predetto25-28]]+Tabella32269122029[[#This Row],[Predetto25-28]]</f>
        <v>0</v>
      </c>
      <c r="Q9" s="1">
        <f t="shared" si="7"/>
        <v>0</v>
      </c>
      <c r="R9" s="1">
        <f>Tabella322691220[[#This Row],[Previsto29-32]]+Tabella32269122026[[#This Row],[Predetto29-32]]+Tabella32269122029[[#This Row],[Predetto29-32]]</f>
        <v>0</v>
      </c>
      <c r="S9" s="1">
        <f t="shared" si="8"/>
        <v>0</v>
      </c>
      <c r="T9" s="1">
        <f>Tabella322691220[[#This Row],[Previsto33-36]]+Tabella32269122026[[#This Row],[Predetto33-36]]+Tabella32269122029[[#This Row],[Predetto33-36]]</f>
        <v>0</v>
      </c>
      <c r="U9" s="1">
        <f>Tabella32269122032[[#This Row],[Atteso1-4]]+Tabella32269122032[[#This Row],[Atteso5-8]]+Tabella32269122032[[#This Row],[Atteso9-12]]+Tabella32269122032[[#This Row],[Atteso13-16]]+Tabella32269122032[[#This Row],[Atteso17-20]]</f>
        <v>2933.3333333333335</v>
      </c>
      <c r="V9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9" s="93">
        <f>IFERROR(-(Tabella32269122032[[#This Row],[Totale Per OR Atteso]]-Tabella32269122032[[#This Row],[Totale Predetto]])/Tabella32269122032[[#This Row],[Totale Per OR Atteso]],0)</f>
        <v>-1</v>
      </c>
      <c r="AJ9" s="72"/>
      <c r="AK9" s="71" t="s">
        <v>127</v>
      </c>
      <c r="AL9" s="72" t="s">
        <v>128</v>
      </c>
      <c r="AM9" s="71" t="s">
        <v>120</v>
      </c>
      <c r="AN9" s="71"/>
      <c r="AO9" s="53"/>
      <c r="AP9" s="51" t="s">
        <v>125</v>
      </c>
      <c r="AQ9" s="51" t="s">
        <v>125</v>
      </c>
      <c r="AR9" s="51" t="s">
        <v>125</v>
      </c>
      <c r="AS9" s="51" t="s">
        <v>125</v>
      </c>
      <c r="AT9" s="51" t="s">
        <v>125</v>
      </c>
      <c r="AU9" s="51" t="s">
        <v>125</v>
      </c>
      <c r="AV9" s="51" t="s">
        <v>125</v>
      </c>
      <c r="AW9" s="51" t="s">
        <v>125</v>
      </c>
      <c r="AX9" s="51" t="s">
        <v>125</v>
      </c>
      <c r="AY9" s="51" t="s">
        <v>125</v>
      </c>
      <c r="AZ9" s="51" t="s">
        <v>125</v>
      </c>
      <c r="BA9" s="51" t="s">
        <v>125</v>
      </c>
      <c r="BB9" s="71"/>
      <c r="BC9" s="71"/>
      <c r="BD9" s="71"/>
      <c r="BE9" s="71"/>
      <c r="BF9" s="71"/>
      <c r="BG9" s="71"/>
      <c r="BH9" s="65"/>
      <c r="BI9" s="52">
        <f t="shared" si="10"/>
        <v>4000</v>
      </c>
      <c r="BJ9" s="52">
        <f t="shared" si="11"/>
        <v>4000</v>
      </c>
      <c r="BK9" s="52">
        <f t="shared" si="12"/>
        <v>4000</v>
      </c>
      <c r="BL9" s="52">
        <f t="shared" si="13"/>
        <v>4000</v>
      </c>
      <c r="BM9" s="52">
        <f t="shared" si="14"/>
        <v>4000</v>
      </c>
      <c r="BN9" s="52">
        <f t="shared" si="15"/>
        <v>4000</v>
      </c>
      <c r="BO9" s="52">
        <f t="shared" si="16"/>
        <v>0</v>
      </c>
      <c r="BP9" s="52">
        <f t="shared" si="17"/>
        <v>0</v>
      </c>
      <c r="BQ9" s="52">
        <f t="shared" si="18"/>
        <v>0</v>
      </c>
      <c r="BR9" s="66">
        <f>SUM(BI9:BQ9)</f>
        <v>24000</v>
      </c>
      <c r="BS9" s="56"/>
      <c r="BT9" s="115">
        <f t="shared" ref="BT9:BT72" si="20">SUM(BU9:BW9)</f>
        <v>600</v>
      </c>
      <c r="BU9" s="116">
        <v>600</v>
      </c>
      <c r="BV9" s="116"/>
      <c r="BW9" s="116"/>
      <c r="BX9" s="115">
        <v>600</v>
      </c>
      <c r="BY9" s="65"/>
      <c r="BZ9" s="109">
        <f t="shared" si="19"/>
        <v>4.8</v>
      </c>
      <c r="CA9" s="65"/>
      <c r="CB9" s="113">
        <f>BT9/125*'CINI - UniCampania'!$B$4</f>
        <v>24000</v>
      </c>
      <c r="CC9" s="1"/>
      <c r="CK9" s="7" t="s">
        <v>88</v>
      </c>
      <c r="CL9" s="5">
        <f>SUM(BI8:BI52)</f>
        <v>38577.777777777781</v>
      </c>
      <c r="CM9" s="5">
        <f t="shared" ref="CM9:CT9" si="21">SUM(BJ8:BJ52)</f>
        <v>58577.777777777788</v>
      </c>
      <c r="CN9" s="5">
        <f t="shared" si="21"/>
        <v>78577.777777777781</v>
      </c>
      <c r="CO9" s="5">
        <f t="shared" si="21"/>
        <v>91644.444444444438</v>
      </c>
      <c r="CP9" s="5">
        <f t="shared" si="21"/>
        <v>74755.555555555562</v>
      </c>
      <c r="CQ9" s="5">
        <f t="shared" si="21"/>
        <v>57866.666666666672</v>
      </c>
      <c r="CR9" s="5">
        <f t="shared" si="21"/>
        <v>0</v>
      </c>
      <c r="CS9" s="5">
        <f t="shared" si="21"/>
        <v>0</v>
      </c>
      <c r="CT9" s="5">
        <f t="shared" si="21"/>
        <v>0</v>
      </c>
    </row>
    <row r="10" spans="2:103" ht="23.25">
      <c r="B10" s="1" t="s">
        <v>129</v>
      </c>
      <c r="C10" s="1">
        <f t="shared" si="0"/>
        <v>0</v>
      </c>
      <c r="D10" s="1">
        <f>Tabella322691220[[#This Row],[Previsto1-4]]+Tabella32269122026[[#This Row],[Predetto1-4]]+Tabella32269122029[[#This Row],[Predetto1-4]]</f>
        <v>0</v>
      </c>
      <c r="E10" s="1">
        <f t="shared" si="1"/>
        <v>2000</v>
      </c>
      <c r="F10" s="1">
        <f>Tabella322691220[[#This Row],[Previsto5-8]]+Tabella32269122026[[#This Row],[Predetto5-8]]+Tabella32269122029[[#This Row],[Predetto5-8]]</f>
        <v>0</v>
      </c>
      <c r="G10" s="1">
        <f t="shared" si="2"/>
        <v>4000</v>
      </c>
      <c r="H10" s="1">
        <f>Tabella322691220[[#This Row],[Previsto9-12]]+Tabella32269122026[[#This Row],[Predetto9-12]]+Tabella32269122029[[#This Row],[Predetto9-12]]</f>
        <v>0</v>
      </c>
      <c r="I10" s="1">
        <f t="shared" si="3"/>
        <v>4000</v>
      </c>
      <c r="J10" s="1">
        <f>Tabella322691220[[#This Row],[Previsto13-16]]+Tabella32269122026[[#This Row],[Predetto13-16]]+Tabella32269122029[[#This Row],[Predetto13-16]]</f>
        <v>0</v>
      </c>
      <c r="K10" s="1">
        <f t="shared" si="4"/>
        <v>8000</v>
      </c>
      <c r="L10" s="1">
        <f>Tabella322691220[[#This Row],[Previsto17-20]]+Tabella32269122026[[#This Row],[Predetto17-20]]+Tabella32269122029[[#This Row],[Predetto17-20]]</f>
        <v>0</v>
      </c>
      <c r="M10" s="1">
        <f t="shared" si="5"/>
        <v>12000</v>
      </c>
      <c r="N10" s="1">
        <f>Tabella322691220[[#This Row],[Previsto21-24]]+Tabella32269122026[[#This Row],[Predetto21-24]]+Tabella32269122029[[#This Row],[Predetto21-24]]</f>
        <v>0</v>
      </c>
      <c r="O10" s="1">
        <f t="shared" si="6"/>
        <v>12000</v>
      </c>
      <c r="P10" s="1">
        <f>Tabella322691220[[#This Row],[Previsto25-28]]+Tabella32269122026[[#This Row],[Predetto25-28]]+Tabella32269122029[[#This Row],[Predetto25-28]]</f>
        <v>0</v>
      </c>
      <c r="Q10" s="1">
        <f t="shared" si="7"/>
        <v>6000</v>
      </c>
      <c r="R10" s="1">
        <f>Tabella322691220[[#This Row],[Previsto29-32]]+Tabella32269122026[[#This Row],[Predetto29-32]]+Tabella32269122029[[#This Row],[Predetto29-32]]</f>
        <v>0</v>
      </c>
      <c r="S10" s="1">
        <f t="shared" si="8"/>
        <v>0</v>
      </c>
      <c r="T10" s="1">
        <f>Tabella322691220[[#This Row],[Previsto33-36]]+Tabella32269122026[[#This Row],[Predetto33-36]]+Tabella32269122029[[#This Row],[Predetto33-36]]</f>
        <v>0</v>
      </c>
      <c r="U10" s="1">
        <f>Tabella32269122032[[#This Row],[Atteso1-4]]+Tabella32269122032[[#This Row],[Atteso5-8]]+Tabella32269122032[[#This Row],[Atteso9-12]]+Tabella32269122032[[#This Row],[Atteso13-16]]+Tabella32269122032[[#This Row],[Atteso17-20]]</f>
        <v>18000</v>
      </c>
      <c r="V10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10" s="93">
        <f>IFERROR(-(Tabella32269122032[[#This Row],[Totale Per OR Atteso]]-Tabella32269122032[[#This Row],[Totale Predetto]])/Tabella32269122032[[#This Row],[Totale Per OR Atteso]],0)</f>
        <v>-1</v>
      </c>
      <c r="AJ10" s="72"/>
      <c r="AK10" s="71" t="s">
        <v>130</v>
      </c>
      <c r="AL10" s="72" t="s">
        <v>131</v>
      </c>
      <c r="AM10" s="71" t="s">
        <v>120</v>
      </c>
      <c r="AN10" s="71"/>
      <c r="AO10" s="53"/>
      <c r="AP10" s="51" t="s">
        <v>125</v>
      </c>
      <c r="AQ10" s="51" t="s">
        <v>125</v>
      </c>
      <c r="AR10" s="51" t="s">
        <v>125</v>
      </c>
      <c r="AS10" s="51" t="s">
        <v>125</v>
      </c>
      <c r="AT10" s="51" t="s">
        <v>125</v>
      </c>
      <c r="AU10" s="51" t="s">
        <v>125</v>
      </c>
      <c r="AV10" s="51" t="s">
        <v>125</v>
      </c>
      <c r="AW10" s="51" t="s">
        <v>125</v>
      </c>
      <c r="AX10" s="51" t="s">
        <v>125</v>
      </c>
      <c r="AY10" s="51" t="s">
        <v>125</v>
      </c>
      <c r="AZ10" s="51" t="s">
        <v>125</v>
      </c>
      <c r="BA10" s="51" t="s">
        <v>125</v>
      </c>
      <c r="BB10" s="51"/>
      <c r="BC10" s="51"/>
      <c r="BD10" s="51"/>
      <c r="BE10" s="51"/>
      <c r="BF10" s="51"/>
      <c r="BG10" s="51"/>
      <c r="BH10" s="65"/>
      <c r="BI10" s="52">
        <f t="shared" si="10"/>
        <v>4000</v>
      </c>
      <c r="BJ10" s="52">
        <f t="shared" si="11"/>
        <v>4000</v>
      </c>
      <c r="BK10" s="52">
        <f t="shared" si="12"/>
        <v>4000</v>
      </c>
      <c r="BL10" s="52">
        <f t="shared" si="13"/>
        <v>4000</v>
      </c>
      <c r="BM10" s="52">
        <f t="shared" si="14"/>
        <v>4000</v>
      </c>
      <c r="BN10" s="52">
        <f t="shared" si="15"/>
        <v>4000</v>
      </c>
      <c r="BO10" s="52">
        <f t="shared" si="16"/>
        <v>0</v>
      </c>
      <c r="BP10" s="52">
        <f t="shared" si="17"/>
        <v>0</v>
      </c>
      <c r="BQ10" s="52">
        <f t="shared" si="18"/>
        <v>0</v>
      </c>
      <c r="BR10" s="66">
        <f t="shared" ref="BR10:BR73" si="22">SUM(BI10:BQ10)</f>
        <v>24000</v>
      </c>
      <c r="BS10" s="56"/>
      <c r="BT10" s="115">
        <f t="shared" si="20"/>
        <v>600</v>
      </c>
      <c r="BU10" s="116">
        <v>600</v>
      </c>
      <c r="BV10" s="116"/>
      <c r="BW10" s="116"/>
      <c r="BX10" s="115">
        <v>600</v>
      </c>
      <c r="BY10" s="65"/>
      <c r="BZ10" s="109">
        <f t="shared" si="19"/>
        <v>4.8</v>
      </c>
      <c r="CA10" s="65"/>
      <c r="CB10" s="113">
        <f>BT10/125*'CINI - UniCampania'!$B$4</f>
        <v>24000</v>
      </c>
      <c r="CC10" s="1"/>
      <c r="CK10" s="7" t="s">
        <v>116</v>
      </c>
      <c r="CL10" s="5">
        <f>SUM(BI54:BI93)</f>
        <v>0</v>
      </c>
      <c r="CM10" s="5">
        <f t="shared" ref="CM10:CT10" si="23">SUM(BJ54:BJ93)</f>
        <v>1466.6666666666667</v>
      </c>
      <c r="CN10" s="5">
        <f t="shared" si="23"/>
        <v>2933.3333333333335</v>
      </c>
      <c r="CO10" s="5">
        <f t="shared" si="23"/>
        <v>14666.666666666668</v>
      </c>
      <c r="CP10" s="5">
        <f t="shared" si="23"/>
        <v>13200.000000000002</v>
      </c>
      <c r="CQ10" s="5">
        <f t="shared" si="23"/>
        <v>11733.333333333334</v>
      </c>
      <c r="CR10" s="5">
        <f t="shared" si="23"/>
        <v>0</v>
      </c>
      <c r="CS10" s="5">
        <f t="shared" si="23"/>
        <v>0</v>
      </c>
      <c r="CT10" s="5">
        <f t="shared" si="23"/>
        <v>0</v>
      </c>
    </row>
    <row r="11" spans="2:103" ht="23.25">
      <c r="B11" s="1" t="s">
        <v>132</v>
      </c>
      <c r="C11" s="1">
        <f t="shared" si="0"/>
        <v>0</v>
      </c>
      <c r="D11" s="1">
        <f>Tabella322691220[[#This Row],[Previsto1-4]]+Tabella32269122026[[#This Row],[Predetto1-4]]+Tabella32269122029[[#This Row],[Predetto1-4]]</f>
        <v>0</v>
      </c>
      <c r="E11" s="1">
        <f t="shared" si="1"/>
        <v>0</v>
      </c>
      <c r="F11" s="1">
        <f>Tabella322691220[[#This Row],[Previsto5-8]]+Tabella32269122026[[#This Row],[Predetto5-8]]+Tabella32269122029[[#This Row],[Predetto5-8]]</f>
        <v>0</v>
      </c>
      <c r="G11" s="1">
        <f t="shared" si="2"/>
        <v>0</v>
      </c>
      <c r="H11" s="1">
        <f>Tabella322691220[[#This Row],[Previsto9-12]]+Tabella32269122026[[#This Row],[Predetto9-12]]+Tabella32269122029[[#This Row],[Predetto9-12]]</f>
        <v>0</v>
      </c>
      <c r="I11" s="1">
        <f t="shared" si="3"/>
        <v>16000</v>
      </c>
      <c r="J11" s="1">
        <f>Tabella322691220[[#This Row],[Previsto13-16]]+Tabella32269122026[[#This Row],[Predetto13-16]]+Tabella32269122029[[#This Row],[Predetto13-16]]</f>
        <v>0</v>
      </c>
      <c r="K11" s="1">
        <f t="shared" si="4"/>
        <v>16000</v>
      </c>
      <c r="L11" s="1">
        <f>Tabella322691220[[#This Row],[Previsto17-20]]+Tabella32269122026[[#This Row],[Predetto17-20]]+Tabella32269122029[[#This Row],[Predetto17-20]]</f>
        <v>0</v>
      </c>
      <c r="M11" s="1">
        <f t="shared" si="5"/>
        <v>16000</v>
      </c>
      <c r="N11" s="1">
        <f>Tabella322691220[[#This Row],[Previsto21-24]]+Tabella32269122026[[#This Row],[Predetto21-24]]+Tabella32269122029[[#This Row],[Predetto21-24]]</f>
        <v>0</v>
      </c>
      <c r="O11" s="1">
        <f t="shared" si="6"/>
        <v>0</v>
      </c>
      <c r="P11" s="1">
        <f>Tabella322691220[[#This Row],[Previsto25-28]]+Tabella32269122026[[#This Row],[Predetto25-28]]+Tabella32269122029[[#This Row],[Predetto25-28]]</f>
        <v>0</v>
      </c>
      <c r="Q11" s="1">
        <f t="shared" si="7"/>
        <v>0</v>
      </c>
      <c r="R11" s="1">
        <f>Tabella322691220[[#This Row],[Previsto29-32]]+Tabella32269122026[[#This Row],[Predetto29-32]]+Tabella32269122029[[#This Row],[Predetto29-32]]</f>
        <v>0</v>
      </c>
      <c r="S11" s="1">
        <f t="shared" si="8"/>
        <v>0</v>
      </c>
      <c r="T11" s="1">
        <f>Tabella322691220[[#This Row],[Previsto33-36]]+Tabella32269122026[[#This Row],[Predetto33-36]]+Tabella32269122029[[#This Row],[Predetto33-36]]</f>
        <v>0</v>
      </c>
      <c r="U11" s="1">
        <f>Tabella32269122032[[#This Row],[Atteso1-4]]+Tabella32269122032[[#This Row],[Atteso5-8]]+Tabella32269122032[[#This Row],[Atteso9-12]]+Tabella32269122032[[#This Row],[Atteso13-16]]+Tabella32269122032[[#This Row],[Atteso17-20]]</f>
        <v>32000</v>
      </c>
      <c r="V11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11" s="93">
        <f>IFERROR(-(Tabella32269122032[[#This Row],[Totale Per OR Atteso]]-Tabella32269122032[[#This Row],[Totale Predetto]])/Tabella32269122032[[#This Row],[Totale Per OR Atteso]],0)</f>
        <v>-1</v>
      </c>
      <c r="AJ11" s="72"/>
      <c r="AK11" s="71" t="s">
        <v>133</v>
      </c>
      <c r="AL11" s="72" t="s">
        <v>134</v>
      </c>
      <c r="AM11" s="71" t="s">
        <v>120</v>
      </c>
      <c r="AN11" s="71"/>
      <c r="AO11" s="53"/>
      <c r="AP11" s="51" t="s">
        <v>125</v>
      </c>
      <c r="AQ11" s="51" t="s">
        <v>125</v>
      </c>
      <c r="AR11" s="51" t="s">
        <v>125</v>
      </c>
      <c r="AS11" s="51" t="s">
        <v>125</v>
      </c>
      <c r="AT11" s="51" t="s">
        <v>125</v>
      </c>
      <c r="AU11" s="51" t="s">
        <v>125</v>
      </c>
      <c r="AV11" s="51" t="s">
        <v>125</v>
      </c>
      <c r="AW11" s="51" t="s">
        <v>125</v>
      </c>
      <c r="AX11" s="51" t="s">
        <v>125</v>
      </c>
      <c r="AY11" s="51" t="s">
        <v>125</v>
      </c>
      <c r="AZ11" s="51" t="s">
        <v>125</v>
      </c>
      <c r="BA11" s="51" t="s">
        <v>125</v>
      </c>
      <c r="BB11" s="51"/>
      <c r="BC11" s="51"/>
      <c r="BD11" s="51"/>
      <c r="BE11" s="51"/>
      <c r="BF11" s="51"/>
      <c r="BG11" s="51"/>
      <c r="BH11" s="65"/>
      <c r="BI11" s="52">
        <f t="shared" si="10"/>
        <v>4000</v>
      </c>
      <c r="BJ11" s="52">
        <f t="shared" si="11"/>
        <v>4000</v>
      </c>
      <c r="BK11" s="52">
        <f t="shared" si="12"/>
        <v>4000</v>
      </c>
      <c r="BL11" s="52">
        <f t="shared" si="13"/>
        <v>4000</v>
      </c>
      <c r="BM11" s="52">
        <f t="shared" si="14"/>
        <v>4000</v>
      </c>
      <c r="BN11" s="52">
        <f t="shared" si="15"/>
        <v>4000</v>
      </c>
      <c r="BO11" s="52">
        <f t="shared" si="16"/>
        <v>0</v>
      </c>
      <c r="BP11" s="52">
        <f t="shared" si="17"/>
        <v>0</v>
      </c>
      <c r="BQ11" s="52">
        <f t="shared" si="18"/>
        <v>0</v>
      </c>
      <c r="BR11" s="66">
        <f t="shared" si="22"/>
        <v>24000</v>
      </c>
      <c r="BS11" s="56"/>
      <c r="BT11" s="115">
        <f t="shared" si="20"/>
        <v>600</v>
      </c>
      <c r="BU11" s="116">
        <v>600</v>
      </c>
      <c r="BV11" s="116"/>
      <c r="BW11" s="116"/>
      <c r="BX11" s="115">
        <v>600</v>
      </c>
      <c r="BY11" s="65"/>
      <c r="BZ11" s="109">
        <f t="shared" si="19"/>
        <v>4.8</v>
      </c>
      <c r="CA11" s="65"/>
      <c r="CB11" s="113">
        <f>BT11/125*'CINI - UniCampania'!$B$4</f>
        <v>24000</v>
      </c>
      <c r="CC11" s="1"/>
      <c r="CK11" s="7" t="s">
        <v>118</v>
      </c>
      <c r="CL11" s="5">
        <f>SUM(BI95:BI101)</f>
        <v>0</v>
      </c>
      <c r="CM11" s="5">
        <f t="shared" ref="CM11:CT11" si="24">SUM(BJ95:BJ101)</f>
        <v>0</v>
      </c>
      <c r="CN11" s="5">
        <f t="shared" si="24"/>
        <v>0</v>
      </c>
      <c r="CO11" s="5">
        <f t="shared" si="24"/>
        <v>0</v>
      </c>
      <c r="CP11" s="5">
        <f t="shared" si="24"/>
        <v>8800</v>
      </c>
      <c r="CQ11" s="5">
        <f t="shared" si="24"/>
        <v>17600</v>
      </c>
      <c r="CR11" s="5">
        <f t="shared" si="24"/>
        <v>23466.666666666668</v>
      </c>
      <c r="CS11" s="5">
        <f t="shared" si="24"/>
        <v>11733.333333333334</v>
      </c>
      <c r="CT11" s="5">
        <f t="shared" si="24"/>
        <v>0</v>
      </c>
    </row>
    <row r="12" spans="2:103" ht="23.25">
      <c r="B12" s="1" t="s">
        <v>135</v>
      </c>
      <c r="C12" s="1">
        <f t="shared" si="0"/>
        <v>9333.3333333333321</v>
      </c>
      <c r="D12" s="1">
        <f>Tabella322691220[[#This Row],[Previsto1-4]]+Tabella32269122026[[#This Row],[Predetto1-4]]+Tabella32269122029[[#This Row],[Predetto1-4]]</f>
        <v>0</v>
      </c>
      <c r="E12" s="1">
        <f t="shared" si="1"/>
        <v>9333.3333333333321</v>
      </c>
      <c r="F12" s="1">
        <f>Tabella322691220[[#This Row],[Previsto5-8]]+Tabella32269122026[[#This Row],[Predetto5-8]]+Tabella32269122029[[#This Row],[Predetto5-8]]</f>
        <v>0</v>
      </c>
      <c r="G12" s="1">
        <f t="shared" si="2"/>
        <v>9333.3333333333321</v>
      </c>
      <c r="H12" s="1">
        <f>Tabella322691220[[#This Row],[Previsto9-12]]+Tabella32269122026[[#This Row],[Predetto9-12]]+Tabella32269122029[[#This Row],[Predetto9-12]]</f>
        <v>0</v>
      </c>
      <c r="I12" s="1">
        <f t="shared" si="3"/>
        <v>14666.666666666664</v>
      </c>
      <c r="J12" s="1">
        <f>Tabella322691220[[#This Row],[Previsto13-16]]+Tabella32269122026[[#This Row],[Predetto13-16]]+Tabella32269122029[[#This Row],[Predetto13-16]]</f>
        <v>0</v>
      </c>
      <c r="K12" s="1">
        <f t="shared" si="4"/>
        <v>10000</v>
      </c>
      <c r="L12" s="1">
        <f>Tabella322691220[[#This Row],[Previsto17-20]]+Tabella32269122026[[#This Row],[Predetto17-20]]+Tabella32269122029[[#This Row],[Predetto17-20]]</f>
        <v>0</v>
      </c>
      <c r="M12" s="1">
        <f t="shared" si="5"/>
        <v>5333.333333333333</v>
      </c>
      <c r="N12" s="1">
        <f>Tabella322691220[[#This Row],[Previsto21-24]]+Tabella32269122026[[#This Row],[Predetto21-24]]+Tabella32269122029[[#This Row],[Predetto21-24]]</f>
        <v>0</v>
      </c>
      <c r="O12" s="1">
        <f t="shared" si="6"/>
        <v>9333.3333333333321</v>
      </c>
      <c r="P12" s="1">
        <f>Tabella322691220[[#This Row],[Previsto25-28]]+Tabella32269122026[[#This Row],[Predetto25-28]]+Tabella32269122029[[#This Row],[Predetto25-28]]</f>
        <v>0</v>
      </c>
      <c r="Q12" s="1">
        <f t="shared" si="7"/>
        <v>4666.6666666666661</v>
      </c>
      <c r="R12" s="1">
        <f>Tabella322691220[[#This Row],[Previsto29-32]]+Tabella32269122026[[#This Row],[Predetto29-32]]+Tabella32269122029[[#This Row],[Predetto29-32]]</f>
        <v>0</v>
      </c>
      <c r="S12" s="1">
        <f t="shared" si="8"/>
        <v>0</v>
      </c>
      <c r="T12" s="1">
        <f>Tabella322691220[[#This Row],[Previsto33-36]]+Tabella32269122026[[#This Row],[Predetto33-36]]+Tabella32269122029[[#This Row],[Predetto33-36]]</f>
        <v>0</v>
      </c>
      <c r="U12" s="1">
        <f>Tabella32269122032[[#This Row],[Atteso1-4]]+Tabella32269122032[[#This Row],[Atteso5-8]]+Tabella32269122032[[#This Row],[Atteso9-12]]+Tabella32269122032[[#This Row],[Atteso13-16]]+Tabella32269122032[[#This Row],[Atteso17-20]]</f>
        <v>52666.666666666657</v>
      </c>
      <c r="V12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0</v>
      </c>
      <c r="W12" s="93">
        <f>IFERROR(-(Tabella32269122032[[#This Row],[Totale Per OR Atteso]]-Tabella32269122032[[#This Row],[Totale Predetto]])/Tabella32269122032[[#This Row],[Totale Per OR Atteso]],0)</f>
        <v>-1</v>
      </c>
      <c r="AJ12" s="72"/>
      <c r="AK12" s="71" t="s">
        <v>136</v>
      </c>
      <c r="AL12" s="72" t="s">
        <v>137</v>
      </c>
      <c r="AM12" s="71" t="s">
        <v>120</v>
      </c>
      <c r="AN12" s="71"/>
      <c r="AO12" s="53"/>
      <c r="AP12" s="51" t="s">
        <v>125</v>
      </c>
      <c r="AQ12" s="51" t="s">
        <v>125</v>
      </c>
      <c r="AR12" s="51" t="s">
        <v>125</v>
      </c>
      <c r="AS12" s="51" t="s">
        <v>125</v>
      </c>
      <c r="AT12" s="51" t="s">
        <v>125</v>
      </c>
      <c r="AU12" s="51" t="s">
        <v>125</v>
      </c>
      <c r="AV12" s="51" t="s">
        <v>125</v>
      </c>
      <c r="AW12" s="51" t="s">
        <v>125</v>
      </c>
      <c r="AX12" s="51" t="s">
        <v>125</v>
      </c>
      <c r="AY12" s="51" t="s">
        <v>125</v>
      </c>
      <c r="AZ12" s="51" t="s">
        <v>125</v>
      </c>
      <c r="BA12" s="51" t="s">
        <v>125</v>
      </c>
      <c r="BB12" s="51"/>
      <c r="BC12" s="51"/>
      <c r="BD12" s="51"/>
      <c r="BE12" s="51"/>
      <c r="BF12" s="51"/>
      <c r="BG12" s="51"/>
      <c r="BH12" s="65"/>
      <c r="BI12" s="52">
        <f t="shared" si="10"/>
        <v>4000</v>
      </c>
      <c r="BJ12" s="52">
        <f t="shared" si="11"/>
        <v>4000</v>
      </c>
      <c r="BK12" s="52">
        <f t="shared" si="12"/>
        <v>4000</v>
      </c>
      <c r="BL12" s="52">
        <f t="shared" si="13"/>
        <v>4000</v>
      </c>
      <c r="BM12" s="52">
        <f t="shared" si="14"/>
        <v>4000</v>
      </c>
      <c r="BN12" s="52">
        <f t="shared" si="15"/>
        <v>4000</v>
      </c>
      <c r="BO12" s="52">
        <f t="shared" si="16"/>
        <v>0</v>
      </c>
      <c r="BP12" s="52">
        <f t="shared" si="17"/>
        <v>0</v>
      </c>
      <c r="BQ12" s="52">
        <f t="shared" si="18"/>
        <v>0</v>
      </c>
      <c r="BR12" s="66">
        <f t="shared" si="22"/>
        <v>24000</v>
      </c>
      <c r="BS12" s="56"/>
      <c r="BT12" s="115">
        <f t="shared" si="20"/>
        <v>600</v>
      </c>
      <c r="BU12" s="116">
        <v>600</v>
      </c>
      <c r="BV12" s="116"/>
      <c r="BW12" s="116"/>
      <c r="BX12" s="115">
        <v>600</v>
      </c>
      <c r="BY12" s="65"/>
      <c r="BZ12" s="109">
        <f t="shared" si="19"/>
        <v>4.8</v>
      </c>
      <c r="CA12" s="65"/>
      <c r="CB12" s="113">
        <f>BT12/125*'CINI - UniCampania'!$B$4</f>
        <v>24000</v>
      </c>
      <c r="CC12" s="1"/>
      <c r="CK12" s="7" t="s">
        <v>122</v>
      </c>
      <c r="CL12" s="5">
        <f>SUM(BI103:BI109)</f>
        <v>3200</v>
      </c>
      <c r="CM12" s="5">
        <f t="shared" ref="CM12:CT12" si="25">SUM(BJ103:BJ109)</f>
        <v>12116.666666666668</v>
      </c>
      <c r="CN12" s="5">
        <f t="shared" si="25"/>
        <v>21033.333333333336</v>
      </c>
      <c r="CO12" s="5">
        <f t="shared" si="25"/>
        <v>21033.333333333336</v>
      </c>
      <c r="CP12" s="5">
        <f t="shared" si="25"/>
        <v>37966.666666666672</v>
      </c>
      <c r="CQ12" s="5">
        <f t="shared" si="25"/>
        <v>54900</v>
      </c>
      <c r="CR12" s="5">
        <f t="shared" si="25"/>
        <v>54900</v>
      </c>
      <c r="CS12" s="5">
        <f t="shared" si="25"/>
        <v>27450</v>
      </c>
      <c r="CT12" s="5">
        <f t="shared" si="25"/>
        <v>0</v>
      </c>
    </row>
    <row r="13" spans="2:103" ht="23.25">
      <c r="AJ13" s="72"/>
      <c r="AK13" s="71" t="s">
        <v>138</v>
      </c>
      <c r="AL13" s="72" t="s">
        <v>139</v>
      </c>
      <c r="AM13" s="71" t="s">
        <v>120</v>
      </c>
      <c r="AN13" s="71"/>
      <c r="AO13" s="53"/>
      <c r="AP13" s="51" t="s">
        <v>125</v>
      </c>
      <c r="AQ13" s="51" t="s">
        <v>125</v>
      </c>
      <c r="AR13" s="51" t="s">
        <v>125</v>
      </c>
      <c r="AS13" s="51" t="s">
        <v>125</v>
      </c>
      <c r="AT13" s="51" t="s">
        <v>125</v>
      </c>
      <c r="AU13" s="51" t="s">
        <v>125</v>
      </c>
      <c r="AV13" s="51" t="s">
        <v>125</v>
      </c>
      <c r="AW13" s="51" t="s">
        <v>125</v>
      </c>
      <c r="AX13" s="51" t="s">
        <v>125</v>
      </c>
      <c r="AY13" s="51" t="s">
        <v>125</v>
      </c>
      <c r="AZ13" s="51" t="s">
        <v>125</v>
      </c>
      <c r="BA13" s="51" t="s">
        <v>125</v>
      </c>
      <c r="BB13" s="51"/>
      <c r="BC13" s="51"/>
      <c r="BD13" s="51"/>
      <c r="BE13" s="51"/>
      <c r="BF13" s="51"/>
      <c r="BG13" s="51"/>
      <c r="BH13" s="65"/>
      <c r="BI13" s="52">
        <f t="shared" si="10"/>
        <v>0</v>
      </c>
      <c r="BJ13" s="52">
        <f t="shared" si="11"/>
        <v>0</v>
      </c>
      <c r="BK13" s="52">
        <f t="shared" si="12"/>
        <v>0</v>
      </c>
      <c r="BL13" s="52">
        <f t="shared" si="13"/>
        <v>0</v>
      </c>
      <c r="BM13" s="52">
        <f t="shared" si="14"/>
        <v>0</v>
      </c>
      <c r="BN13" s="52">
        <f t="shared" si="15"/>
        <v>0</v>
      </c>
      <c r="BO13" s="52">
        <f t="shared" si="16"/>
        <v>0</v>
      </c>
      <c r="BP13" s="52">
        <f t="shared" si="17"/>
        <v>0</v>
      </c>
      <c r="BQ13" s="52">
        <f t="shared" si="18"/>
        <v>0</v>
      </c>
      <c r="BR13" s="66">
        <f t="shared" si="22"/>
        <v>0</v>
      </c>
      <c r="BS13" s="56"/>
      <c r="BT13" s="115">
        <f t="shared" si="20"/>
        <v>0</v>
      </c>
      <c r="BU13" s="116"/>
      <c r="BV13" s="116"/>
      <c r="BW13" s="116"/>
      <c r="BX13" s="115">
        <v>0</v>
      </c>
      <c r="BY13" s="65"/>
      <c r="BZ13" s="109">
        <f t="shared" si="19"/>
        <v>0</v>
      </c>
      <c r="CA13" s="65"/>
      <c r="CB13" s="113">
        <f>BT13/125*'CINI - UniCampania'!$B$4</f>
        <v>0</v>
      </c>
      <c r="CC13" s="1"/>
      <c r="CK13" s="7" t="s">
        <v>126</v>
      </c>
      <c r="CL13" s="5">
        <f>SUM(BI111:BI116)</f>
        <v>0</v>
      </c>
      <c r="CM13" s="5">
        <f t="shared" ref="CM13:CT13" si="26">SUM(BJ111:BJ116)</f>
        <v>0</v>
      </c>
      <c r="CN13" s="5">
        <f t="shared" si="26"/>
        <v>0</v>
      </c>
      <c r="CO13" s="5">
        <f t="shared" si="26"/>
        <v>0</v>
      </c>
      <c r="CP13" s="5">
        <f t="shared" si="26"/>
        <v>2933.3333333333335</v>
      </c>
      <c r="CQ13" s="5">
        <f t="shared" si="26"/>
        <v>5866.666666666667</v>
      </c>
      <c r="CR13" s="5">
        <f t="shared" si="26"/>
        <v>0</v>
      </c>
      <c r="CS13" s="5">
        <f t="shared" si="26"/>
        <v>0</v>
      </c>
      <c r="CT13" s="5">
        <f t="shared" si="26"/>
        <v>0</v>
      </c>
    </row>
    <row r="14" spans="2:103" ht="23.25">
      <c r="I14" s="94"/>
      <c r="J14" s="95" t="s">
        <v>140</v>
      </c>
      <c r="K14" s="100"/>
      <c r="L14" s="101">
        <f>C5+E5+G5+I5+K5+C6++E6+G6+I6+K6+O5+O6+O7+O8+O9+O10+O11+O12+Q5+Q6+Q7+Q8+Q9+Q10+Q11+Q12+S5+S6+S7+S8+S9+S10+S12+S11+K7+I7++G7+E7+C7+C8+C9+C10+C11+E8+E9+E10+E11+E12+C12+G8+G9+G10+G11+G12+I8+I9+I10+I11+I12+K8+K9+K10+K11+K12+M5+M6+M7+M8+M9+M10+M11+M12</f>
        <v>915000.00000000012</v>
      </c>
      <c r="AJ14" s="72"/>
      <c r="AK14" s="71" t="s">
        <v>141</v>
      </c>
      <c r="AL14" s="72" t="s">
        <v>142</v>
      </c>
      <c r="AM14" s="71" t="s">
        <v>120</v>
      </c>
      <c r="AN14" s="71"/>
      <c r="AO14" s="53"/>
      <c r="AP14" s="51" t="s">
        <v>125</v>
      </c>
      <c r="AQ14" s="51" t="s">
        <v>125</v>
      </c>
      <c r="AR14" s="51" t="s">
        <v>125</v>
      </c>
      <c r="AS14" s="51" t="s">
        <v>125</v>
      </c>
      <c r="AT14" s="51" t="s">
        <v>125</v>
      </c>
      <c r="AU14" s="51" t="s">
        <v>125</v>
      </c>
      <c r="AV14" s="51" t="s">
        <v>125</v>
      </c>
      <c r="AW14" s="51" t="s">
        <v>125</v>
      </c>
      <c r="AX14" s="51" t="s">
        <v>125</v>
      </c>
      <c r="AY14" s="51" t="s">
        <v>125</v>
      </c>
      <c r="AZ14" s="51" t="s">
        <v>125</v>
      </c>
      <c r="BA14" s="51" t="s">
        <v>125</v>
      </c>
      <c r="BB14" s="51"/>
      <c r="BC14" s="51"/>
      <c r="BD14" s="51"/>
      <c r="BE14" s="51"/>
      <c r="BF14" s="51"/>
      <c r="BG14" s="51"/>
      <c r="BH14" s="65"/>
      <c r="BI14" s="52">
        <f t="shared" si="10"/>
        <v>0</v>
      </c>
      <c r="BJ14" s="52">
        <f t="shared" si="11"/>
        <v>0</v>
      </c>
      <c r="BK14" s="52">
        <f t="shared" si="12"/>
        <v>0</v>
      </c>
      <c r="BL14" s="52">
        <f t="shared" si="13"/>
        <v>0</v>
      </c>
      <c r="BM14" s="52">
        <f t="shared" si="14"/>
        <v>0</v>
      </c>
      <c r="BN14" s="52">
        <f t="shared" si="15"/>
        <v>0</v>
      </c>
      <c r="BO14" s="52">
        <f t="shared" si="16"/>
        <v>0</v>
      </c>
      <c r="BP14" s="52">
        <f t="shared" si="17"/>
        <v>0</v>
      </c>
      <c r="BQ14" s="52">
        <f t="shared" si="18"/>
        <v>0</v>
      </c>
      <c r="BR14" s="66">
        <f t="shared" si="22"/>
        <v>0</v>
      </c>
      <c r="BS14" s="56"/>
      <c r="BT14" s="115">
        <f t="shared" si="20"/>
        <v>0</v>
      </c>
      <c r="BU14" s="116"/>
      <c r="BV14" s="116"/>
      <c r="BW14" s="116"/>
      <c r="BX14" s="115">
        <v>0</v>
      </c>
      <c r="BY14" s="65"/>
      <c r="BZ14" s="109">
        <f t="shared" si="19"/>
        <v>0</v>
      </c>
      <c r="CA14" s="65"/>
      <c r="CB14" s="113">
        <f>BT14/125*'CINI - UniCampania'!$B$4</f>
        <v>0</v>
      </c>
      <c r="CC14" s="1"/>
      <c r="CK14" s="7" t="s">
        <v>129</v>
      </c>
      <c r="CL14" s="5">
        <f>SUM(BI118:BI126)</f>
        <v>0</v>
      </c>
      <c r="CM14" s="5">
        <f t="shared" ref="CM14:CT14" si="27">SUM(BJ118:BJ126)</f>
        <v>2000</v>
      </c>
      <c r="CN14" s="5">
        <f t="shared" si="27"/>
        <v>4000</v>
      </c>
      <c r="CO14" s="5">
        <f t="shared" si="27"/>
        <v>4000</v>
      </c>
      <c r="CP14" s="5">
        <f t="shared" si="27"/>
        <v>8000</v>
      </c>
      <c r="CQ14" s="5">
        <f t="shared" si="27"/>
        <v>12000</v>
      </c>
      <c r="CR14" s="5">
        <f t="shared" si="27"/>
        <v>12000</v>
      </c>
      <c r="CS14" s="5">
        <f t="shared" si="27"/>
        <v>6000</v>
      </c>
      <c r="CT14" s="5">
        <f t="shared" si="27"/>
        <v>0</v>
      </c>
    </row>
    <row r="15" spans="2:103" ht="23.25">
      <c r="I15" s="98"/>
      <c r="J15" s="99" t="s">
        <v>143</v>
      </c>
      <c r="K15" s="97"/>
      <c r="L15" s="101">
        <f>D5+D6+D7+D8+D9+D10+D11++D12+F5+F6+F7+F8+F9+F10+F11+F12+H5+H6+H7+H8+H9+H10+P5+P6+P7+P8+P9+P10+P11+P12+R5+R6+R7+R8+R9+R10+R11+R12+T5+T6+T7+T8+T9+T10+T11+T12+H11+H12+J5+J6+J7+J8+J9+J10+J11+J12+L6+L5+L7+L8+L9+L10+L11+L12+N5+N6+N7+N8+N9+N10+N11+N12</f>
        <v>0</v>
      </c>
      <c r="AJ15" s="72"/>
      <c r="AK15" s="71" t="s">
        <v>144</v>
      </c>
      <c r="AL15" s="68" t="s">
        <v>145</v>
      </c>
      <c r="AM15" s="71" t="s">
        <v>120</v>
      </c>
      <c r="AN15" s="71"/>
      <c r="AO15" s="53"/>
      <c r="AP15" s="51" t="s">
        <v>125</v>
      </c>
      <c r="AQ15" s="51" t="s">
        <v>125</v>
      </c>
      <c r="AR15" s="51" t="s">
        <v>125</v>
      </c>
      <c r="AS15" s="51" t="s">
        <v>125</v>
      </c>
      <c r="AT15" s="51" t="s">
        <v>125</v>
      </c>
      <c r="AU15" s="51" t="s">
        <v>125</v>
      </c>
      <c r="AV15" s="51" t="s">
        <v>125</v>
      </c>
      <c r="AW15" s="51" t="s">
        <v>125</v>
      </c>
      <c r="AX15" s="51" t="s">
        <v>125</v>
      </c>
      <c r="AY15" s="51" t="s">
        <v>125</v>
      </c>
      <c r="AZ15" s="51" t="s">
        <v>125</v>
      </c>
      <c r="BA15" s="51" t="s">
        <v>125</v>
      </c>
      <c r="BB15" s="51"/>
      <c r="BC15" s="51"/>
      <c r="BD15" s="51"/>
      <c r="BE15" s="51"/>
      <c r="BF15" s="51"/>
      <c r="BG15" s="51"/>
      <c r="BH15" s="65"/>
      <c r="BI15" s="52">
        <f t="shared" si="10"/>
        <v>0</v>
      </c>
      <c r="BJ15" s="52">
        <f t="shared" si="11"/>
        <v>0</v>
      </c>
      <c r="BK15" s="52">
        <f t="shared" si="12"/>
        <v>0</v>
      </c>
      <c r="BL15" s="52">
        <f t="shared" si="13"/>
        <v>0</v>
      </c>
      <c r="BM15" s="52">
        <f t="shared" si="14"/>
        <v>0</v>
      </c>
      <c r="BN15" s="52">
        <f t="shared" si="15"/>
        <v>0</v>
      </c>
      <c r="BO15" s="52">
        <f t="shared" si="16"/>
        <v>0</v>
      </c>
      <c r="BP15" s="52">
        <f t="shared" si="17"/>
        <v>0</v>
      </c>
      <c r="BQ15" s="52">
        <f t="shared" si="18"/>
        <v>0</v>
      </c>
      <c r="BR15" s="66">
        <f t="shared" si="22"/>
        <v>0</v>
      </c>
      <c r="BS15" s="56"/>
      <c r="BT15" s="115">
        <f t="shared" si="20"/>
        <v>0</v>
      </c>
      <c r="BU15" s="116"/>
      <c r="BV15" s="116"/>
      <c r="BW15" s="116"/>
      <c r="BX15" s="115">
        <v>0</v>
      </c>
      <c r="BY15" s="65"/>
      <c r="BZ15" s="109">
        <f t="shared" si="19"/>
        <v>0</v>
      </c>
      <c r="CA15" s="65"/>
      <c r="CB15" s="113">
        <f>BT15/125*'CINI - UniCampania'!$B$4</f>
        <v>0</v>
      </c>
      <c r="CC15" s="1"/>
      <c r="CK15" s="7" t="s">
        <v>132</v>
      </c>
      <c r="CL15" s="5">
        <f>SUM(BI128:BI133)</f>
        <v>0</v>
      </c>
      <c r="CM15" s="5">
        <f t="shared" ref="CM15:CT15" si="28">SUM(BJ128:BJ133)</f>
        <v>0</v>
      </c>
      <c r="CN15" s="5">
        <f t="shared" si="28"/>
        <v>0</v>
      </c>
      <c r="CO15" s="5">
        <f t="shared" si="28"/>
        <v>16000</v>
      </c>
      <c r="CP15" s="5">
        <f t="shared" si="28"/>
        <v>16000</v>
      </c>
      <c r="CQ15" s="5">
        <f t="shared" si="28"/>
        <v>16000</v>
      </c>
      <c r="CR15" s="5">
        <f t="shared" si="28"/>
        <v>0</v>
      </c>
      <c r="CS15" s="5">
        <f t="shared" si="28"/>
        <v>0</v>
      </c>
      <c r="CT15" s="5">
        <f t="shared" si="28"/>
        <v>0</v>
      </c>
    </row>
    <row r="16" spans="2:103" ht="23.25">
      <c r="I16" s="142" t="s">
        <v>146</v>
      </c>
      <c r="J16" s="99"/>
      <c r="K16" s="97"/>
      <c r="L16" s="96">
        <f>IFERROR(-(L14-L15)/L14,0)</f>
        <v>-1</v>
      </c>
      <c r="AJ16" s="72"/>
      <c r="AK16" s="71"/>
      <c r="AL16" s="72"/>
      <c r="AM16" s="71" t="s">
        <v>120</v>
      </c>
      <c r="AN16" s="71"/>
      <c r="AO16" s="53"/>
      <c r="AP16" s="51"/>
      <c r="AQ16" s="51"/>
      <c r="AR16" s="51"/>
      <c r="AS16" s="51" t="s">
        <v>125</v>
      </c>
      <c r="AT16" s="51" t="s">
        <v>125</v>
      </c>
      <c r="AU16" s="51" t="s">
        <v>125</v>
      </c>
      <c r="AV16" s="51" t="s">
        <v>125</v>
      </c>
      <c r="AW16" s="51" t="s">
        <v>125</v>
      </c>
      <c r="AX16" s="51" t="s">
        <v>125</v>
      </c>
      <c r="AY16" s="51" t="s">
        <v>125</v>
      </c>
      <c r="AZ16" s="51" t="s">
        <v>125</v>
      </c>
      <c r="BA16" s="51" t="s">
        <v>125</v>
      </c>
      <c r="BB16" s="51"/>
      <c r="BC16" s="51"/>
      <c r="BD16" s="51"/>
      <c r="BE16" s="51"/>
      <c r="BF16" s="51"/>
      <c r="BG16" s="51"/>
      <c r="BH16" s="65"/>
      <c r="BI16" s="52">
        <f t="shared" si="10"/>
        <v>0</v>
      </c>
      <c r="BJ16" s="52">
        <f t="shared" si="11"/>
        <v>0</v>
      </c>
      <c r="BK16" s="52">
        <f t="shared" si="12"/>
        <v>0</v>
      </c>
      <c r="BL16" s="52">
        <f t="shared" si="13"/>
        <v>0</v>
      </c>
      <c r="BM16" s="52">
        <f t="shared" si="14"/>
        <v>0</v>
      </c>
      <c r="BN16" s="52">
        <f t="shared" si="15"/>
        <v>0</v>
      </c>
      <c r="BO16" s="52">
        <f t="shared" si="16"/>
        <v>0</v>
      </c>
      <c r="BP16" s="52">
        <f t="shared" si="17"/>
        <v>0</v>
      </c>
      <c r="BQ16" s="52">
        <f t="shared" si="18"/>
        <v>0</v>
      </c>
      <c r="BR16" s="66">
        <f t="shared" si="22"/>
        <v>0</v>
      </c>
      <c r="BS16" s="56"/>
      <c r="BT16" s="115">
        <f t="shared" si="20"/>
        <v>0</v>
      </c>
      <c r="BU16" s="116"/>
      <c r="BV16" s="116"/>
      <c r="BW16" s="116"/>
      <c r="BX16" s="115">
        <v>0</v>
      </c>
      <c r="BY16" s="65"/>
      <c r="BZ16" s="109">
        <f t="shared" si="19"/>
        <v>0</v>
      </c>
      <c r="CA16" s="65"/>
      <c r="CB16" s="113">
        <f>BT16/125*'CINI - UniCampania'!$B$4</f>
        <v>0</v>
      </c>
      <c r="CC16" s="1"/>
      <c r="CK16" s="7" t="s">
        <v>135</v>
      </c>
      <c r="CL16" s="5">
        <f>SUM(BI135:BI139)</f>
        <v>9333.3333333333321</v>
      </c>
      <c r="CM16" s="5">
        <f t="shared" ref="CM16:CT16" si="29">SUM(BJ135:BJ139)</f>
        <v>9333.3333333333321</v>
      </c>
      <c r="CN16" s="5">
        <f t="shared" si="29"/>
        <v>9333.3333333333321</v>
      </c>
      <c r="CO16" s="5">
        <f t="shared" si="29"/>
        <v>14666.666666666664</v>
      </c>
      <c r="CP16" s="5">
        <f t="shared" si="29"/>
        <v>10000</v>
      </c>
      <c r="CQ16" s="5">
        <f t="shared" si="29"/>
        <v>5333.333333333333</v>
      </c>
      <c r="CR16" s="5">
        <f t="shared" si="29"/>
        <v>9333.3333333333321</v>
      </c>
      <c r="CS16" s="5">
        <f t="shared" si="29"/>
        <v>4666.6666666666661</v>
      </c>
      <c r="CT16" s="5">
        <f t="shared" si="29"/>
        <v>0</v>
      </c>
    </row>
    <row r="17" spans="36:81" ht="23.25">
      <c r="AJ17" s="72"/>
      <c r="AK17" s="69" t="s">
        <v>147</v>
      </c>
      <c r="AL17" s="70"/>
      <c r="AM17" s="71" t="s">
        <v>120</v>
      </c>
      <c r="AN17" s="73" t="s">
        <v>148</v>
      </c>
      <c r="AO17" s="53"/>
      <c r="AP17" s="51"/>
      <c r="AQ17" s="51"/>
      <c r="AR17" s="51"/>
      <c r="AS17" s="51" t="s">
        <v>125</v>
      </c>
      <c r="AT17" s="51" t="s">
        <v>125</v>
      </c>
      <c r="AU17" s="51" t="s">
        <v>125</v>
      </c>
      <c r="AV17" s="51" t="s">
        <v>125</v>
      </c>
      <c r="AW17" s="51" t="s">
        <v>125</v>
      </c>
      <c r="AX17" s="51" t="s">
        <v>125</v>
      </c>
      <c r="AY17" s="51" t="s">
        <v>125</v>
      </c>
      <c r="AZ17" s="51" t="s">
        <v>125</v>
      </c>
      <c r="BA17" s="51" t="s">
        <v>125</v>
      </c>
      <c r="BB17" s="51"/>
      <c r="BC17" s="51"/>
      <c r="BD17" s="51"/>
      <c r="BE17" s="51"/>
      <c r="BF17" s="51"/>
      <c r="BG17" s="51"/>
      <c r="BH17" s="65"/>
      <c r="BI17" s="52">
        <f t="shared" si="10"/>
        <v>0</v>
      </c>
      <c r="BJ17" s="52">
        <f t="shared" si="11"/>
        <v>0</v>
      </c>
      <c r="BK17" s="52">
        <f t="shared" si="12"/>
        <v>0</v>
      </c>
      <c r="BL17" s="52">
        <f t="shared" si="13"/>
        <v>0</v>
      </c>
      <c r="BM17" s="52">
        <f t="shared" si="14"/>
        <v>0</v>
      </c>
      <c r="BN17" s="52">
        <f t="shared" si="15"/>
        <v>0</v>
      </c>
      <c r="BO17" s="52">
        <f t="shared" si="16"/>
        <v>0</v>
      </c>
      <c r="BP17" s="52">
        <f t="shared" si="17"/>
        <v>0</v>
      </c>
      <c r="BQ17" s="52">
        <f t="shared" si="18"/>
        <v>0</v>
      </c>
      <c r="BR17" s="66">
        <f t="shared" si="22"/>
        <v>0</v>
      </c>
      <c r="BS17" s="56"/>
      <c r="BT17" s="115">
        <f t="shared" si="20"/>
        <v>0</v>
      </c>
      <c r="BU17" s="116"/>
      <c r="BV17" s="116"/>
      <c r="BW17" s="116"/>
      <c r="BX17" s="115">
        <v>0</v>
      </c>
      <c r="BY17" s="65"/>
      <c r="BZ17" s="109">
        <f t="shared" si="19"/>
        <v>0</v>
      </c>
      <c r="CA17" s="65"/>
      <c r="CB17" s="113">
        <f>BT17/125*'CINI - UniCampania'!$B$4</f>
        <v>0</v>
      </c>
      <c r="CC17" s="1"/>
    </row>
    <row r="18" spans="36:81" ht="23.25">
      <c r="AJ18" s="72"/>
      <c r="AK18" s="71" t="s">
        <v>149</v>
      </c>
      <c r="AL18" s="68" t="s">
        <v>150</v>
      </c>
      <c r="AM18" s="71" t="s">
        <v>120</v>
      </c>
      <c r="AN18" s="71"/>
      <c r="AO18" s="53"/>
      <c r="AP18" s="51"/>
      <c r="AQ18" s="51"/>
      <c r="AR18" s="51"/>
      <c r="AS18" s="51" t="s">
        <v>125</v>
      </c>
      <c r="AT18" s="51" t="s">
        <v>125</v>
      </c>
      <c r="AU18" s="51" t="s">
        <v>125</v>
      </c>
      <c r="AV18" s="51" t="s">
        <v>125</v>
      </c>
      <c r="AW18" s="51" t="s">
        <v>125</v>
      </c>
      <c r="AX18" s="51" t="s">
        <v>125</v>
      </c>
      <c r="AY18" s="51" t="s">
        <v>125</v>
      </c>
      <c r="AZ18" s="51" t="s">
        <v>125</v>
      </c>
      <c r="BA18" s="51" t="s">
        <v>125</v>
      </c>
      <c r="BB18" s="51"/>
      <c r="BC18" s="51"/>
      <c r="BD18" s="51"/>
      <c r="BE18" s="51"/>
      <c r="BF18" s="51"/>
      <c r="BG18" s="51"/>
      <c r="BH18" s="65"/>
      <c r="BI18" s="52">
        <f t="shared" si="10"/>
        <v>0</v>
      </c>
      <c r="BJ18" s="52">
        <f t="shared" si="11"/>
        <v>2666.6666666666665</v>
      </c>
      <c r="BK18" s="52">
        <f t="shared" si="12"/>
        <v>5333.333333333333</v>
      </c>
      <c r="BL18" s="52">
        <f t="shared" si="13"/>
        <v>5333.333333333333</v>
      </c>
      <c r="BM18" s="52">
        <f t="shared" si="14"/>
        <v>5333.333333333333</v>
      </c>
      <c r="BN18" s="52">
        <f t="shared" si="15"/>
        <v>5333.333333333333</v>
      </c>
      <c r="BO18" s="52">
        <f t="shared" si="16"/>
        <v>0</v>
      </c>
      <c r="BP18" s="52">
        <f t="shared" si="17"/>
        <v>0</v>
      </c>
      <c r="BQ18" s="52">
        <f t="shared" si="18"/>
        <v>0</v>
      </c>
      <c r="BR18" s="66">
        <f t="shared" si="22"/>
        <v>23999.999999999996</v>
      </c>
      <c r="BS18" s="56"/>
      <c r="BT18" s="115">
        <f t="shared" si="20"/>
        <v>600</v>
      </c>
      <c r="BU18" s="117">
        <v>600</v>
      </c>
      <c r="BV18" s="117"/>
      <c r="BW18" s="117"/>
      <c r="BX18" s="115">
        <v>600</v>
      </c>
      <c r="BY18" s="65"/>
      <c r="BZ18" s="109">
        <f t="shared" si="19"/>
        <v>4.8</v>
      </c>
      <c r="CA18" s="65"/>
      <c r="CB18" s="113">
        <f>BT18/125*'CINI - UniCampania'!$B$4</f>
        <v>24000</v>
      </c>
      <c r="CC18" s="1"/>
    </row>
    <row r="19" spans="36:81" ht="23.25">
      <c r="AJ19" s="72"/>
      <c r="AK19" s="71" t="s">
        <v>151</v>
      </c>
      <c r="AL19" s="68" t="s">
        <v>152</v>
      </c>
      <c r="AM19" s="71" t="s">
        <v>120</v>
      </c>
      <c r="AN19" s="71"/>
      <c r="AO19" s="53"/>
      <c r="AP19" s="51"/>
      <c r="AQ19" s="51"/>
      <c r="AR19" s="51"/>
      <c r="AS19" s="51" t="s">
        <v>125</v>
      </c>
      <c r="AT19" s="51" t="s">
        <v>125</v>
      </c>
      <c r="AU19" s="51" t="s">
        <v>125</v>
      </c>
      <c r="AV19" s="51" t="s">
        <v>125</v>
      </c>
      <c r="AW19" s="51" t="s">
        <v>125</v>
      </c>
      <c r="AX19" s="51" t="s">
        <v>125</v>
      </c>
      <c r="AY19" s="51" t="s">
        <v>125</v>
      </c>
      <c r="AZ19" s="51" t="s">
        <v>125</v>
      </c>
      <c r="BA19" s="51" t="s">
        <v>125</v>
      </c>
      <c r="BB19" s="51"/>
      <c r="BC19" s="51"/>
      <c r="BD19" s="51"/>
      <c r="BE19" s="51"/>
      <c r="BF19" s="51"/>
      <c r="BG19" s="51"/>
      <c r="BH19" s="65"/>
      <c r="BI19" s="52">
        <f t="shared" si="10"/>
        <v>0</v>
      </c>
      <c r="BJ19" s="52">
        <f t="shared" si="11"/>
        <v>2666.6666666666665</v>
      </c>
      <c r="BK19" s="52">
        <f t="shared" si="12"/>
        <v>5333.333333333333</v>
      </c>
      <c r="BL19" s="52">
        <f t="shared" si="13"/>
        <v>5333.333333333333</v>
      </c>
      <c r="BM19" s="52">
        <f t="shared" si="14"/>
        <v>5333.333333333333</v>
      </c>
      <c r="BN19" s="52">
        <f t="shared" si="15"/>
        <v>5333.333333333333</v>
      </c>
      <c r="BO19" s="52">
        <f t="shared" si="16"/>
        <v>0</v>
      </c>
      <c r="BP19" s="52">
        <f t="shared" si="17"/>
        <v>0</v>
      </c>
      <c r="BQ19" s="52">
        <f t="shared" si="18"/>
        <v>0</v>
      </c>
      <c r="BR19" s="66">
        <f t="shared" si="22"/>
        <v>23999.999999999996</v>
      </c>
      <c r="BS19" s="56"/>
      <c r="BT19" s="115">
        <f t="shared" si="20"/>
        <v>600</v>
      </c>
      <c r="BU19" s="117">
        <v>600</v>
      </c>
      <c r="BV19" s="117"/>
      <c r="BW19" s="117"/>
      <c r="BX19" s="115">
        <v>600</v>
      </c>
      <c r="BY19" s="65"/>
      <c r="BZ19" s="109">
        <f t="shared" si="19"/>
        <v>4.8</v>
      </c>
      <c r="CA19" s="65"/>
      <c r="CB19" s="113">
        <f>BT19/125*'CINI - UniCampania'!$B$4</f>
        <v>24000</v>
      </c>
      <c r="CC19" s="1"/>
    </row>
    <row r="20" spans="36:81" ht="23.25">
      <c r="AJ20" s="72"/>
      <c r="AK20" s="71" t="s">
        <v>153</v>
      </c>
      <c r="AL20" s="68" t="s">
        <v>154</v>
      </c>
      <c r="AM20" s="71" t="s">
        <v>120</v>
      </c>
      <c r="AN20" s="71"/>
      <c r="AO20" s="53"/>
      <c r="AP20" s="51"/>
      <c r="AQ20" s="51"/>
      <c r="AR20" s="51"/>
      <c r="AS20" s="51" t="s">
        <v>125</v>
      </c>
      <c r="AT20" s="51" t="s">
        <v>125</v>
      </c>
      <c r="AU20" s="51" t="s">
        <v>125</v>
      </c>
      <c r="AV20" s="51" t="s">
        <v>125</v>
      </c>
      <c r="AW20" s="51" t="s">
        <v>125</v>
      </c>
      <c r="AX20" s="51" t="s">
        <v>125</v>
      </c>
      <c r="AY20" s="51" t="s">
        <v>125</v>
      </c>
      <c r="AZ20" s="51" t="s">
        <v>125</v>
      </c>
      <c r="BA20" s="51" t="s">
        <v>125</v>
      </c>
      <c r="BB20" s="51"/>
      <c r="BC20" s="51"/>
      <c r="BD20" s="51"/>
      <c r="BE20" s="51"/>
      <c r="BF20" s="51"/>
      <c r="BG20" s="51"/>
      <c r="BH20" s="65"/>
      <c r="BI20" s="52">
        <f t="shared" si="10"/>
        <v>0</v>
      </c>
      <c r="BJ20" s="52">
        <f t="shared" si="11"/>
        <v>2666.6666666666665</v>
      </c>
      <c r="BK20" s="52">
        <f t="shared" si="12"/>
        <v>5333.333333333333</v>
      </c>
      <c r="BL20" s="52">
        <f t="shared" si="13"/>
        <v>5333.333333333333</v>
      </c>
      <c r="BM20" s="52">
        <f t="shared" si="14"/>
        <v>5333.333333333333</v>
      </c>
      <c r="BN20" s="52">
        <f t="shared" si="15"/>
        <v>5333.333333333333</v>
      </c>
      <c r="BO20" s="52">
        <f t="shared" si="16"/>
        <v>0</v>
      </c>
      <c r="BP20" s="52">
        <f t="shared" si="17"/>
        <v>0</v>
      </c>
      <c r="BQ20" s="52">
        <f t="shared" si="18"/>
        <v>0</v>
      </c>
      <c r="BR20" s="66">
        <f t="shared" si="22"/>
        <v>23999.999999999996</v>
      </c>
      <c r="BS20" s="56"/>
      <c r="BT20" s="115">
        <f t="shared" si="20"/>
        <v>600</v>
      </c>
      <c r="BU20" s="117">
        <v>600</v>
      </c>
      <c r="BV20" s="117"/>
      <c r="BW20" s="117"/>
      <c r="BX20" s="115">
        <v>600</v>
      </c>
      <c r="BY20" s="65"/>
      <c r="BZ20" s="109">
        <f t="shared" si="19"/>
        <v>4.8</v>
      </c>
      <c r="CA20" s="65"/>
      <c r="CB20" s="113">
        <f>BT20/125*'CINI - UniCampania'!$B$4</f>
        <v>24000</v>
      </c>
      <c r="CC20" s="1"/>
    </row>
    <row r="21" spans="36:81" ht="23.25">
      <c r="AJ21" s="72"/>
      <c r="AK21" s="71" t="s">
        <v>155</v>
      </c>
      <c r="AL21" s="68" t="s">
        <v>156</v>
      </c>
      <c r="AM21" s="71" t="s">
        <v>120</v>
      </c>
      <c r="AN21" s="71"/>
      <c r="AO21" s="53"/>
      <c r="AP21" s="51"/>
      <c r="AQ21" s="51"/>
      <c r="AR21" s="51"/>
      <c r="AS21" s="51" t="s">
        <v>125</v>
      </c>
      <c r="AT21" s="51" t="s">
        <v>125</v>
      </c>
      <c r="AU21" s="51" t="s">
        <v>125</v>
      </c>
      <c r="AV21" s="51" t="s">
        <v>125</v>
      </c>
      <c r="AW21" s="51" t="s">
        <v>125</v>
      </c>
      <c r="AX21" s="51" t="s">
        <v>125</v>
      </c>
      <c r="AY21" s="51" t="s">
        <v>125</v>
      </c>
      <c r="AZ21" s="51" t="s">
        <v>125</v>
      </c>
      <c r="BA21" s="51" t="s">
        <v>125</v>
      </c>
      <c r="BB21" s="51"/>
      <c r="BC21" s="51"/>
      <c r="BD21" s="51"/>
      <c r="BE21" s="51"/>
      <c r="BF21" s="51"/>
      <c r="BG21" s="51"/>
      <c r="BH21" s="65"/>
      <c r="BI21" s="52">
        <f t="shared" si="10"/>
        <v>0</v>
      </c>
      <c r="BJ21" s="52">
        <f t="shared" si="11"/>
        <v>2666.6666666666665</v>
      </c>
      <c r="BK21" s="52">
        <f t="shared" si="12"/>
        <v>5333.333333333333</v>
      </c>
      <c r="BL21" s="52">
        <f t="shared" si="13"/>
        <v>5333.333333333333</v>
      </c>
      <c r="BM21" s="52">
        <f t="shared" si="14"/>
        <v>5333.333333333333</v>
      </c>
      <c r="BN21" s="52">
        <f t="shared" si="15"/>
        <v>5333.333333333333</v>
      </c>
      <c r="BO21" s="52">
        <f t="shared" si="16"/>
        <v>0</v>
      </c>
      <c r="BP21" s="52">
        <f t="shared" si="17"/>
        <v>0</v>
      </c>
      <c r="BQ21" s="52">
        <f t="shared" si="18"/>
        <v>0</v>
      </c>
      <c r="BR21" s="66">
        <f t="shared" si="22"/>
        <v>23999.999999999996</v>
      </c>
      <c r="BS21" s="56"/>
      <c r="BT21" s="115">
        <f t="shared" si="20"/>
        <v>600</v>
      </c>
      <c r="BU21" s="117">
        <v>600</v>
      </c>
      <c r="BV21" s="117"/>
      <c r="BW21" s="117"/>
      <c r="BX21" s="115">
        <v>600</v>
      </c>
      <c r="BY21" s="65"/>
      <c r="BZ21" s="109">
        <f t="shared" si="19"/>
        <v>4.8</v>
      </c>
      <c r="CA21" s="65"/>
      <c r="CB21" s="113">
        <f>BT21/125*'CINI - UniCampania'!$B$4</f>
        <v>24000</v>
      </c>
      <c r="CC21" s="1"/>
    </row>
    <row r="22" spans="36:81" ht="23.25">
      <c r="AJ22" s="72"/>
      <c r="AK22" s="71" t="s">
        <v>157</v>
      </c>
      <c r="AL22" s="68" t="s">
        <v>158</v>
      </c>
      <c r="AM22" s="71" t="s">
        <v>120</v>
      </c>
      <c r="AN22" s="71"/>
      <c r="AO22" s="53"/>
      <c r="AP22" s="51"/>
      <c r="AQ22" s="51"/>
      <c r="AR22" s="51"/>
      <c r="AS22" s="51" t="s">
        <v>125</v>
      </c>
      <c r="AT22" s="51" t="s">
        <v>125</v>
      </c>
      <c r="AU22" s="51" t="s">
        <v>125</v>
      </c>
      <c r="AV22" s="51" t="s">
        <v>125</v>
      </c>
      <c r="AW22" s="51" t="s">
        <v>125</v>
      </c>
      <c r="AX22" s="51" t="s">
        <v>125</v>
      </c>
      <c r="AY22" s="51" t="s">
        <v>125</v>
      </c>
      <c r="AZ22" s="51" t="s">
        <v>125</v>
      </c>
      <c r="BA22" s="51" t="s">
        <v>125</v>
      </c>
      <c r="BB22" s="51"/>
      <c r="BC22" s="51"/>
      <c r="BD22" s="51"/>
      <c r="BE22" s="51"/>
      <c r="BF22" s="51"/>
      <c r="BG22" s="51"/>
      <c r="BH22" s="65"/>
      <c r="BI22" s="52">
        <f t="shared" si="10"/>
        <v>0</v>
      </c>
      <c r="BJ22" s="52">
        <f t="shared" si="11"/>
        <v>977.77777777777783</v>
      </c>
      <c r="BK22" s="52">
        <f t="shared" si="12"/>
        <v>1955.5555555555557</v>
      </c>
      <c r="BL22" s="52">
        <f t="shared" si="13"/>
        <v>1955.5555555555557</v>
      </c>
      <c r="BM22" s="52">
        <f t="shared" si="14"/>
        <v>1955.5555555555557</v>
      </c>
      <c r="BN22" s="52">
        <f t="shared" si="15"/>
        <v>1955.5555555555557</v>
      </c>
      <c r="BO22" s="52">
        <f t="shared" si="16"/>
        <v>0</v>
      </c>
      <c r="BP22" s="52">
        <f t="shared" si="17"/>
        <v>0</v>
      </c>
      <c r="BQ22" s="52">
        <f t="shared" si="18"/>
        <v>0</v>
      </c>
      <c r="BR22" s="66">
        <f t="shared" si="22"/>
        <v>8800</v>
      </c>
      <c r="BS22" s="56"/>
      <c r="BT22" s="115">
        <f t="shared" si="20"/>
        <v>220</v>
      </c>
      <c r="BU22" s="117">
        <v>220</v>
      </c>
      <c r="BV22" s="117"/>
      <c r="BW22" s="117"/>
      <c r="BX22" s="115">
        <v>220</v>
      </c>
      <c r="BY22" s="65"/>
      <c r="BZ22" s="109">
        <f t="shared" si="19"/>
        <v>1.76</v>
      </c>
      <c r="CA22" s="65"/>
      <c r="CB22" s="113">
        <f>BT22/125*'CINI - UniCampania'!$B$4</f>
        <v>8800</v>
      </c>
      <c r="CC22" s="1"/>
    </row>
    <row r="23" spans="36:81" ht="23.25">
      <c r="AJ23" s="72"/>
      <c r="AK23" s="71" t="s">
        <v>159</v>
      </c>
      <c r="AL23" s="68" t="s">
        <v>160</v>
      </c>
      <c r="AM23" s="71" t="s">
        <v>120</v>
      </c>
      <c r="AN23" s="71"/>
      <c r="AO23" s="53"/>
      <c r="AP23" s="51"/>
      <c r="AQ23" s="51"/>
      <c r="AR23" s="51"/>
      <c r="AS23" s="51" t="s">
        <v>125</v>
      </c>
      <c r="AT23" s="51" t="s">
        <v>125</v>
      </c>
      <c r="AU23" s="51" t="s">
        <v>125</v>
      </c>
      <c r="AV23" s="51" t="s">
        <v>125</v>
      </c>
      <c r="AW23" s="51" t="s">
        <v>125</v>
      </c>
      <c r="AX23" s="51" t="s">
        <v>125</v>
      </c>
      <c r="AY23" s="51" t="s">
        <v>125</v>
      </c>
      <c r="AZ23" s="51" t="s">
        <v>125</v>
      </c>
      <c r="BA23" s="51" t="s">
        <v>125</v>
      </c>
      <c r="BB23" s="51"/>
      <c r="BC23" s="51"/>
      <c r="BD23" s="51"/>
      <c r="BE23" s="51"/>
      <c r="BF23" s="51"/>
      <c r="BG23" s="51"/>
      <c r="BH23" s="65"/>
      <c r="BI23" s="52">
        <f t="shared" si="10"/>
        <v>0</v>
      </c>
      <c r="BJ23" s="52">
        <f t="shared" si="11"/>
        <v>977.77777777777783</v>
      </c>
      <c r="BK23" s="52">
        <f t="shared" si="12"/>
        <v>1955.5555555555557</v>
      </c>
      <c r="BL23" s="52">
        <f t="shared" si="13"/>
        <v>1955.5555555555557</v>
      </c>
      <c r="BM23" s="52">
        <f t="shared" si="14"/>
        <v>1955.5555555555557</v>
      </c>
      <c r="BN23" s="52">
        <f t="shared" si="15"/>
        <v>1955.5555555555557</v>
      </c>
      <c r="BO23" s="52">
        <f t="shared" si="16"/>
        <v>0</v>
      </c>
      <c r="BP23" s="52">
        <f t="shared" si="17"/>
        <v>0</v>
      </c>
      <c r="BQ23" s="52">
        <f t="shared" si="18"/>
        <v>0</v>
      </c>
      <c r="BR23" s="66">
        <f t="shared" si="22"/>
        <v>8800</v>
      </c>
      <c r="BS23" s="56"/>
      <c r="BT23" s="115">
        <f t="shared" si="20"/>
        <v>220</v>
      </c>
      <c r="BU23" s="116">
        <v>220</v>
      </c>
      <c r="BV23" s="116"/>
      <c r="BW23" s="116"/>
      <c r="BX23" s="115">
        <v>220</v>
      </c>
      <c r="BY23" s="65"/>
      <c r="BZ23" s="109">
        <f t="shared" si="19"/>
        <v>1.76</v>
      </c>
      <c r="CA23" s="65"/>
      <c r="CB23" s="113">
        <f>BT23/125*'CINI - UniCampania'!$B$4</f>
        <v>8800</v>
      </c>
      <c r="CC23" s="1"/>
    </row>
    <row r="24" spans="36:81" ht="23.25">
      <c r="AJ24" s="72"/>
      <c r="AK24" s="69" t="s">
        <v>161</v>
      </c>
      <c r="AL24" s="52"/>
      <c r="AM24" s="71" t="s">
        <v>120</v>
      </c>
      <c r="AN24" s="69" t="s">
        <v>162</v>
      </c>
      <c r="AO24" s="53"/>
      <c r="AP24" s="51"/>
      <c r="AQ24" s="51"/>
      <c r="AR24" s="51"/>
      <c r="AS24" s="51"/>
      <c r="AT24" s="51"/>
      <c r="AU24" s="51"/>
      <c r="AV24" s="52"/>
      <c r="AW24" s="52"/>
      <c r="AX24" s="52"/>
      <c r="AY24" s="51"/>
      <c r="AZ24" s="51"/>
      <c r="BA24" s="51"/>
      <c r="BB24" s="51"/>
      <c r="BC24" s="51"/>
      <c r="BD24" s="51"/>
      <c r="BE24" s="51"/>
      <c r="BF24" s="51"/>
      <c r="BG24" s="51"/>
      <c r="BH24" s="65"/>
      <c r="BI24" s="52">
        <f t="shared" si="10"/>
        <v>0</v>
      </c>
      <c r="BJ24" s="52">
        <f t="shared" si="11"/>
        <v>0</v>
      </c>
      <c r="BK24" s="52">
        <f t="shared" si="12"/>
        <v>0</v>
      </c>
      <c r="BL24" s="52">
        <f t="shared" si="13"/>
        <v>0</v>
      </c>
      <c r="BM24" s="52">
        <f t="shared" si="14"/>
        <v>0</v>
      </c>
      <c r="BN24" s="52">
        <f t="shared" si="15"/>
        <v>0</v>
      </c>
      <c r="BO24" s="52">
        <f t="shared" si="16"/>
        <v>0</v>
      </c>
      <c r="BP24" s="52">
        <f t="shared" si="17"/>
        <v>0</v>
      </c>
      <c r="BQ24" s="52">
        <f t="shared" si="18"/>
        <v>0</v>
      </c>
      <c r="BR24" s="66">
        <f t="shared" si="22"/>
        <v>0</v>
      </c>
      <c r="BS24" s="56"/>
      <c r="BT24" s="115">
        <f t="shared" si="20"/>
        <v>0</v>
      </c>
      <c r="BU24" s="116"/>
      <c r="BV24" s="116"/>
      <c r="BW24" s="116"/>
      <c r="BX24" s="115">
        <v>0</v>
      </c>
      <c r="BY24" s="65"/>
      <c r="BZ24" s="109">
        <f t="shared" si="19"/>
        <v>0</v>
      </c>
      <c r="CA24" s="65"/>
      <c r="CB24" s="113">
        <f>BT24/125*'CINI - UniCampania'!$B$4</f>
        <v>0</v>
      </c>
      <c r="CC24" s="1"/>
    </row>
    <row r="25" spans="36:81" ht="23.25">
      <c r="AJ25" s="72"/>
      <c r="AK25" s="51" t="s">
        <v>163</v>
      </c>
      <c r="AL25" s="68" t="s">
        <v>164</v>
      </c>
      <c r="AM25" s="71" t="s">
        <v>120</v>
      </c>
      <c r="AN25" s="71"/>
      <c r="AO25" s="53"/>
      <c r="AP25" s="51"/>
      <c r="AQ25" s="51"/>
      <c r="AR25" s="51"/>
      <c r="AS25" s="51" t="s">
        <v>125</v>
      </c>
      <c r="AT25" s="51" t="s">
        <v>125</v>
      </c>
      <c r="AU25" s="51" t="s">
        <v>125</v>
      </c>
      <c r="AV25" s="51" t="s">
        <v>125</v>
      </c>
      <c r="AW25" s="51" t="s">
        <v>125</v>
      </c>
      <c r="AX25" s="51" t="s">
        <v>125</v>
      </c>
      <c r="AY25" s="51"/>
      <c r="AZ25" s="51"/>
      <c r="BA25" s="51"/>
      <c r="BB25" s="51"/>
      <c r="BC25" s="51"/>
      <c r="BD25" s="51"/>
      <c r="BE25" s="51"/>
      <c r="BF25" s="51"/>
      <c r="BG25" s="51"/>
      <c r="BH25" s="65"/>
      <c r="BI25" s="52">
        <f t="shared" si="10"/>
        <v>0</v>
      </c>
      <c r="BJ25" s="52">
        <f t="shared" si="11"/>
        <v>0</v>
      </c>
      <c r="BK25" s="52">
        <f t="shared" si="12"/>
        <v>0</v>
      </c>
      <c r="BL25" s="52">
        <f t="shared" si="13"/>
        <v>0</v>
      </c>
      <c r="BM25" s="52">
        <f t="shared" si="14"/>
        <v>0</v>
      </c>
      <c r="BN25" s="52">
        <f t="shared" si="15"/>
        <v>0</v>
      </c>
      <c r="BO25" s="52">
        <f t="shared" si="16"/>
        <v>0</v>
      </c>
      <c r="BP25" s="52">
        <f t="shared" si="17"/>
        <v>0</v>
      </c>
      <c r="BQ25" s="52">
        <f t="shared" si="18"/>
        <v>0</v>
      </c>
      <c r="BR25" s="66">
        <f t="shared" si="22"/>
        <v>0</v>
      </c>
      <c r="BS25" s="56"/>
      <c r="BT25" s="115">
        <f t="shared" si="20"/>
        <v>0</v>
      </c>
      <c r="BU25" s="116"/>
      <c r="BV25" s="116"/>
      <c r="BW25" s="116"/>
      <c r="BX25" s="115">
        <v>0</v>
      </c>
      <c r="BY25" s="65"/>
      <c r="BZ25" s="109">
        <f t="shared" si="19"/>
        <v>0</v>
      </c>
      <c r="CA25" s="65"/>
      <c r="CB25" s="113">
        <f>BT25/125*'CINI - UniCampania'!$B$4</f>
        <v>0</v>
      </c>
      <c r="CC25" s="1"/>
    </row>
    <row r="26" spans="36:81" ht="23.25">
      <c r="AJ26" s="72"/>
      <c r="AK26" s="51" t="s">
        <v>165</v>
      </c>
      <c r="AL26" s="68" t="s">
        <v>166</v>
      </c>
      <c r="AM26" s="71" t="s">
        <v>120</v>
      </c>
      <c r="AN26" s="71"/>
      <c r="AO26" s="53"/>
      <c r="AP26" s="51"/>
      <c r="AQ26" s="51"/>
      <c r="AR26" s="51"/>
      <c r="AS26" s="51" t="s">
        <v>125</v>
      </c>
      <c r="AT26" s="51" t="s">
        <v>125</v>
      </c>
      <c r="AU26" s="51" t="s">
        <v>125</v>
      </c>
      <c r="AV26" s="51" t="s">
        <v>125</v>
      </c>
      <c r="AW26" s="51" t="s">
        <v>125</v>
      </c>
      <c r="AX26" s="51" t="s">
        <v>125</v>
      </c>
      <c r="AY26" s="51"/>
      <c r="AZ26" s="51"/>
      <c r="BA26" s="51"/>
      <c r="BB26" s="51"/>
      <c r="BC26" s="51"/>
      <c r="BD26" s="51"/>
      <c r="BE26" s="51"/>
      <c r="BF26" s="51"/>
      <c r="BG26" s="51"/>
      <c r="BH26" s="65"/>
      <c r="BI26" s="52">
        <f t="shared" si="10"/>
        <v>0</v>
      </c>
      <c r="BJ26" s="52">
        <f t="shared" si="11"/>
        <v>0</v>
      </c>
      <c r="BK26" s="52">
        <f t="shared" si="12"/>
        <v>0</v>
      </c>
      <c r="BL26" s="52">
        <f t="shared" si="13"/>
        <v>0</v>
      </c>
      <c r="BM26" s="52">
        <f t="shared" si="14"/>
        <v>0</v>
      </c>
      <c r="BN26" s="52">
        <f t="shared" si="15"/>
        <v>0</v>
      </c>
      <c r="BO26" s="52">
        <f t="shared" si="16"/>
        <v>0</v>
      </c>
      <c r="BP26" s="52">
        <f t="shared" si="17"/>
        <v>0</v>
      </c>
      <c r="BQ26" s="52">
        <f t="shared" si="18"/>
        <v>0</v>
      </c>
      <c r="BR26" s="66">
        <f t="shared" si="22"/>
        <v>0</v>
      </c>
      <c r="BS26" s="56"/>
      <c r="BT26" s="115">
        <f t="shared" si="20"/>
        <v>0</v>
      </c>
      <c r="BU26" s="116"/>
      <c r="BV26" s="116"/>
      <c r="BW26" s="116"/>
      <c r="BX26" s="115">
        <v>0</v>
      </c>
      <c r="BY26" s="65"/>
      <c r="BZ26" s="109">
        <f t="shared" si="19"/>
        <v>0</v>
      </c>
      <c r="CA26" s="65"/>
      <c r="CB26" s="113">
        <f>BT26/125*'CINI - UniCampania'!$B$4</f>
        <v>0</v>
      </c>
      <c r="CC26" s="1"/>
    </row>
    <row r="27" spans="36:81" ht="23.25">
      <c r="AJ27" s="72"/>
      <c r="AK27" s="51" t="s">
        <v>167</v>
      </c>
      <c r="AL27" s="68" t="s">
        <v>168</v>
      </c>
      <c r="AM27" s="71" t="s">
        <v>120</v>
      </c>
      <c r="AN27" s="71"/>
      <c r="AO27" s="53"/>
      <c r="AP27" s="51" t="s">
        <v>125</v>
      </c>
      <c r="AQ27" s="51" t="s">
        <v>125</v>
      </c>
      <c r="AR27" s="51" t="s">
        <v>125</v>
      </c>
      <c r="AS27" s="51" t="s">
        <v>125</v>
      </c>
      <c r="AT27" s="51" t="s">
        <v>125</v>
      </c>
      <c r="AU27" s="51" t="s">
        <v>125</v>
      </c>
      <c r="AV27" s="52"/>
      <c r="AW27" s="52"/>
      <c r="AX27" s="52"/>
      <c r="AY27" s="51"/>
      <c r="AZ27" s="51"/>
      <c r="BA27" s="51"/>
      <c r="BB27" s="51"/>
      <c r="BC27" s="51"/>
      <c r="BD27" s="51"/>
      <c r="BE27" s="51"/>
      <c r="BF27" s="51"/>
      <c r="BG27" s="51"/>
      <c r="BH27" s="65"/>
      <c r="BI27" s="52">
        <f t="shared" si="10"/>
        <v>0</v>
      </c>
      <c r="BJ27" s="52">
        <f t="shared" si="11"/>
        <v>0</v>
      </c>
      <c r="BK27" s="52">
        <f t="shared" si="12"/>
        <v>0</v>
      </c>
      <c r="BL27" s="52">
        <f t="shared" si="13"/>
        <v>0</v>
      </c>
      <c r="BM27" s="52">
        <f t="shared" si="14"/>
        <v>0</v>
      </c>
      <c r="BN27" s="52">
        <f t="shared" si="15"/>
        <v>0</v>
      </c>
      <c r="BO27" s="52">
        <f t="shared" si="16"/>
        <v>0</v>
      </c>
      <c r="BP27" s="52">
        <f t="shared" si="17"/>
        <v>0</v>
      </c>
      <c r="BQ27" s="52">
        <f t="shared" si="18"/>
        <v>0</v>
      </c>
      <c r="BR27" s="66">
        <f t="shared" si="22"/>
        <v>0</v>
      </c>
      <c r="BS27" s="56"/>
      <c r="BT27" s="115">
        <f t="shared" si="20"/>
        <v>0</v>
      </c>
      <c r="BU27" s="116"/>
      <c r="BV27" s="116"/>
      <c r="BW27" s="116"/>
      <c r="BX27" s="115">
        <v>0</v>
      </c>
      <c r="BY27" s="65"/>
      <c r="BZ27" s="109">
        <f t="shared" si="19"/>
        <v>0</v>
      </c>
      <c r="CA27" s="65"/>
      <c r="CB27" s="113">
        <f>BT27/125*'CINI - UniCampania'!$B$4</f>
        <v>0</v>
      </c>
      <c r="CC27" s="1"/>
    </row>
    <row r="28" spans="36:81" ht="23.25">
      <c r="AJ28" s="72"/>
      <c r="AK28" s="51" t="s">
        <v>169</v>
      </c>
      <c r="AL28" s="68" t="s">
        <v>170</v>
      </c>
      <c r="AM28" s="71" t="s">
        <v>120</v>
      </c>
      <c r="AN28" s="71"/>
      <c r="AO28" s="53"/>
      <c r="AP28" s="51" t="s">
        <v>125</v>
      </c>
      <c r="AQ28" s="51" t="s">
        <v>125</v>
      </c>
      <c r="AR28" s="51" t="s">
        <v>125</v>
      </c>
      <c r="AS28" s="51" t="s">
        <v>125</v>
      </c>
      <c r="AT28" s="51" t="s">
        <v>125</v>
      </c>
      <c r="AU28" s="51" t="s">
        <v>125</v>
      </c>
      <c r="AV28" s="52"/>
      <c r="AW28" s="52"/>
      <c r="AX28" s="52"/>
      <c r="AY28" s="51"/>
      <c r="AZ28" s="51"/>
      <c r="BA28" s="51"/>
      <c r="BB28" s="51"/>
      <c r="BC28" s="51"/>
      <c r="BD28" s="51"/>
      <c r="BE28" s="51"/>
      <c r="BF28" s="51"/>
      <c r="BG28" s="51"/>
      <c r="BH28" s="65"/>
      <c r="BI28" s="52">
        <f t="shared" si="10"/>
        <v>0</v>
      </c>
      <c r="BJ28" s="52">
        <f t="shared" si="11"/>
        <v>0</v>
      </c>
      <c r="BK28" s="52">
        <f t="shared" si="12"/>
        <v>0</v>
      </c>
      <c r="BL28" s="52">
        <f t="shared" si="13"/>
        <v>0</v>
      </c>
      <c r="BM28" s="52">
        <f t="shared" si="14"/>
        <v>0</v>
      </c>
      <c r="BN28" s="52">
        <f t="shared" si="15"/>
        <v>0</v>
      </c>
      <c r="BO28" s="52">
        <f t="shared" si="16"/>
        <v>0</v>
      </c>
      <c r="BP28" s="52">
        <f t="shared" si="17"/>
        <v>0</v>
      </c>
      <c r="BQ28" s="52">
        <f t="shared" si="18"/>
        <v>0</v>
      </c>
      <c r="BR28" s="66">
        <f t="shared" si="22"/>
        <v>0</v>
      </c>
      <c r="BS28" s="56"/>
      <c r="BT28" s="115">
        <f t="shared" si="20"/>
        <v>0</v>
      </c>
      <c r="BU28" s="116"/>
      <c r="BV28" s="116"/>
      <c r="BW28" s="116"/>
      <c r="BX28" s="115">
        <v>0</v>
      </c>
      <c r="BY28" s="65"/>
      <c r="BZ28" s="109">
        <f t="shared" si="19"/>
        <v>0</v>
      </c>
      <c r="CA28" s="65"/>
      <c r="CB28" s="113">
        <f>BT28/125*'CINI - UniCampania'!$B$4</f>
        <v>0</v>
      </c>
      <c r="CC28" s="1"/>
    </row>
    <row r="29" spans="36:81" ht="23.25">
      <c r="AJ29" s="72"/>
      <c r="AK29" s="51" t="s">
        <v>171</v>
      </c>
      <c r="AL29" s="68" t="s">
        <v>172</v>
      </c>
      <c r="AM29" s="71" t="s">
        <v>120</v>
      </c>
      <c r="AN29" s="71"/>
      <c r="AO29" s="53"/>
      <c r="AP29" s="51"/>
      <c r="AQ29" s="51"/>
      <c r="AR29" s="51"/>
      <c r="AS29" s="51" t="s">
        <v>125</v>
      </c>
      <c r="AT29" s="51" t="s">
        <v>125</v>
      </c>
      <c r="AU29" s="51" t="s">
        <v>125</v>
      </c>
      <c r="AV29" s="51" t="s">
        <v>125</v>
      </c>
      <c r="AW29" s="51" t="s">
        <v>125</v>
      </c>
      <c r="AX29" s="51" t="s">
        <v>125</v>
      </c>
      <c r="AY29" s="51" t="s">
        <v>125</v>
      </c>
      <c r="AZ29" s="51" t="s">
        <v>125</v>
      </c>
      <c r="BA29" s="51" t="s">
        <v>125</v>
      </c>
      <c r="BB29" s="51"/>
      <c r="BC29" s="51"/>
      <c r="BD29" s="51"/>
      <c r="BE29" s="51"/>
      <c r="BF29" s="51"/>
      <c r="BG29" s="51"/>
      <c r="BH29" s="65"/>
      <c r="BI29" s="52">
        <f t="shared" si="10"/>
        <v>0</v>
      </c>
      <c r="BJ29" s="52">
        <f t="shared" si="11"/>
        <v>0</v>
      </c>
      <c r="BK29" s="52">
        <f t="shared" si="12"/>
        <v>0</v>
      </c>
      <c r="BL29" s="52">
        <f t="shared" si="13"/>
        <v>0</v>
      </c>
      <c r="BM29" s="52">
        <f t="shared" si="14"/>
        <v>0</v>
      </c>
      <c r="BN29" s="52">
        <f t="shared" si="15"/>
        <v>0</v>
      </c>
      <c r="BO29" s="52">
        <f t="shared" si="16"/>
        <v>0</v>
      </c>
      <c r="BP29" s="52">
        <f t="shared" si="17"/>
        <v>0</v>
      </c>
      <c r="BQ29" s="52">
        <f t="shared" si="18"/>
        <v>0</v>
      </c>
      <c r="BR29" s="66">
        <f t="shared" si="22"/>
        <v>0</v>
      </c>
      <c r="BS29" s="56"/>
      <c r="BT29" s="115">
        <f t="shared" si="20"/>
        <v>0</v>
      </c>
      <c r="BU29" s="116"/>
      <c r="BV29" s="116"/>
      <c r="BW29" s="116"/>
      <c r="BX29" s="115">
        <v>0</v>
      </c>
      <c r="BY29" s="65"/>
      <c r="BZ29" s="109">
        <f t="shared" si="19"/>
        <v>0</v>
      </c>
      <c r="CA29" s="65"/>
      <c r="CB29" s="113">
        <f>BT29/125*'CINI - UniCampania'!$B$4</f>
        <v>0</v>
      </c>
      <c r="CC29" s="1"/>
    </row>
    <row r="30" spans="36:81" ht="23.25">
      <c r="AJ30" s="72"/>
      <c r="AK30" s="69" t="s">
        <v>173</v>
      </c>
      <c r="AL30" s="72"/>
      <c r="AM30" s="71" t="s">
        <v>120</v>
      </c>
      <c r="AN30" s="69" t="s">
        <v>174</v>
      </c>
      <c r="AO30" s="53"/>
      <c r="AP30" s="51"/>
      <c r="AQ30" s="51"/>
      <c r="AR30" s="51"/>
      <c r="AS30" s="51"/>
      <c r="AT30" s="51"/>
      <c r="AU30" s="51"/>
      <c r="AV30" s="52"/>
      <c r="AW30" s="52"/>
      <c r="AX30" s="52"/>
      <c r="AY30" s="51"/>
      <c r="AZ30" s="51"/>
      <c r="BA30" s="51"/>
      <c r="BB30" s="51"/>
      <c r="BC30" s="51"/>
      <c r="BD30" s="51"/>
      <c r="BE30" s="51"/>
      <c r="BF30" s="51"/>
      <c r="BG30" s="51"/>
      <c r="BH30" s="65"/>
      <c r="BI30" s="52">
        <f t="shared" si="10"/>
        <v>0</v>
      </c>
      <c r="BJ30" s="52">
        <f t="shared" si="11"/>
        <v>0</v>
      </c>
      <c r="BK30" s="52">
        <f t="shared" si="12"/>
        <v>0</v>
      </c>
      <c r="BL30" s="52">
        <f t="shared" si="13"/>
        <v>0</v>
      </c>
      <c r="BM30" s="52">
        <f t="shared" si="14"/>
        <v>0</v>
      </c>
      <c r="BN30" s="52">
        <f t="shared" si="15"/>
        <v>0</v>
      </c>
      <c r="BO30" s="52">
        <f t="shared" si="16"/>
        <v>0</v>
      </c>
      <c r="BP30" s="52">
        <f t="shared" si="17"/>
        <v>0</v>
      </c>
      <c r="BQ30" s="52">
        <f t="shared" si="18"/>
        <v>0</v>
      </c>
      <c r="BR30" s="66">
        <f t="shared" si="22"/>
        <v>0</v>
      </c>
      <c r="BS30" s="56"/>
      <c r="BT30" s="115">
        <f t="shared" si="20"/>
        <v>0</v>
      </c>
      <c r="BU30" s="116"/>
      <c r="BV30" s="116"/>
      <c r="BW30" s="116"/>
      <c r="BX30" s="115">
        <v>0</v>
      </c>
      <c r="BY30" s="65"/>
      <c r="BZ30" s="109">
        <f t="shared" si="19"/>
        <v>0</v>
      </c>
      <c r="CA30" s="65"/>
      <c r="CB30" s="113">
        <f>BT30/125*'CINI - UniCampania'!$B$4</f>
        <v>0</v>
      </c>
      <c r="CC30" s="1"/>
    </row>
    <row r="31" spans="36:81" ht="23.25">
      <c r="AJ31" s="72"/>
      <c r="AK31" s="71" t="s">
        <v>175</v>
      </c>
      <c r="AL31" s="68" t="s">
        <v>176</v>
      </c>
      <c r="AM31" s="71" t="s">
        <v>120</v>
      </c>
      <c r="AN31" s="71"/>
      <c r="AO31" s="53"/>
      <c r="AP31" s="51" t="s">
        <v>125</v>
      </c>
      <c r="AQ31" s="51" t="s">
        <v>125</v>
      </c>
      <c r="AR31" s="51" t="s">
        <v>125</v>
      </c>
      <c r="AS31" s="51"/>
      <c r="AT31" s="51"/>
      <c r="AU31" s="51"/>
      <c r="AV31" s="52"/>
      <c r="AW31" s="52"/>
      <c r="AX31" s="52"/>
      <c r="AY31" s="51"/>
      <c r="AZ31" s="51"/>
      <c r="BA31" s="51"/>
      <c r="BB31" s="51"/>
      <c r="BC31" s="51"/>
      <c r="BD31" s="51"/>
      <c r="BE31" s="51"/>
      <c r="BF31" s="51"/>
      <c r="BG31" s="51"/>
      <c r="BH31" s="65"/>
      <c r="BI31" s="52">
        <f t="shared" si="10"/>
        <v>5866.666666666667</v>
      </c>
      <c r="BJ31" s="52">
        <f t="shared" si="11"/>
        <v>2933.3333333333335</v>
      </c>
      <c r="BK31" s="52">
        <f t="shared" si="12"/>
        <v>0</v>
      </c>
      <c r="BL31" s="52">
        <f t="shared" si="13"/>
        <v>0</v>
      </c>
      <c r="BM31" s="52">
        <f t="shared" si="14"/>
        <v>0</v>
      </c>
      <c r="BN31" s="52">
        <f t="shared" si="15"/>
        <v>0</v>
      </c>
      <c r="BO31" s="52">
        <f t="shared" si="16"/>
        <v>0</v>
      </c>
      <c r="BP31" s="52">
        <f t="shared" si="17"/>
        <v>0</v>
      </c>
      <c r="BQ31" s="52">
        <f t="shared" si="18"/>
        <v>0</v>
      </c>
      <c r="BR31" s="66">
        <f t="shared" si="22"/>
        <v>8800</v>
      </c>
      <c r="BS31" s="56"/>
      <c r="BT31" s="115">
        <f t="shared" si="20"/>
        <v>220</v>
      </c>
      <c r="BU31" s="116">
        <v>220</v>
      </c>
      <c r="BV31" s="116"/>
      <c r="BW31" s="116"/>
      <c r="BX31" s="115">
        <v>220</v>
      </c>
      <c r="BY31" s="65"/>
      <c r="BZ31" s="109">
        <f t="shared" si="19"/>
        <v>1.76</v>
      </c>
      <c r="CA31" s="65"/>
      <c r="CB31" s="113">
        <f>BT31/125*'CINI - UniCampania'!$B$4</f>
        <v>8800</v>
      </c>
      <c r="CC31" s="1"/>
    </row>
    <row r="32" spans="36:81" ht="23.25">
      <c r="AJ32" s="72"/>
      <c r="AK32" s="71" t="s">
        <v>177</v>
      </c>
      <c r="AL32" s="68" t="s">
        <v>178</v>
      </c>
      <c r="AM32" s="71" t="s">
        <v>120</v>
      </c>
      <c r="AN32" s="71"/>
      <c r="AO32" s="53"/>
      <c r="AP32" s="51" t="s">
        <v>125</v>
      </c>
      <c r="AQ32" s="51" t="s">
        <v>125</v>
      </c>
      <c r="AR32" s="51" t="s">
        <v>125</v>
      </c>
      <c r="AS32" s="51" t="s">
        <v>125</v>
      </c>
      <c r="AT32" s="51" t="s">
        <v>125</v>
      </c>
      <c r="AU32" s="51" t="s">
        <v>125</v>
      </c>
      <c r="AV32" s="52"/>
      <c r="AW32" s="52"/>
      <c r="AX32" s="52"/>
      <c r="AY32" s="51"/>
      <c r="AZ32" s="51"/>
      <c r="BA32" s="51"/>
      <c r="BB32" s="51"/>
      <c r="BC32" s="51"/>
      <c r="BD32" s="51"/>
      <c r="BE32" s="51"/>
      <c r="BF32" s="51"/>
      <c r="BG32" s="51"/>
      <c r="BH32" s="65"/>
      <c r="BI32" s="52">
        <f t="shared" si="10"/>
        <v>2933.3333333333335</v>
      </c>
      <c r="BJ32" s="52">
        <f t="shared" si="11"/>
        <v>2933.3333333333335</v>
      </c>
      <c r="BK32" s="52">
        <f t="shared" si="12"/>
        <v>2933.3333333333335</v>
      </c>
      <c r="BL32" s="52">
        <f t="shared" si="13"/>
        <v>0</v>
      </c>
      <c r="BM32" s="52">
        <f t="shared" si="14"/>
        <v>0</v>
      </c>
      <c r="BN32" s="52">
        <f t="shared" si="15"/>
        <v>0</v>
      </c>
      <c r="BO32" s="52">
        <f t="shared" si="16"/>
        <v>0</v>
      </c>
      <c r="BP32" s="52">
        <f t="shared" si="17"/>
        <v>0</v>
      </c>
      <c r="BQ32" s="52">
        <f t="shared" si="18"/>
        <v>0</v>
      </c>
      <c r="BR32" s="66">
        <f t="shared" si="22"/>
        <v>8800</v>
      </c>
      <c r="BS32" s="56"/>
      <c r="BT32" s="115">
        <f t="shared" si="20"/>
        <v>220</v>
      </c>
      <c r="BU32" s="116">
        <v>220</v>
      </c>
      <c r="BV32" s="116"/>
      <c r="BW32" s="116"/>
      <c r="BX32" s="115">
        <v>220</v>
      </c>
      <c r="BY32" s="65"/>
      <c r="BZ32" s="109">
        <f t="shared" si="19"/>
        <v>1.76</v>
      </c>
      <c r="CA32" s="65"/>
      <c r="CB32" s="113">
        <f>BT32/125*'CINI - UniCampania'!$B$4</f>
        <v>8800</v>
      </c>
      <c r="CC32" s="1"/>
    </row>
    <row r="33" spans="36:81" ht="23.25">
      <c r="AJ33" s="72"/>
      <c r="AK33" s="71" t="s">
        <v>179</v>
      </c>
      <c r="AL33" s="68" t="s">
        <v>180</v>
      </c>
      <c r="AM33" s="71" t="s">
        <v>120</v>
      </c>
      <c r="AN33" s="71"/>
      <c r="AO33" s="53"/>
      <c r="AP33" s="51" t="s">
        <v>125</v>
      </c>
      <c r="AQ33" s="51" t="s">
        <v>125</v>
      </c>
      <c r="AR33" s="51" t="s">
        <v>125</v>
      </c>
      <c r="AS33" s="51" t="s">
        <v>125</v>
      </c>
      <c r="AT33" s="51" t="s">
        <v>125</v>
      </c>
      <c r="AU33" s="51" t="s">
        <v>125</v>
      </c>
      <c r="AV33" s="51" t="s">
        <v>125</v>
      </c>
      <c r="AW33" s="51" t="s">
        <v>125</v>
      </c>
      <c r="AX33" s="51" t="s">
        <v>125</v>
      </c>
      <c r="AY33" s="51"/>
      <c r="AZ33" s="51"/>
      <c r="BA33" s="51"/>
      <c r="BB33" s="51"/>
      <c r="BC33" s="51"/>
      <c r="BD33" s="51"/>
      <c r="BE33" s="51"/>
      <c r="BF33" s="51"/>
      <c r="BG33" s="51"/>
      <c r="BH33" s="65"/>
      <c r="BI33" s="52">
        <f t="shared" si="10"/>
        <v>1955.5555555555557</v>
      </c>
      <c r="BJ33" s="52">
        <f t="shared" si="11"/>
        <v>1955.5555555555557</v>
      </c>
      <c r="BK33" s="52">
        <f t="shared" si="12"/>
        <v>1955.5555555555557</v>
      </c>
      <c r="BL33" s="52">
        <f t="shared" si="13"/>
        <v>1955.5555555555557</v>
      </c>
      <c r="BM33" s="52">
        <f t="shared" si="14"/>
        <v>977.77777777777783</v>
      </c>
      <c r="BN33" s="52">
        <f t="shared" si="15"/>
        <v>0</v>
      </c>
      <c r="BO33" s="52">
        <f t="shared" si="16"/>
        <v>0</v>
      </c>
      <c r="BP33" s="52">
        <f t="shared" si="17"/>
        <v>0</v>
      </c>
      <c r="BQ33" s="52">
        <f t="shared" si="18"/>
        <v>0</v>
      </c>
      <c r="BR33" s="66">
        <f t="shared" si="22"/>
        <v>8800</v>
      </c>
      <c r="BS33" s="56"/>
      <c r="BT33" s="115">
        <f t="shared" si="20"/>
        <v>220</v>
      </c>
      <c r="BU33" s="116"/>
      <c r="BV33" s="118">
        <v>220</v>
      </c>
      <c r="BW33" s="116"/>
      <c r="BX33" s="115">
        <v>220</v>
      </c>
      <c r="BY33" s="65"/>
      <c r="BZ33" s="109">
        <f t="shared" si="19"/>
        <v>1.76</v>
      </c>
      <c r="CA33" s="65"/>
      <c r="CB33" s="113">
        <f>BT33/125*'CINI - UniCampania'!$B$4</f>
        <v>8800</v>
      </c>
      <c r="CC33" s="1"/>
    </row>
    <row r="34" spans="36:81" ht="23.25">
      <c r="AJ34" s="72"/>
      <c r="AK34" s="71" t="s">
        <v>181</v>
      </c>
      <c r="AL34" s="68" t="s">
        <v>182</v>
      </c>
      <c r="AM34" s="71" t="s">
        <v>120</v>
      </c>
      <c r="AN34" s="71"/>
      <c r="AO34" s="53"/>
      <c r="AP34" s="51"/>
      <c r="AQ34" s="51"/>
      <c r="AR34" s="51"/>
      <c r="AS34" s="51"/>
      <c r="AT34" s="51"/>
      <c r="AU34" s="51"/>
      <c r="AV34" s="51" t="s">
        <v>125</v>
      </c>
      <c r="AW34" s="51" t="s">
        <v>125</v>
      </c>
      <c r="AX34" s="51" t="s">
        <v>125</v>
      </c>
      <c r="AY34" s="51"/>
      <c r="AZ34" s="51"/>
      <c r="BA34" s="51"/>
      <c r="BB34" s="51"/>
      <c r="BC34" s="51"/>
      <c r="BD34" s="51"/>
      <c r="BE34" s="51"/>
      <c r="BF34" s="51"/>
      <c r="BG34" s="51"/>
      <c r="BH34" s="65"/>
      <c r="BI34" s="52">
        <f t="shared" si="10"/>
        <v>0</v>
      </c>
      <c r="BJ34" s="52">
        <f t="shared" si="11"/>
        <v>0</v>
      </c>
      <c r="BK34" s="52">
        <f t="shared" si="12"/>
        <v>0</v>
      </c>
      <c r="BL34" s="52">
        <f t="shared" si="13"/>
        <v>5866.666666666667</v>
      </c>
      <c r="BM34" s="52">
        <f t="shared" si="14"/>
        <v>2933.3333333333335</v>
      </c>
      <c r="BN34" s="52">
        <f t="shared" si="15"/>
        <v>0</v>
      </c>
      <c r="BO34" s="52">
        <f t="shared" si="16"/>
        <v>0</v>
      </c>
      <c r="BP34" s="52">
        <f t="shared" si="17"/>
        <v>0</v>
      </c>
      <c r="BQ34" s="52">
        <f t="shared" si="18"/>
        <v>0</v>
      </c>
      <c r="BR34" s="66">
        <f t="shared" si="22"/>
        <v>8800</v>
      </c>
      <c r="BS34" s="56"/>
      <c r="BT34" s="115">
        <f t="shared" si="20"/>
        <v>220</v>
      </c>
      <c r="BU34" s="116"/>
      <c r="BV34" s="118">
        <v>220</v>
      </c>
      <c r="BW34" s="116"/>
      <c r="BX34" s="115">
        <v>220</v>
      </c>
      <c r="BY34" s="65"/>
      <c r="BZ34" s="109">
        <f t="shared" si="19"/>
        <v>1.76</v>
      </c>
      <c r="CA34" s="65"/>
      <c r="CB34" s="113">
        <f>BT34/125*'CINI - UniCampania'!$B$4</f>
        <v>8800</v>
      </c>
      <c r="CC34" s="1"/>
    </row>
    <row r="35" spans="36:81" ht="23.25">
      <c r="AJ35" s="72"/>
      <c r="AK35" s="69" t="s">
        <v>183</v>
      </c>
      <c r="AL35" s="72"/>
      <c r="AM35" s="71" t="s">
        <v>120</v>
      </c>
      <c r="AN35" s="69" t="s">
        <v>174</v>
      </c>
      <c r="AO35" s="53"/>
      <c r="AP35" s="51"/>
      <c r="AQ35" s="51"/>
      <c r="AR35" s="51"/>
      <c r="AS35" s="51"/>
      <c r="AT35" s="51"/>
      <c r="AU35" s="51"/>
      <c r="AV35" s="52"/>
      <c r="AW35" s="52"/>
      <c r="AX35" s="52"/>
      <c r="AY35" s="51"/>
      <c r="AZ35" s="51"/>
      <c r="BA35" s="51"/>
      <c r="BB35" s="51"/>
      <c r="BC35" s="51"/>
      <c r="BD35" s="51"/>
      <c r="BE35" s="51"/>
      <c r="BF35" s="51"/>
      <c r="BG35" s="51"/>
      <c r="BH35" s="65"/>
      <c r="BI35" s="52">
        <f t="shared" si="10"/>
        <v>0</v>
      </c>
      <c r="BJ35" s="52">
        <f t="shared" si="11"/>
        <v>0</v>
      </c>
      <c r="BK35" s="52">
        <f t="shared" si="12"/>
        <v>0</v>
      </c>
      <c r="BL35" s="52">
        <f t="shared" si="13"/>
        <v>0</v>
      </c>
      <c r="BM35" s="52">
        <f t="shared" si="14"/>
        <v>0</v>
      </c>
      <c r="BN35" s="52">
        <f t="shared" si="15"/>
        <v>0</v>
      </c>
      <c r="BO35" s="52">
        <f t="shared" si="16"/>
        <v>0</v>
      </c>
      <c r="BP35" s="52">
        <f t="shared" si="17"/>
        <v>0</v>
      </c>
      <c r="BQ35" s="52">
        <f t="shared" si="18"/>
        <v>0</v>
      </c>
      <c r="BR35" s="66">
        <f t="shared" si="22"/>
        <v>0</v>
      </c>
      <c r="BS35" s="56"/>
      <c r="BT35" s="115">
        <f t="shared" si="20"/>
        <v>0</v>
      </c>
      <c r="BU35" s="116"/>
      <c r="BV35" s="116"/>
      <c r="BW35" s="116"/>
      <c r="BX35" s="115">
        <v>0</v>
      </c>
      <c r="BY35" s="65"/>
      <c r="BZ35" s="109">
        <f t="shared" si="19"/>
        <v>0</v>
      </c>
      <c r="CA35" s="65"/>
      <c r="CB35" s="113">
        <f>BT35/125*'CINI - UniCampania'!$B$4</f>
        <v>0</v>
      </c>
      <c r="CC35" s="1"/>
    </row>
    <row r="36" spans="36:81" ht="23.25">
      <c r="AJ36" s="72"/>
      <c r="AK36" s="71" t="s">
        <v>184</v>
      </c>
      <c r="AL36" s="68" t="s">
        <v>185</v>
      </c>
      <c r="AM36" s="71" t="s">
        <v>120</v>
      </c>
      <c r="AN36" s="71"/>
      <c r="AO36" s="53"/>
      <c r="AP36" s="51" t="s">
        <v>125</v>
      </c>
      <c r="AQ36" s="51" t="s">
        <v>125</v>
      </c>
      <c r="AR36" s="51" t="s">
        <v>125</v>
      </c>
      <c r="AS36" s="51" t="s">
        <v>125</v>
      </c>
      <c r="AT36" s="51" t="s">
        <v>125</v>
      </c>
      <c r="AU36" s="51" t="s">
        <v>125</v>
      </c>
      <c r="AV36" s="52"/>
      <c r="AW36" s="52"/>
      <c r="AX36" s="52"/>
      <c r="AY36" s="51"/>
      <c r="AZ36" s="51"/>
      <c r="BA36" s="51"/>
      <c r="BB36" s="51"/>
      <c r="BC36" s="51"/>
      <c r="BD36" s="51"/>
      <c r="BE36" s="51"/>
      <c r="BF36" s="51"/>
      <c r="BG36" s="51"/>
      <c r="BH36" s="65"/>
      <c r="BI36" s="52">
        <f t="shared" si="10"/>
        <v>2933.3333333333335</v>
      </c>
      <c r="BJ36" s="52">
        <f t="shared" si="11"/>
        <v>2933.3333333333335</v>
      </c>
      <c r="BK36" s="52">
        <f t="shared" si="12"/>
        <v>2933.3333333333335</v>
      </c>
      <c r="BL36" s="52">
        <f t="shared" si="13"/>
        <v>0</v>
      </c>
      <c r="BM36" s="52">
        <f t="shared" si="14"/>
        <v>0</v>
      </c>
      <c r="BN36" s="52">
        <f t="shared" si="15"/>
        <v>0</v>
      </c>
      <c r="BO36" s="52">
        <f t="shared" si="16"/>
        <v>0</v>
      </c>
      <c r="BP36" s="52">
        <f t="shared" si="17"/>
        <v>0</v>
      </c>
      <c r="BQ36" s="52">
        <f t="shared" si="18"/>
        <v>0</v>
      </c>
      <c r="BR36" s="66">
        <f t="shared" si="22"/>
        <v>8800</v>
      </c>
      <c r="BS36" s="56"/>
      <c r="BT36" s="115">
        <f>SUM(BU36:BW36)</f>
        <v>220</v>
      </c>
      <c r="BU36" s="116"/>
      <c r="BV36" s="116">
        <v>220</v>
      </c>
      <c r="BW36" s="116"/>
      <c r="BX36" s="115">
        <v>220</v>
      </c>
      <c r="BY36" s="65"/>
      <c r="BZ36" s="109">
        <f t="shared" si="19"/>
        <v>1.76</v>
      </c>
      <c r="CA36" s="65"/>
      <c r="CB36" s="113">
        <f>BT36/125*'CINI - UniCampania'!$B$4</f>
        <v>8800</v>
      </c>
      <c r="CC36" s="1"/>
    </row>
    <row r="37" spans="36:81" ht="23.25">
      <c r="AJ37" s="72"/>
      <c r="AK37" s="71" t="s">
        <v>186</v>
      </c>
      <c r="AL37" s="68" t="s">
        <v>187</v>
      </c>
      <c r="AM37" s="71" t="s">
        <v>120</v>
      </c>
      <c r="AN37" s="71"/>
      <c r="AO37" s="53"/>
      <c r="AP37" s="51" t="s">
        <v>125</v>
      </c>
      <c r="AQ37" s="51" t="s">
        <v>125</v>
      </c>
      <c r="AR37" s="51" t="s">
        <v>125</v>
      </c>
      <c r="AS37" s="51" t="s">
        <v>125</v>
      </c>
      <c r="AT37" s="51" t="s">
        <v>125</v>
      </c>
      <c r="AU37" s="51" t="s">
        <v>125</v>
      </c>
      <c r="AV37" s="52"/>
      <c r="AW37" s="52"/>
      <c r="AX37" s="52"/>
      <c r="AY37" s="51"/>
      <c r="AZ37" s="51"/>
      <c r="BA37" s="51"/>
      <c r="BB37" s="51"/>
      <c r="BC37" s="51"/>
      <c r="BD37" s="51"/>
      <c r="BE37" s="51"/>
      <c r="BF37" s="51"/>
      <c r="BG37" s="51"/>
      <c r="BH37" s="65"/>
      <c r="BI37" s="52">
        <f t="shared" si="10"/>
        <v>2933.3333333333335</v>
      </c>
      <c r="BJ37" s="52">
        <f t="shared" si="11"/>
        <v>2933.3333333333335</v>
      </c>
      <c r="BK37" s="52">
        <f t="shared" si="12"/>
        <v>2933.3333333333335</v>
      </c>
      <c r="BL37" s="52">
        <f t="shared" si="13"/>
        <v>0</v>
      </c>
      <c r="BM37" s="52">
        <f t="shared" si="14"/>
        <v>0</v>
      </c>
      <c r="BN37" s="52">
        <f t="shared" si="15"/>
        <v>0</v>
      </c>
      <c r="BO37" s="52">
        <f t="shared" si="16"/>
        <v>0</v>
      </c>
      <c r="BP37" s="52">
        <f t="shared" si="17"/>
        <v>0</v>
      </c>
      <c r="BQ37" s="52">
        <f t="shared" si="18"/>
        <v>0</v>
      </c>
      <c r="BR37" s="66">
        <f t="shared" si="22"/>
        <v>8800</v>
      </c>
      <c r="BS37" s="56"/>
      <c r="BT37" s="115">
        <f>SUM(BU37:BW37)</f>
        <v>220</v>
      </c>
      <c r="BU37" s="116"/>
      <c r="BV37" s="116">
        <v>220</v>
      </c>
      <c r="BW37" s="116"/>
      <c r="BX37" s="115">
        <v>220</v>
      </c>
      <c r="BY37" s="65"/>
      <c r="BZ37" s="109">
        <f t="shared" si="19"/>
        <v>1.76</v>
      </c>
      <c r="CA37" s="65"/>
      <c r="CB37" s="113">
        <f>BT37/125*'CINI - UniCampania'!$B$4</f>
        <v>8800</v>
      </c>
      <c r="CC37" s="1"/>
    </row>
    <row r="38" spans="36:81" ht="23.25">
      <c r="AJ38" s="72"/>
      <c r="AK38" s="71" t="s">
        <v>188</v>
      </c>
      <c r="AL38" s="68" t="s">
        <v>189</v>
      </c>
      <c r="AM38" s="71" t="s">
        <v>120</v>
      </c>
      <c r="AN38" s="71"/>
      <c r="AO38" s="53"/>
      <c r="AP38" s="51"/>
      <c r="AQ38" s="51"/>
      <c r="AR38" s="51"/>
      <c r="AS38" s="51" t="s">
        <v>125</v>
      </c>
      <c r="AT38" s="51" t="s">
        <v>125</v>
      </c>
      <c r="AU38" s="51" t="s">
        <v>125</v>
      </c>
      <c r="AV38" s="51" t="s">
        <v>125</v>
      </c>
      <c r="AW38" s="51" t="s">
        <v>125</v>
      </c>
      <c r="AX38" s="51" t="s">
        <v>125</v>
      </c>
      <c r="AY38" s="51" t="s">
        <v>125</v>
      </c>
      <c r="AZ38" s="51" t="s">
        <v>125</v>
      </c>
      <c r="BA38" s="51" t="s">
        <v>125</v>
      </c>
      <c r="BB38" s="51"/>
      <c r="BC38" s="51"/>
      <c r="BD38" s="51"/>
      <c r="BE38" s="51"/>
      <c r="BF38" s="51"/>
      <c r="BG38" s="51"/>
      <c r="BH38" s="65"/>
      <c r="BI38" s="52">
        <f t="shared" si="10"/>
        <v>0</v>
      </c>
      <c r="BJ38" s="52">
        <f t="shared" si="11"/>
        <v>977.77777777777783</v>
      </c>
      <c r="BK38" s="52">
        <f t="shared" si="12"/>
        <v>1955.5555555555557</v>
      </c>
      <c r="BL38" s="52">
        <f t="shared" si="13"/>
        <v>1955.5555555555557</v>
      </c>
      <c r="BM38" s="52">
        <f t="shared" si="14"/>
        <v>1955.5555555555557</v>
      </c>
      <c r="BN38" s="52">
        <f t="shared" si="15"/>
        <v>1955.5555555555557</v>
      </c>
      <c r="BO38" s="52">
        <f t="shared" si="16"/>
        <v>0</v>
      </c>
      <c r="BP38" s="52">
        <f t="shared" si="17"/>
        <v>0</v>
      </c>
      <c r="BQ38" s="52">
        <f t="shared" si="18"/>
        <v>0</v>
      </c>
      <c r="BR38" s="66">
        <f t="shared" si="22"/>
        <v>8800</v>
      </c>
      <c r="BS38" s="56"/>
      <c r="BT38" s="115">
        <f>SUM(BU38:BW38)</f>
        <v>220</v>
      </c>
      <c r="BU38" s="116"/>
      <c r="BV38" s="116">
        <v>220</v>
      </c>
      <c r="BW38" s="116"/>
      <c r="BX38" s="115">
        <v>220</v>
      </c>
      <c r="BY38" s="65"/>
      <c r="BZ38" s="109">
        <f t="shared" si="19"/>
        <v>1.76</v>
      </c>
      <c r="CA38" s="65"/>
      <c r="CB38" s="113">
        <f>BT38/125*'CINI - UniCampania'!$B$4</f>
        <v>8800</v>
      </c>
      <c r="CC38" s="1"/>
    </row>
    <row r="39" spans="36:81" ht="23.25">
      <c r="AJ39" s="72"/>
      <c r="AK39" s="71" t="s">
        <v>190</v>
      </c>
      <c r="AL39" s="68" t="s">
        <v>191</v>
      </c>
      <c r="AM39" s="71" t="s">
        <v>120</v>
      </c>
      <c r="AN39" s="71"/>
      <c r="AO39" s="53"/>
      <c r="AP39" s="51" t="s">
        <v>125</v>
      </c>
      <c r="AQ39" s="51" t="s">
        <v>125</v>
      </c>
      <c r="AR39" s="51" t="s">
        <v>125</v>
      </c>
      <c r="AS39" s="51" t="s">
        <v>125</v>
      </c>
      <c r="AT39" s="51" t="s">
        <v>125</v>
      </c>
      <c r="AU39" s="51" t="s">
        <v>125</v>
      </c>
      <c r="AV39" s="51" t="s">
        <v>125</v>
      </c>
      <c r="AW39" s="51" t="s">
        <v>125</v>
      </c>
      <c r="AX39" s="51" t="s">
        <v>125</v>
      </c>
      <c r="AY39" s="51"/>
      <c r="AZ39" s="51"/>
      <c r="BA39" s="51"/>
      <c r="BB39" s="51"/>
      <c r="BC39" s="51"/>
      <c r="BD39" s="51"/>
      <c r="BE39" s="51"/>
      <c r="BF39" s="51"/>
      <c r="BG39" s="51"/>
      <c r="BH39" s="65"/>
      <c r="BI39" s="52">
        <f t="shared" si="10"/>
        <v>1955.5555555555557</v>
      </c>
      <c r="BJ39" s="52">
        <f t="shared" si="11"/>
        <v>1955.5555555555557</v>
      </c>
      <c r="BK39" s="52">
        <f t="shared" si="12"/>
        <v>1955.5555555555557</v>
      </c>
      <c r="BL39" s="52">
        <f t="shared" si="13"/>
        <v>1955.5555555555557</v>
      </c>
      <c r="BM39" s="52">
        <f t="shared" si="14"/>
        <v>977.77777777777783</v>
      </c>
      <c r="BN39" s="52">
        <f t="shared" si="15"/>
        <v>0</v>
      </c>
      <c r="BO39" s="52">
        <f t="shared" si="16"/>
        <v>0</v>
      </c>
      <c r="BP39" s="52">
        <f t="shared" si="17"/>
        <v>0</v>
      </c>
      <c r="BQ39" s="52">
        <f t="shared" si="18"/>
        <v>0</v>
      </c>
      <c r="BR39" s="66">
        <f t="shared" si="22"/>
        <v>8800</v>
      </c>
      <c r="BS39" s="56"/>
      <c r="BT39" s="115">
        <f>SUM(BU39:BW39)</f>
        <v>220</v>
      </c>
      <c r="BU39" s="116"/>
      <c r="BV39" s="116">
        <v>220</v>
      </c>
      <c r="BW39" s="116"/>
      <c r="BX39" s="115">
        <v>220</v>
      </c>
      <c r="BY39" s="65"/>
      <c r="BZ39" s="109">
        <f t="shared" si="19"/>
        <v>1.76</v>
      </c>
      <c r="CA39" s="65"/>
      <c r="CB39" s="113">
        <f>BT39/125*'CINI - UniCampania'!$B$4</f>
        <v>8800</v>
      </c>
      <c r="CC39" s="1"/>
    </row>
    <row r="40" spans="36:81" ht="23.25">
      <c r="AJ40" s="72"/>
      <c r="AK40" s="69" t="s">
        <v>192</v>
      </c>
      <c r="AL40" s="72"/>
      <c r="AM40" s="71" t="s">
        <v>120</v>
      </c>
      <c r="AN40" s="69" t="s">
        <v>193</v>
      </c>
      <c r="AO40" s="53"/>
      <c r="AP40" s="51"/>
      <c r="AQ40" s="51"/>
      <c r="AR40" s="51"/>
      <c r="AS40" s="51"/>
      <c r="AT40" s="51"/>
      <c r="AU40" s="51"/>
      <c r="AV40" s="52"/>
      <c r="AW40" s="52"/>
      <c r="AX40" s="52"/>
      <c r="AY40" s="51"/>
      <c r="AZ40" s="51"/>
      <c r="BA40" s="51"/>
      <c r="BB40" s="51"/>
      <c r="BC40" s="51"/>
      <c r="BD40" s="51"/>
      <c r="BE40" s="51"/>
      <c r="BF40" s="51"/>
      <c r="BG40" s="51"/>
      <c r="BH40" s="65"/>
      <c r="BI40" s="52">
        <f t="shared" ref="BI40:BI71" si="30">IF(AP40="X",$CB40/COUNTA($AP40:$BG40),0) +  IF(AQ40="X",$CB40/COUNTA($AP40:$BG40),0)</f>
        <v>0</v>
      </c>
      <c r="BJ40" s="52">
        <f t="shared" ref="BJ40:BJ71" si="31">IF(AR40="X",$CB40/COUNTA($AP40:$BG40),0) +  IF(AS40="X",$CB40/COUNTA($AP40:$BG40),0)</f>
        <v>0</v>
      </c>
      <c r="BK40" s="52">
        <f t="shared" ref="BK40:BK71" si="32">IF(AT40="X",$CB40/COUNTA($AP40:$BG40),0) +  IF(AU40="X",$CB40/COUNTA($AP40:$BG40),0)</f>
        <v>0</v>
      </c>
      <c r="BL40" s="52">
        <f t="shared" ref="BL40:BL71" si="33">IF(AV40="X",$CB40/COUNTA($AP40:$BG40),0) +  IF(AW40="X",$CB40/COUNTA($AP40:$BG40),0)</f>
        <v>0</v>
      </c>
      <c r="BM40" s="52">
        <f t="shared" ref="BM40:BM71" si="34">IF(AX40="X",$CB40/COUNTA($AP40:$BG40),0) +  IF(AY40="X",$CB40/COUNTA($AP40:$BG40),0)</f>
        <v>0</v>
      </c>
      <c r="BN40" s="52">
        <f t="shared" ref="BN40:BN71" si="35">IF(AZ40="X",$CB40/COUNTA($AP40:$BG40),0) +  IF(BA40="X",$CB40/COUNTA($AP40:$BG40),0)</f>
        <v>0</v>
      </c>
      <c r="BO40" s="52">
        <f t="shared" ref="BO40:BO71" si="36">IF(BB40="X",$CB40/COUNTA($AP40:$BG40),0) +  IF(BC40="X",$CB40/COUNTA($AP40:$BG40),0)</f>
        <v>0</v>
      </c>
      <c r="BP40" s="52">
        <f t="shared" ref="BP40:BP71" si="37">IF(BD40="X",$CB40/COUNTA($AP40:$BG40),0) +  IF(BE40="X",$CB40/COUNTA($AP40:$BG40),0)</f>
        <v>0</v>
      </c>
      <c r="BQ40" s="52">
        <f t="shared" ref="BQ40:BQ71" si="38">IF(BF40="X",$CB40/COUNTA($AP40:$BG40),0) +  IF(BG40="X",$CB40/COUNTA($AP40:$BG40),0)</f>
        <v>0</v>
      </c>
      <c r="BR40" s="66">
        <f t="shared" si="22"/>
        <v>0</v>
      </c>
      <c r="BS40" s="56"/>
      <c r="BT40" s="115">
        <f t="shared" si="20"/>
        <v>0</v>
      </c>
      <c r="BU40" s="116"/>
      <c r="BV40" s="116"/>
      <c r="BW40" s="116"/>
      <c r="BX40" s="115">
        <v>0</v>
      </c>
      <c r="BY40" s="65"/>
      <c r="BZ40" s="109">
        <f t="shared" si="19"/>
        <v>0</v>
      </c>
      <c r="CA40" s="65"/>
      <c r="CB40" s="113">
        <f>BT40/125*'CINI - UniCampania'!$B$4</f>
        <v>0</v>
      </c>
      <c r="CC40" s="1"/>
    </row>
    <row r="41" spans="36:81" ht="23.25">
      <c r="AJ41" s="72"/>
      <c r="AK41" s="74" t="s">
        <v>194</v>
      </c>
      <c r="AL41" s="75" t="s">
        <v>195</v>
      </c>
      <c r="AM41" s="71" t="s">
        <v>120</v>
      </c>
      <c r="AN41" s="71"/>
      <c r="AO41" s="53"/>
      <c r="AP41" s="51" t="s">
        <v>125</v>
      </c>
      <c r="AQ41" s="51" t="s">
        <v>125</v>
      </c>
      <c r="AR41" s="51" t="s">
        <v>125</v>
      </c>
      <c r="AS41" s="52" t="s">
        <v>125</v>
      </c>
      <c r="AT41" s="52" t="s">
        <v>125</v>
      </c>
      <c r="AU41" s="52" t="s">
        <v>125</v>
      </c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65"/>
      <c r="BI41" s="52">
        <f t="shared" si="30"/>
        <v>0</v>
      </c>
      <c r="BJ41" s="52">
        <f t="shared" si="31"/>
        <v>0</v>
      </c>
      <c r="BK41" s="52">
        <f t="shared" si="32"/>
        <v>0</v>
      </c>
      <c r="BL41" s="52">
        <f t="shared" si="33"/>
        <v>0</v>
      </c>
      <c r="BM41" s="52">
        <f t="shared" si="34"/>
        <v>0</v>
      </c>
      <c r="BN41" s="52">
        <f t="shared" si="35"/>
        <v>0</v>
      </c>
      <c r="BO41" s="52">
        <f t="shared" si="36"/>
        <v>0</v>
      </c>
      <c r="BP41" s="52">
        <f t="shared" si="37"/>
        <v>0</v>
      </c>
      <c r="BQ41" s="52">
        <f t="shared" si="38"/>
        <v>0</v>
      </c>
      <c r="BR41" s="66">
        <f t="shared" si="22"/>
        <v>0</v>
      </c>
      <c r="BS41" s="56"/>
      <c r="BT41" s="115">
        <f t="shared" si="20"/>
        <v>0</v>
      </c>
      <c r="BU41" s="116"/>
      <c r="BV41" s="116"/>
      <c r="BW41" s="116"/>
      <c r="BX41" s="115">
        <v>0</v>
      </c>
      <c r="BY41" s="65"/>
      <c r="BZ41" s="109">
        <f t="shared" si="19"/>
        <v>0</v>
      </c>
      <c r="CA41" s="65"/>
      <c r="CB41" s="113">
        <f>BT41/125*'CINI - UniCampania'!$B$4</f>
        <v>0</v>
      </c>
      <c r="CC41" s="1"/>
    </row>
    <row r="42" spans="36:81" ht="23.25">
      <c r="AJ42" s="72"/>
      <c r="AK42" s="74" t="s">
        <v>196</v>
      </c>
      <c r="AL42" s="75" t="s">
        <v>197</v>
      </c>
      <c r="AM42" s="71" t="s">
        <v>120</v>
      </c>
      <c r="AN42" s="71"/>
      <c r="AO42" s="53"/>
      <c r="AP42" s="51"/>
      <c r="AQ42" s="51"/>
      <c r="AR42" s="51"/>
      <c r="AS42" s="52" t="s">
        <v>125</v>
      </c>
      <c r="AT42" s="52" t="s">
        <v>125</v>
      </c>
      <c r="AU42" s="52" t="s">
        <v>125</v>
      </c>
      <c r="AV42" s="51" t="s">
        <v>125</v>
      </c>
      <c r="AW42" s="51" t="s">
        <v>125</v>
      </c>
      <c r="AX42" s="51" t="s">
        <v>125</v>
      </c>
      <c r="AY42" s="51"/>
      <c r="AZ42" s="51"/>
      <c r="BA42" s="51"/>
      <c r="BB42" s="51"/>
      <c r="BC42" s="51"/>
      <c r="BD42" s="51"/>
      <c r="BE42" s="51"/>
      <c r="BF42" s="51"/>
      <c r="BG42" s="51"/>
      <c r="BH42" s="65"/>
      <c r="BI42" s="52">
        <f t="shared" si="30"/>
        <v>0</v>
      </c>
      <c r="BJ42" s="52">
        <f t="shared" si="31"/>
        <v>4000</v>
      </c>
      <c r="BK42" s="52">
        <f t="shared" si="32"/>
        <v>8000</v>
      </c>
      <c r="BL42" s="52">
        <f t="shared" si="33"/>
        <v>8000</v>
      </c>
      <c r="BM42" s="52">
        <f t="shared" si="34"/>
        <v>4000</v>
      </c>
      <c r="BN42" s="52">
        <f t="shared" si="35"/>
        <v>0</v>
      </c>
      <c r="BO42" s="52">
        <f t="shared" si="36"/>
        <v>0</v>
      </c>
      <c r="BP42" s="52">
        <f t="shared" si="37"/>
        <v>0</v>
      </c>
      <c r="BQ42" s="52">
        <f t="shared" si="38"/>
        <v>0</v>
      </c>
      <c r="BR42" s="66">
        <f t="shared" si="22"/>
        <v>24000</v>
      </c>
      <c r="BS42" s="56"/>
      <c r="BT42" s="115">
        <f t="shared" si="20"/>
        <v>600</v>
      </c>
      <c r="BU42" s="116">
        <v>600</v>
      </c>
      <c r="BV42" s="116"/>
      <c r="BW42" s="116"/>
      <c r="BX42" s="115">
        <v>600</v>
      </c>
      <c r="BY42" s="65"/>
      <c r="BZ42" s="109">
        <f t="shared" si="19"/>
        <v>4.8</v>
      </c>
      <c r="CA42" s="65"/>
      <c r="CB42" s="113">
        <f>BT42/125*'CINI - UniCampania'!$B$4</f>
        <v>24000</v>
      </c>
      <c r="CC42" s="1"/>
    </row>
    <row r="43" spans="36:81" ht="23.25">
      <c r="AJ43" s="72"/>
      <c r="AK43" s="74" t="s">
        <v>198</v>
      </c>
      <c r="AL43" s="68" t="s">
        <v>199</v>
      </c>
      <c r="AM43" s="71" t="s">
        <v>120</v>
      </c>
      <c r="AN43" s="71"/>
      <c r="AO43" s="53"/>
      <c r="AP43" s="51"/>
      <c r="AQ43" s="51"/>
      <c r="AR43" s="51"/>
      <c r="AS43" s="52" t="s">
        <v>125</v>
      </c>
      <c r="AT43" s="52" t="s">
        <v>125</v>
      </c>
      <c r="AU43" s="52" t="s">
        <v>125</v>
      </c>
      <c r="AV43" s="51" t="s">
        <v>125</v>
      </c>
      <c r="AW43" s="51" t="s">
        <v>125</v>
      </c>
      <c r="AX43" s="51" t="s">
        <v>125</v>
      </c>
      <c r="AY43" s="51" t="s">
        <v>125</v>
      </c>
      <c r="AZ43" s="51" t="s">
        <v>125</v>
      </c>
      <c r="BA43" s="51" t="s">
        <v>125</v>
      </c>
      <c r="BB43" s="51"/>
      <c r="BC43" s="51"/>
      <c r="BD43" s="51"/>
      <c r="BE43" s="51"/>
      <c r="BF43" s="51"/>
      <c r="BG43" s="51"/>
      <c r="BH43" s="65"/>
      <c r="BI43" s="52">
        <f t="shared" si="30"/>
        <v>0</v>
      </c>
      <c r="BJ43" s="52">
        <f t="shared" si="31"/>
        <v>2666.6666666666665</v>
      </c>
      <c r="BK43" s="52">
        <f t="shared" si="32"/>
        <v>5333.333333333333</v>
      </c>
      <c r="BL43" s="52">
        <f t="shared" si="33"/>
        <v>5333.333333333333</v>
      </c>
      <c r="BM43" s="52">
        <f t="shared" si="34"/>
        <v>5333.333333333333</v>
      </c>
      <c r="BN43" s="52">
        <f t="shared" si="35"/>
        <v>5333.333333333333</v>
      </c>
      <c r="BO43" s="52">
        <f t="shared" si="36"/>
        <v>0</v>
      </c>
      <c r="BP43" s="52">
        <f t="shared" si="37"/>
        <v>0</v>
      </c>
      <c r="BQ43" s="52">
        <f t="shared" si="38"/>
        <v>0</v>
      </c>
      <c r="BR43" s="66">
        <f t="shared" si="22"/>
        <v>23999.999999999996</v>
      </c>
      <c r="BS43" s="56"/>
      <c r="BT43" s="115">
        <f t="shared" si="20"/>
        <v>600</v>
      </c>
      <c r="BU43" s="116">
        <v>600</v>
      </c>
      <c r="BV43" s="116"/>
      <c r="BW43" s="116"/>
      <c r="BX43" s="115">
        <v>600</v>
      </c>
      <c r="BY43" s="65"/>
      <c r="BZ43" s="109">
        <f t="shared" si="19"/>
        <v>4.8</v>
      </c>
      <c r="CA43" s="65"/>
      <c r="CB43" s="113">
        <f>BT43/125*'CINI - UniCampania'!$B$4</f>
        <v>24000</v>
      </c>
      <c r="CC43" s="1"/>
    </row>
    <row r="44" spans="36:81" ht="23.25">
      <c r="AJ44" s="72"/>
      <c r="AK44" s="74" t="s">
        <v>200</v>
      </c>
      <c r="AL44" s="68" t="s">
        <v>201</v>
      </c>
      <c r="AM44" s="71" t="s">
        <v>120</v>
      </c>
      <c r="AN44" s="71"/>
      <c r="AO44" s="53"/>
      <c r="AP44" s="51"/>
      <c r="AQ44" s="51"/>
      <c r="AR44" s="51"/>
      <c r="AS44" s="52" t="s">
        <v>125</v>
      </c>
      <c r="AT44" s="52" t="s">
        <v>125</v>
      </c>
      <c r="AU44" s="52" t="s">
        <v>125</v>
      </c>
      <c r="AV44" s="51" t="s">
        <v>125</v>
      </c>
      <c r="AW44" s="51" t="s">
        <v>125</v>
      </c>
      <c r="AX44" s="51" t="s">
        <v>125</v>
      </c>
      <c r="AY44" s="51" t="s">
        <v>125</v>
      </c>
      <c r="AZ44" s="51" t="s">
        <v>125</v>
      </c>
      <c r="BA44" s="51" t="s">
        <v>125</v>
      </c>
      <c r="BB44" s="51"/>
      <c r="BC44" s="51"/>
      <c r="BD44" s="51"/>
      <c r="BE44" s="51"/>
      <c r="BF44" s="51"/>
      <c r="BG44" s="51"/>
      <c r="BH44" s="65"/>
      <c r="BI44" s="52">
        <f t="shared" si="30"/>
        <v>0</v>
      </c>
      <c r="BJ44" s="52">
        <f t="shared" si="31"/>
        <v>2666.6666666666665</v>
      </c>
      <c r="BK44" s="52">
        <f t="shared" si="32"/>
        <v>5333.333333333333</v>
      </c>
      <c r="BL44" s="52">
        <f t="shared" si="33"/>
        <v>5333.333333333333</v>
      </c>
      <c r="BM44" s="52">
        <f t="shared" si="34"/>
        <v>5333.333333333333</v>
      </c>
      <c r="BN44" s="52">
        <f t="shared" si="35"/>
        <v>5333.333333333333</v>
      </c>
      <c r="BO44" s="52">
        <f t="shared" si="36"/>
        <v>0</v>
      </c>
      <c r="BP44" s="52">
        <f t="shared" si="37"/>
        <v>0</v>
      </c>
      <c r="BQ44" s="52">
        <f t="shared" si="38"/>
        <v>0</v>
      </c>
      <c r="BR44" s="66">
        <f t="shared" si="22"/>
        <v>23999.999999999996</v>
      </c>
      <c r="BS44" s="56"/>
      <c r="BT44" s="115">
        <f t="shared" si="20"/>
        <v>600</v>
      </c>
      <c r="BU44" s="116">
        <v>600</v>
      </c>
      <c r="BV44" s="116"/>
      <c r="BW44" s="116"/>
      <c r="BX44" s="115">
        <v>600</v>
      </c>
      <c r="BY44" s="65"/>
      <c r="BZ44" s="109">
        <f t="shared" si="19"/>
        <v>4.8</v>
      </c>
      <c r="CA44" s="65"/>
      <c r="CB44" s="113">
        <f>BT44/125*'CINI - UniCampania'!$B$4</f>
        <v>24000</v>
      </c>
      <c r="CC44" s="1"/>
    </row>
    <row r="45" spans="36:81" ht="23.25">
      <c r="AJ45" s="72"/>
      <c r="AK45" s="74" t="s">
        <v>202</v>
      </c>
      <c r="AL45" s="68" t="s">
        <v>203</v>
      </c>
      <c r="AM45" s="71" t="s">
        <v>120</v>
      </c>
      <c r="AN45" s="71"/>
      <c r="AO45" s="53"/>
      <c r="AP45" s="51"/>
      <c r="AQ45" s="51"/>
      <c r="AR45" s="51"/>
      <c r="AS45" s="52"/>
      <c r="AT45" s="52"/>
      <c r="AU45" s="52"/>
      <c r="AV45" s="51" t="s">
        <v>125</v>
      </c>
      <c r="AW45" s="51" t="s">
        <v>125</v>
      </c>
      <c r="AX45" s="51" t="s">
        <v>125</v>
      </c>
      <c r="AY45" s="51"/>
      <c r="AZ45" s="51"/>
      <c r="BA45" s="51"/>
      <c r="BB45" s="51"/>
      <c r="BC45" s="51"/>
      <c r="BD45" s="51"/>
      <c r="BE45" s="51"/>
      <c r="BF45" s="51"/>
      <c r="BG45" s="51"/>
      <c r="BH45" s="65"/>
      <c r="BI45" s="52">
        <f t="shared" si="30"/>
        <v>0</v>
      </c>
      <c r="BJ45" s="52">
        <f t="shared" si="31"/>
        <v>0</v>
      </c>
      <c r="BK45" s="52">
        <f t="shared" si="32"/>
        <v>0</v>
      </c>
      <c r="BL45" s="52">
        <f t="shared" si="33"/>
        <v>16000</v>
      </c>
      <c r="BM45" s="52">
        <f t="shared" si="34"/>
        <v>8000</v>
      </c>
      <c r="BN45" s="52">
        <f t="shared" si="35"/>
        <v>0</v>
      </c>
      <c r="BO45" s="52">
        <f t="shared" si="36"/>
        <v>0</v>
      </c>
      <c r="BP45" s="52">
        <f t="shared" si="37"/>
        <v>0</v>
      </c>
      <c r="BQ45" s="52">
        <f t="shared" si="38"/>
        <v>0</v>
      </c>
      <c r="BR45" s="66">
        <f t="shared" si="22"/>
        <v>24000</v>
      </c>
      <c r="BS45" s="56"/>
      <c r="BT45" s="115">
        <f t="shared" si="20"/>
        <v>600</v>
      </c>
      <c r="BU45" s="116">
        <v>600</v>
      </c>
      <c r="BV45" s="116"/>
      <c r="BW45" s="116"/>
      <c r="BX45" s="115">
        <v>600</v>
      </c>
      <c r="BY45" s="65"/>
      <c r="BZ45" s="109">
        <f t="shared" si="19"/>
        <v>4.8</v>
      </c>
      <c r="CA45" s="65"/>
      <c r="CB45" s="113">
        <f>BT45/125*'CINI - UniCampania'!$B$4</f>
        <v>24000</v>
      </c>
      <c r="CC45" s="1"/>
    </row>
    <row r="46" spans="36:81" ht="23.25">
      <c r="AJ46" s="72"/>
      <c r="AK46" s="69" t="s">
        <v>204</v>
      </c>
      <c r="AL46" s="72"/>
      <c r="AM46" s="71" t="s">
        <v>120</v>
      </c>
      <c r="AN46" s="69" t="s">
        <v>205</v>
      </c>
      <c r="AO46" s="53"/>
      <c r="AP46" s="51"/>
      <c r="AQ46" s="51"/>
      <c r="AR46" s="51"/>
      <c r="AS46" s="51"/>
      <c r="AT46" s="51"/>
      <c r="AU46" s="51"/>
      <c r="AV46" s="52"/>
      <c r="AW46" s="52"/>
      <c r="AX46" s="52"/>
      <c r="AY46" s="51"/>
      <c r="AZ46" s="51"/>
      <c r="BA46" s="51"/>
      <c r="BB46" s="51"/>
      <c r="BC46" s="51"/>
      <c r="BD46" s="51"/>
      <c r="BE46" s="51"/>
      <c r="BF46" s="51"/>
      <c r="BG46" s="51"/>
      <c r="BH46" s="65"/>
      <c r="BI46" s="52">
        <f t="shared" si="30"/>
        <v>0</v>
      </c>
      <c r="BJ46" s="52">
        <f t="shared" si="31"/>
        <v>0</v>
      </c>
      <c r="BK46" s="52">
        <f t="shared" si="32"/>
        <v>0</v>
      </c>
      <c r="BL46" s="52">
        <f t="shared" si="33"/>
        <v>0</v>
      </c>
      <c r="BM46" s="52">
        <f t="shared" si="34"/>
        <v>0</v>
      </c>
      <c r="BN46" s="52">
        <f t="shared" si="35"/>
        <v>0</v>
      </c>
      <c r="BO46" s="52">
        <f t="shared" si="36"/>
        <v>0</v>
      </c>
      <c r="BP46" s="52">
        <f t="shared" si="37"/>
        <v>0</v>
      </c>
      <c r="BQ46" s="52">
        <f t="shared" si="38"/>
        <v>0</v>
      </c>
      <c r="BR46" s="66">
        <f t="shared" si="22"/>
        <v>0</v>
      </c>
      <c r="BS46" s="56"/>
      <c r="BT46" s="115"/>
      <c r="BU46" s="116"/>
      <c r="BV46" s="116"/>
      <c r="BW46" s="116"/>
      <c r="BX46" s="115"/>
      <c r="BY46" s="65"/>
      <c r="BZ46" s="109">
        <f t="shared" si="19"/>
        <v>0</v>
      </c>
      <c r="CA46" s="65"/>
      <c r="CB46" s="113">
        <f>BT46/125*'CINI - UniCampania'!$B$4</f>
        <v>0</v>
      </c>
      <c r="CC46" s="1"/>
    </row>
    <row r="47" spans="36:81" ht="23.25">
      <c r="AJ47" s="72"/>
      <c r="AK47" s="51" t="s">
        <v>206</v>
      </c>
      <c r="AL47" s="68" t="s">
        <v>207</v>
      </c>
      <c r="AM47" s="71" t="s">
        <v>120</v>
      </c>
      <c r="AN47" s="71"/>
      <c r="AO47" s="53"/>
      <c r="AP47" s="51"/>
      <c r="AQ47" s="51"/>
      <c r="AR47" s="51"/>
      <c r="AS47" s="51"/>
      <c r="AT47" s="51"/>
      <c r="AU47" s="51"/>
      <c r="AV47" s="52"/>
      <c r="AW47" s="52"/>
      <c r="AX47" s="52"/>
      <c r="AY47" s="51" t="s">
        <v>125</v>
      </c>
      <c r="AZ47" s="51" t="s">
        <v>125</v>
      </c>
      <c r="BA47" s="51" t="s">
        <v>125</v>
      </c>
      <c r="BB47" s="51" t="s">
        <v>125</v>
      </c>
      <c r="BC47" s="51" t="s">
        <v>125</v>
      </c>
      <c r="BD47" s="51" t="s">
        <v>125</v>
      </c>
      <c r="BE47" s="51"/>
      <c r="BF47" s="51"/>
      <c r="BG47" s="51"/>
      <c r="BH47" s="65"/>
      <c r="BI47" s="52">
        <f t="shared" si="30"/>
        <v>0</v>
      </c>
      <c r="BJ47" s="52">
        <f t="shared" si="31"/>
        <v>0</v>
      </c>
      <c r="BK47" s="52">
        <f t="shared" si="32"/>
        <v>0</v>
      </c>
      <c r="BL47" s="52">
        <f t="shared" si="33"/>
        <v>0</v>
      </c>
      <c r="BM47" s="52">
        <f t="shared" si="34"/>
        <v>0</v>
      </c>
      <c r="BN47" s="52">
        <f t="shared" si="35"/>
        <v>0</v>
      </c>
      <c r="BO47" s="52">
        <f t="shared" si="36"/>
        <v>0</v>
      </c>
      <c r="BP47" s="52">
        <f t="shared" si="37"/>
        <v>0</v>
      </c>
      <c r="BQ47" s="52">
        <f t="shared" si="38"/>
        <v>0</v>
      </c>
      <c r="BR47" s="66">
        <f t="shared" si="22"/>
        <v>0</v>
      </c>
      <c r="BS47" s="56"/>
      <c r="BT47" s="115"/>
      <c r="BU47" s="116"/>
      <c r="BV47" s="116"/>
      <c r="BW47" s="116"/>
      <c r="BX47" s="115"/>
      <c r="BY47" s="65"/>
      <c r="BZ47" s="109">
        <f t="shared" si="19"/>
        <v>0</v>
      </c>
      <c r="CA47" s="65"/>
      <c r="CB47" s="113">
        <f>BT47/125*'CINI - UniCampania'!$B$4</f>
        <v>0</v>
      </c>
      <c r="CC47" s="1"/>
    </row>
    <row r="48" spans="36:81" ht="23.25">
      <c r="AJ48" s="72"/>
      <c r="AK48" s="51" t="s">
        <v>208</v>
      </c>
      <c r="AL48" s="68" t="s">
        <v>209</v>
      </c>
      <c r="AM48" s="71" t="s">
        <v>120</v>
      </c>
      <c r="AN48" s="71"/>
      <c r="AO48" s="53"/>
      <c r="AP48" s="51"/>
      <c r="AQ48" s="51"/>
      <c r="AR48" s="51"/>
      <c r="AS48" s="51"/>
      <c r="AT48" s="51"/>
      <c r="AU48" s="51"/>
      <c r="AV48" s="51"/>
      <c r="AW48" s="51"/>
      <c r="AX48" s="51"/>
      <c r="AY48" s="51" t="s">
        <v>125</v>
      </c>
      <c r="AZ48" s="51" t="s">
        <v>125</v>
      </c>
      <c r="BA48" s="51" t="s">
        <v>125</v>
      </c>
      <c r="BB48" s="51" t="s">
        <v>125</v>
      </c>
      <c r="BC48" s="51" t="s">
        <v>125</v>
      </c>
      <c r="BD48" s="51" t="s">
        <v>125</v>
      </c>
      <c r="BE48" s="51"/>
      <c r="BF48" s="51"/>
      <c r="BG48" s="51"/>
      <c r="BH48" s="65"/>
      <c r="BI48" s="52">
        <f t="shared" si="30"/>
        <v>0</v>
      </c>
      <c r="BJ48" s="52">
        <f t="shared" si="31"/>
        <v>0</v>
      </c>
      <c r="BK48" s="52">
        <f t="shared" si="32"/>
        <v>0</v>
      </c>
      <c r="BL48" s="52">
        <f t="shared" si="33"/>
        <v>0</v>
      </c>
      <c r="BM48" s="52">
        <f t="shared" si="34"/>
        <v>0</v>
      </c>
      <c r="BN48" s="52">
        <f t="shared" si="35"/>
        <v>0</v>
      </c>
      <c r="BO48" s="52">
        <f t="shared" si="36"/>
        <v>0</v>
      </c>
      <c r="BP48" s="52">
        <f t="shared" si="37"/>
        <v>0</v>
      </c>
      <c r="BQ48" s="52">
        <f t="shared" si="38"/>
        <v>0</v>
      </c>
      <c r="BR48" s="66">
        <f t="shared" si="22"/>
        <v>0</v>
      </c>
      <c r="BS48" s="56"/>
      <c r="BT48" s="115"/>
      <c r="BU48" s="116"/>
      <c r="BV48" s="116"/>
      <c r="BW48" s="116"/>
      <c r="BX48" s="115"/>
      <c r="BY48" s="65"/>
      <c r="BZ48" s="109">
        <f t="shared" si="19"/>
        <v>0</v>
      </c>
      <c r="CA48" s="65"/>
      <c r="CB48" s="113">
        <f>BT48/125*'CINI - UniCampania'!$B$4</f>
        <v>0</v>
      </c>
      <c r="CC48" s="1"/>
    </row>
    <row r="49" spans="36:81" ht="23.25">
      <c r="AJ49" s="72"/>
      <c r="AK49" s="51" t="s">
        <v>210</v>
      </c>
      <c r="AL49" s="68" t="s">
        <v>211</v>
      </c>
      <c r="AM49" s="71" t="s">
        <v>120</v>
      </c>
      <c r="AN49" s="71"/>
      <c r="AO49" s="53"/>
      <c r="AP49" s="51"/>
      <c r="AQ49" s="51"/>
      <c r="AR49" s="51"/>
      <c r="AS49" s="51" t="s">
        <v>125</v>
      </c>
      <c r="AT49" s="51" t="s">
        <v>125</v>
      </c>
      <c r="AU49" s="51" t="s">
        <v>125</v>
      </c>
      <c r="AV49" s="51" t="s">
        <v>125</v>
      </c>
      <c r="AW49" s="51" t="s">
        <v>125</v>
      </c>
      <c r="AX49" s="51" t="s">
        <v>125</v>
      </c>
      <c r="AY49" s="51"/>
      <c r="AZ49" s="51"/>
      <c r="BA49" s="51"/>
      <c r="BB49" s="51"/>
      <c r="BC49" s="51"/>
      <c r="BD49" s="51"/>
      <c r="BE49" s="51"/>
      <c r="BF49" s="51"/>
      <c r="BG49" s="51"/>
      <c r="BH49" s="65"/>
      <c r="BI49" s="52">
        <f t="shared" si="30"/>
        <v>0</v>
      </c>
      <c r="BJ49" s="52">
        <f t="shared" si="31"/>
        <v>0</v>
      </c>
      <c r="BK49" s="52">
        <f t="shared" si="32"/>
        <v>0</v>
      </c>
      <c r="BL49" s="52">
        <f t="shared" si="33"/>
        <v>0</v>
      </c>
      <c r="BM49" s="52">
        <f t="shared" si="34"/>
        <v>0</v>
      </c>
      <c r="BN49" s="52">
        <f t="shared" si="35"/>
        <v>0</v>
      </c>
      <c r="BO49" s="52">
        <f t="shared" si="36"/>
        <v>0</v>
      </c>
      <c r="BP49" s="52">
        <f t="shared" si="37"/>
        <v>0</v>
      </c>
      <c r="BQ49" s="52">
        <f t="shared" si="38"/>
        <v>0</v>
      </c>
      <c r="BR49" s="66">
        <f t="shared" si="22"/>
        <v>0</v>
      </c>
      <c r="BS49" s="56"/>
      <c r="BT49" s="115"/>
      <c r="BU49" s="116"/>
      <c r="BV49" s="116"/>
      <c r="BW49" s="116"/>
      <c r="BX49" s="115"/>
      <c r="BY49" s="65"/>
      <c r="BZ49" s="109">
        <f t="shared" si="19"/>
        <v>0</v>
      </c>
      <c r="CA49" s="65"/>
      <c r="CB49" s="113">
        <f>BT49/125*'CINI - UniCampania'!$B$4</f>
        <v>0</v>
      </c>
      <c r="CC49" s="1"/>
    </row>
    <row r="50" spans="36:81" ht="23.25">
      <c r="AJ50" s="72"/>
      <c r="AK50" s="51" t="s">
        <v>212</v>
      </c>
      <c r="AL50" s="68" t="s">
        <v>213</v>
      </c>
      <c r="AM50" s="71" t="s">
        <v>120</v>
      </c>
      <c r="AN50" s="71"/>
      <c r="AO50" s="53"/>
      <c r="AP50" s="51"/>
      <c r="AQ50" s="51"/>
      <c r="AR50" s="51"/>
      <c r="AS50" s="51" t="s">
        <v>125</v>
      </c>
      <c r="AT50" s="51" t="s">
        <v>125</v>
      </c>
      <c r="AU50" s="51" t="s">
        <v>125</v>
      </c>
      <c r="AV50" s="51" t="s">
        <v>125</v>
      </c>
      <c r="AW50" s="51" t="s">
        <v>125</v>
      </c>
      <c r="AX50" s="51" t="s">
        <v>125</v>
      </c>
      <c r="AY50" s="51"/>
      <c r="AZ50" s="51"/>
      <c r="BA50" s="51"/>
      <c r="BB50" s="51"/>
      <c r="BC50" s="51"/>
      <c r="BD50" s="51"/>
      <c r="BE50" s="51"/>
      <c r="BF50" s="51"/>
      <c r="BG50" s="51"/>
      <c r="BH50" s="65"/>
      <c r="BI50" s="52">
        <f t="shared" si="30"/>
        <v>0</v>
      </c>
      <c r="BJ50" s="52">
        <f t="shared" si="31"/>
        <v>0</v>
      </c>
      <c r="BK50" s="52">
        <f t="shared" si="32"/>
        <v>0</v>
      </c>
      <c r="BL50" s="52">
        <f t="shared" si="33"/>
        <v>0</v>
      </c>
      <c r="BM50" s="52">
        <f t="shared" si="34"/>
        <v>0</v>
      </c>
      <c r="BN50" s="52">
        <f t="shared" si="35"/>
        <v>0</v>
      </c>
      <c r="BO50" s="52">
        <f t="shared" si="36"/>
        <v>0</v>
      </c>
      <c r="BP50" s="52">
        <f t="shared" si="37"/>
        <v>0</v>
      </c>
      <c r="BQ50" s="52">
        <f t="shared" si="38"/>
        <v>0</v>
      </c>
      <c r="BR50" s="66">
        <f t="shared" si="22"/>
        <v>0</v>
      </c>
      <c r="BS50" s="56"/>
      <c r="BT50" s="115"/>
      <c r="BU50" s="116"/>
      <c r="BV50" s="116"/>
      <c r="BW50" s="116"/>
      <c r="BX50" s="115"/>
      <c r="BY50" s="65"/>
      <c r="BZ50" s="109">
        <f t="shared" si="19"/>
        <v>0</v>
      </c>
      <c r="CA50" s="65"/>
      <c r="CB50" s="113">
        <f>BT50/125*'CINI - UniCampania'!$B$4</f>
        <v>0</v>
      </c>
      <c r="CC50" s="1"/>
    </row>
    <row r="51" spans="36:81" ht="23.25">
      <c r="AJ51" s="72"/>
      <c r="AK51" s="51" t="s">
        <v>214</v>
      </c>
      <c r="AL51" s="68" t="s">
        <v>215</v>
      </c>
      <c r="AM51" s="71" t="s">
        <v>120</v>
      </c>
      <c r="AN51" s="71"/>
      <c r="AO51" s="53"/>
      <c r="AP51" s="51"/>
      <c r="AQ51" s="51"/>
      <c r="AR51" s="51"/>
      <c r="AS51" s="51"/>
      <c r="AT51" s="51"/>
      <c r="AU51" s="51"/>
      <c r="AV51" s="51" t="s">
        <v>125</v>
      </c>
      <c r="AW51" s="51" t="s">
        <v>125</v>
      </c>
      <c r="AX51" s="51" t="s">
        <v>125</v>
      </c>
      <c r="AY51" s="51" t="s">
        <v>125</v>
      </c>
      <c r="AZ51" s="51" t="s">
        <v>125</v>
      </c>
      <c r="BA51" s="51" t="s">
        <v>125</v>
      </c>
      <c r="BB51" s="51"/>
      <c r="BC51" s="51"/>
      <c r="BD51" s="51"/>
      <c r="BE51" s="51"/>
      <c r="BF51" s="51"/>
      <c r="BG51" s="51"/>
      <c r="BH51" s="65"/>
      <c r="BI51" s="52">
        <f t="shared" si="30"/>
        <v>0</v>
      </c>
      <c r="BJ51" s="52">
        <f t="shared" si="31"/>
        <v>0</v>
      </c>
      <c r="BK51" s="52">
        <f t="shared" si="32"/>
        <v>0</v>
      </c>
      <c r="BL51" s="52">
        <f t="shared" si="33"/>
        <v>0</v>
      </c>
      <c r="BM51" s="52">
        <f t="shared" si="34"/>
        <v>0</v>
      </c>
      <c r="BN51" s="52">
        <f t="shared" si="35"/>
        <v>0</v>
      </c>
      <c r="BO51" s="52">
        <f t="shared" si="36"/>
        <v>0</v>
      </c>
      <c r="BP51" s="52">
        <f t="shared" si="37"/>
        <v>0</v>
      </c>
      <c r="BQ51" s="52">
        <f t="shared" si="38"/>
        <v>0</v>
      </c>
      <c r="BR51" s="66">
        <f t="shared" si="22"/>
        <v>0</v>
      </c>
      <c r="BS51" s="56"/>
      <c r="BT51" s="115"/>
      <c r="BU51" s="116"/>
      <c r="BV51" s="116"/>
      <c r="BW51" s="116"/>
      <c r="BX51" s="115"/>
      <c r="BY51" s="65"/>
      <c r="BZ51" s="109">
        <f t="shared" si="19"/>
        <v>0</v>
      </c>
      <c r="CA51" s="65"/>
      <c r="CB51" s="113">
        <f>BT51/125*'CINI - UniCampania'!$B$4</f>
        <v>0</v>
      </c>
      <c r="CC51" s="1"/>
    </row>
    <row r="52" spans="36:81" ht="23.25">
      <c r="AJ52" s="72"/>
      <c r="AK52" s="51" t="s">
        <v>216</v>
      </c>
      <c r="AL52" s="68" t="s">
        <v>217</v>
      </c>
      <c r="AM52" s="71" t="s">
        <v>120</v>
      </c>
      <c r="AN52" s="71"/>
      <c r="AO52" s="53"/>
      <c r="AP52" s="51" t="s">
        <v>125</v>
      </c>
      <c r="AQ52" s="51" t="s">
        <v>125</v>
      </c>
      <c r="AR52" s="51" t="s">
        <v>125</v>
      </c>
      <c r="AS52" s="51"/>
      <c r="AT52" s="51"/>
      <c r="AU52" s="51"/>
      <c r="AV52" s="52"/>
      <c r="AW52" s="52"/>
      <c r="AX52" s="52"/>
      <c r="AY52" s="51"/>
      <c r="AZ52" s="51"/>
      <c r="BA52" s="51"/>
      <c r="BB52" s="51" t="s">
        <v>125</v>
      </c>
      <c r="BC52" s="51" t="s">
        <v>125</v>
      </c>
      <c r="BD52" s="51" t="s">
        <v>125</v>
      </c>
      <c r="BE52" s="51"/>
      <c r="BF52" s="51"/>
      <c r="BG52" s="51"/>
      <c r="BH52" s="65"/>
      <c r="BI52" s="52">
        <f t="shared" si="30"/>
        <v>0</v>
      </c>
      <c r="BJ52" s="52">
        <f t="shared" si="31"/>
        <v>0</v>
      </c>
      <c r="BK52" s="52">
        <f t="shared" si="32"/>
        <v>0</v>
      </c>
      <c r="BL52" s="52">
        <f t="shared" si="33"/>
        <v>0</v>
      </c>
      <c r="BM52" s="52">
        <f t="shared" si="34"/>
        <v>0</v>
      </c>
      <c r="BN52" s="52">
        <f t="shared" si="35"/>
        <v>0</v>
      </c>
      <c r="BO52" s="52">
        <f t="shared" si="36"/>
        <v>0</v>
      </c>
      <c r="BP52" s="52">
        <f t="shared" si="37"/>
        <v>0</v>
      </c>
      <c r="BQ52" s="52">
        <f t="shared" si="38"/>
        <v>0</v>
      </c>
      <c r="BR52" s="66">
        <f t="shared" si="22"/>
        <v>0</v>
      </c>
      <c r="BS52" s="56"/>
      <c r="BT52" s="115"/>
      <c r="BU52" s="116"/>
      <c r="BV52" s="116"/>
      <c r="BW52" s="116"/>
      <c r="BX52" s="115"/>
      <c r="BY52" s="65"/>
      <c r="BZ52" s="109">
        <f t="shared" si="19"/>
        <v>0</v>
      </c>
      <c r="CA52" s="65"/>
      <c r="CB52" s="113">
        <f>BT52/125*'CINI - UniCampania'!$B$4</f>
        <v>0</v>
      </c>
      <c r="CC52" s="1"/>
    </row>
    <row r="53" spans="36:81" ht="23.25">
      <c r="AJ53" s="63" t="s">
        <v>218</v>
      </c>
      <c r="AK53" s="52"/>
      <c r="AL53" s="64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52">
        <f t="shared" si="30"/>
        <v>0</v>
      </c>
      <c r="BJ53" s="52">
        <f t="shared" si="31"/>
        <v>0</v>
      </c>
      <c r="BK53" s="52">
        <f t="shared" si="32"/>
        <v>0</v>
      </c>
      <c r="BL53" s="52">
        <f t="shared" si="33"/>
        <v>0</v>
      </c>
      <c r="BM53" s="52">
        <f t="shared" si="34"/>
        <v>0</v>
      </c>
      <c r="BN53" s="52">
        <f t="shared" si="35"/>
        <v>0</v>
      </c>
      <c r="BO53" s="52">
        <f t="shared" si="36"/>
        <v>0</v>
      </c>
      <c r="BP53" s="52">
        <f t="shared" si="37"/>
        <v>0</v>
      </c>
      <c r="BQ53" s="52">
        <f t="shared" si="38"/>
        <v>0</v>
      </c>
      <c r="BR53" s="66">
        <f t="shared" si="22"/>
        <v>0</v>
      </c>
      <c r="BS53" s="76"/>
      <c r="BT53" s="115"/>
      <c r="BU53" s="114"/>
      <c r="BV53" s="114"/>
      <c r="BW53" s="114"/>
      <c r="BX53" s="115"/>
      <c r="BY53" s="63"/>
      <c r="BZ53" s="113">
        <f>SUM(BZ54:BZ93)</f>
        <v>8.8000000000000007</v>
      </c>
      <c r="CA53" s="65"/>
      <c r="CB53" s="113">
        <f>BT53/125*'CINI - UniCampania'!$B$4</f>
        <v>0</v>
      </c>
      <c r="CC53" s="1"/>
    </row>
    <row r="54" spans="36:81" ht="23.25">
      <c r="AJ54" s="72"/>
      <c r="AK54" s="69" t="s">
        <v>219</v>
      </c>
      <c r="AL54" s="70"/>
      <c r="AM54" s="71" t="s">
        <v>220</v>
      </c>
      <c r="AN54" s="69"/>
      <c r="AO54" s="53"/>
      <c r="AP54" s="51"/>
      <c r="AQ54" s="51"/>
      <c r="AR54" s="51"/>
      <c r="AS54" s="51"/>
      <c r="AT54" s="51"/>
      <c r="AU54" s="51"/>
      <c r="AV54" s="52"/>
      <c r="AW54" s="52"/>
      <c r="AX54" s="52"/>
      <c r="AY54" s="51"/>
      <c r="AZ54" s="51"/>
      <c r="BA54" s="51"/>
      <c r="BB54" s="51"/>
      <c r="BC54" s="51"/>
      <c r="BD54" s="51"/>
      <c r="BE54" s="51"/>
      <c r="BF54" s="51"/>
      <c r="BG54" s="51"/>
      <c r="BH54" s="65"/>
      <c r="BI54" s="52">
        <f t="shared" si="30"/>
        <v>0</v>
      </c>
      <c r="BJ54" s="52">
        <f t="shared" si="31"/>
        <v>0</v>
      </c>
      <c r="BK54" s="52">
        <f t="shared" si="32"/>
        <v>0</v>
      </c>
      <c r="BL54" s="52">
        <f t="shared" si="33"/>
        <v>0</v>
      </c>
      <c r="BM54" s="52">
        <f t="shared" si="34"/>
        <v>0</v>
      </c>
      <c r="BN54" s="52">
        <f t="shared" si="35"/>
        <v>0</v>
      </c>
      <c r="BO54" s="52">
        <f t="shared" si="36"/>
        <v>0</v>
      </c>
      <c r="BP54" s="52">
        <f t="shared" si="37"/>
        <v>0</v>
      </c>
      <c r="BQ54" s="52">
        <f t="shared" si="38"/>
        <v>0</v>
      </c>
      <c r="BR54" s="66">
        <f t="shared" si="22"/>
        <v>0</v>
      </c>
      <c r="BS54" s="56"/>
      <c r="BT54" s="115"/>
      <c r="BU54" s="116"/>
      <c r="BV54" s="116"/>
      <c r="BW54" s="116"/>
      <c r="BX54" s="115"/>
      <c r="BY54" s="65"/>
      <c r="BZ54" s="109">
        <f t="shared" ref="BZ54:BZ93" si="39">BT54/125</f>
        <v>0</v>
      </c>
      <c r="CA54" s="65"/>
      <c r="CB54" s="113">
        <f>BT54/125*'CINI - UniCampania'!$B$4</f>
        <v>0</v>
      </c>
      <c r="CC54" s="1"/>
    </row>
    <row r="55" spans="36:81" ht="23.25">
      <c r="AJ55" s="72"/>
      <c r="AK55" s="71" t="s">
        <v>221</v>
      </c>
      <c r="AL55" s="72" t="s">
        <v>222</v>
      </c>
      <c r="AM55" s="71" t="s">
        <v>220</v>
      </c>
      <c r="AN55" s="71"/>
      <c r="AO55" s="53"/>
      <c r="AP55" s="51"/>
      <c r="AQ55" s="51"/>
      <c r="AR55" s="51"/>
      <c r="AS55" s="51" t="s">
        <v>125</v>
      </c>
      <c r="AT55" s="51" t="s">
        <v>125</v>
      </c>
      <c r="AU55" s="51" t="s">
        <v>125</v>
      </c>
      <c r="AV55" s="51" t="s">
        <v>125</v>
      </c>
      <c r="AW55" s="51" t="s">
        <v>125</v>
      </c>
      <c r="AX55" s="51" t="s">
        <v>125</v>
      </c>
      <c r="AY55" s="51" t="s">
        <v>125</v>
      </c>
      <c r="AZ55" s="51" t="s">
        <v>125</v>
      </c>
      <c r="BA55" s="51" t="s">
        <v>125</v>
      </c>
      <c r="BB55" s="51" t="s">
        <v>125</v>
      </c>
      <c r="BC55" s="51" t="s">
        <v>125</v>
      </c>
      <c r="BD55" s="51" t="s">
        <v>125</v>
      </c>
      <c r="BE55" s="51"/>
      <c r="BF55" s="51"/>
      <c r="BG55" s="51"/>
      <c r="BH55" s="65"/>
      <c r="BI55" s="52">
        <f t="shared" si="30"/>
        <v>0</v>
      </c>
      <c r="BJ55" s="52">
        <f t="shared" si="31"/>
        <v>0</v>
      </c>
      <c r="BK55" s="52">
        <f t="shared" si="32"/>
        <v>0</v>
      </c>
      <c r="BL55" s="52">
        <f t="shared" si="33"/>
        <v>0</v>
      </c>
      <c r="BM55" s="52">
        <f t="shared" si="34"/>
        <v>0</v>
      </c>
      <c r="BN55" s="52">
        <f t="shared" si="35"/>
        <v>0</v>
      </c>
      <c r="BO55" s="52">
        <f t="shared" si="36"/>
        <v>0</v>
      </c>
      <c r="BP55" s="52">
        <f t="shared" si="37"/>
        <v>0</v>
      </c>
      <c r="BQ55" s="52">
        <f t="shared" si="38"/>
        <v>0</v>
      </c>
      <c r="BR55" s="66">
        <f t="shared" si="22"/>
        <v>0</v>
      </c>
      <c r="BS55" s="56"/>
      <c r="BT55" s="115"/>
      <c r="BU55" s="116"/>
      <c r="BV55" s="116"/>
      <c r="BW55" s="116"/>
      <c r="BX55" s="115"/>
      <c r="BY55" s="65"/>
      <c r="BZ55" s="109">
        <f t="shared" si="39"/>
        <v>0</v>
      </c>
      <c r="CA55" s="65"/>
      <c r="CB55" s="113">
        <f>BT55/125*'CINI - UniCampania'!$B$4</f>
        <v>0</v>
      </c>
      <c r="CC55" s="1"/>
    </row>
    <row r="56" spans="36:81" ht="23.25">
      <c r="AJ56" s="72"/>
      <c r="AK56" s="71" t="s">
        <v>223</v>
      </c>
      <c r="AL56" s="72" t="s">
        <v>224</v>
      </c>
      <c r="AM56" s="71" t="s">
        <v>220</v>
      </c>
      <c r="AN56" s="71"/>
      <c r="AO56" s="53"/>
      <c r="AP56" s="51"/>
      <c r="AQ56" s="51"/>
      <c r="AR56" s="51"/>
      <c r="AS56" s="51" t="s">
        <v>125</v>
      </c>
      <c r="AT56" s="51" t="s">
        <v>125</v>
      </c>
      <c r="AU56" s="51" t="s">
        <v>125</v>
      </c>
      <c r="AV56" s="51" t="s">
        <v>125</v>
      </c>
      <c r="AW56" s="51" t="s">
        <v>125</v>
      </c>
      <c r="AX56" s="51" t="s">
        <v>125</v>
      </c>
      <c r="AY56" s="51" t="s">
        <v>125</v>
      </c>
      <c r="AZ56" s="51" t="s">
        <v>125</v>
      </c>
      <c r="BA56" s="51" t="s">
        <v>125</v>
      </c>
      <c r="BB56" s="51" t="s">
        <v>125</v>
      </c>
      <c r="BC56" s="51" t="s">
        <v>125</v>
      </c>
      <c r="BD56" s="51" t="s">
        <v>125</v>
      </c>
      <c r="BE56" s="51"/>
      <c r="BF56" s="51"/>
      <c r="BG56" s="51"/>
      <c r="BH56" s="65"/>
      <c r="BI56" s="52">
        <f t="shared" si="30"/>
        <v>0</v>
      </c>
      <c r="BJ56" s="52">
        <f t="shared" si="31"/>
        <v>0</v>
      </c>
      <c r="BK56" s="52">
        <f t="shared" si="32"/>
        <v>0</v>
      </c>
      <c r="BL56" s="52">
        <f t="shared" si="33"/>
        <v>0</v>
      </c>
      <c r="BM56" s="52">
        <f t="shared" si="34"/>
        <v>0</v>
      </c>
      <c r="BN56" s="52">
        <f t="shared" si="35"/>
        <v>0</v>
      </c>
      <c r="BO56" s="52">
        <f t="shared" si="36"/>
        <v>0</v>
      </c>
      <c r="BP56" s="52">
        <f t="shared" si="37"/>
        <v>0</v>
      </c>
      <c r="BQ56" s="52">
        <f t="shared" si="38"/>
        <v>0</v>
      </c>
      <c r="BR56" s="66">
        <f t="shared" si="22"/>
        <v>0</v>
      </c>
      <c r="BS56" s="56"/>
      <c r="BT56" s="115"/>
      <c r="BU56" s="116"/>
      <c r="BV56" s="116"/>
      <c r="BW56" s="116"/>
      <c r="BX56" s="115"/>
      <c r="BY56" s="65"/>
      <c r="BZ56" s="109">
        <f t="shared" si="39"/>
        <v>0</v>
      </c>
      <c r="CA56" s="65"/>
      <c r="CB56" s="113">
        <f>BT56/125*'CINI - UniCampania'!$B$4</f>
        <v>0</v>
      </c>
      <c r="CC56" s="1"/>
    </row>
    <row r="57" spans="36:81" ht="23.25">
      <c r="AJ57" s="72"/>
      <c r="AK57" s="71" t="s">
        <v>225</v>
      </c>
      <c r="AL57" s="72" t="s">
        <v>226</v>
      </c>
      <c r="AM57" s="71" t="s">
        <v>220</v>
      </c>
      <c r="AN57" s="71"/>
      <c r="AO57" s="53"/>
      <c r="AP57" s="51"/>
      <c r="AQ57" s="51"/>
      <c r="AR57" s="51"/>
      <c r="AS57" s="51" t="s">
        <v>125</v>
      </c>
      <c r="AT57" s="51" t="s">
        <v>125</v>
      </c>
      <c r="AU57" s="51" t="s">
        <v>125</v>
      </c>
      <c r="AV57" s="51" t="s">
        <v>125</v>
      </c>
      <c r="AW57" s="51" t="s">
        <v>125</v>
      </c>
      <c r="AX57" s="51" t="s">
        <v>125</v>
      </c>
      <c r="AY57" s="51" t="s">
        <v>125</v>
      </c>
      <c r="AZ57" s="51" t="s">
        <v>125</v>
      </c>
      <c r="BA57" s="51" t="s">
        <v>125</v>
      </c>
      <c r="BB57" s="51" t="s">
        <v>125</v>
      </c>
      <c r="BC57" s="51" t="s">
        <v>125</v>
      </c>
      <c r="BD57" s="51" t="s">
        <v>125</v>
      </c>
      <c r="BE57" s="51"/>
      <c r="BF57" s="51"/>
      <c r="BG57" s="51"/>
      <c r="BH57" s="65"/>
      <c r="BI57" s="52">
        <f t="shared" si="30"/>
        <v>0</v>
      </c>
      <c r="BJ57" s="52">
        <f t="shared" si="31"/>
        <v>0</v>
      </c>
      <c r="BK57" s="52">
        <f t="shared" si="32"/>
        <v>0</v>
      </c>
      <c r="BL57" s="52">
        <f t="shared" si="33"/>
        <v>0</v>
      </c>
      <c r="BM57" s="52">
        <f t="shared" si="34"/>
        <v>0</v>
      </c>
      <c r="BN57" s="52">
        <f t="shared" si="35"/>
        <v>0</v>
      </c>
      <c r="BO57" s="52">
        <f t="shared" si="36"/>
        <v>0</v>
      </c>
      <c r="BP57" s="52">
        <f t="shared" si="37"/>
        <v>0</v>
      </c>
      <c r="BQ57" s="52">
        <f t="shared" si="38"/>
        <v>0</v>
      </c>
      <c r="BR57" s="66">
        <f t="shared" si="22"/>
        <v>0</v>
      </c>
      <c r="BS57" s="56"/>
      <c r="BT57" s="115"/>
      <c r="BU57" s="116"/>
      <c r="BV57" s="116"/>
      <c r="BW57" s="116"/>
      <c r="BX57" s="115"/>
      <c r="BY57" s="65"/>
      <c r="BZ57" s="109">
        <f t="shared" si="39"/>
        <v>0</v>
      </c>
      <c r="CA57" s="65"/>
      <c r="CB57" s="113">
        <f>BT57/125*'CINI - UniCampania'!$B$4</f>
        <v>0</v>
      </c>
      <c r="CC57" s="1"/>
    </row>
    <row r="58" spans="36:81" ht="23.25">
      <c r="AJ58" s="72"/>
      <c r="AK58" s="71" t="s">
        <v>227</v>
      </c>
      <c r="AL58" s="72" t="s">
        <v>228</v>
      </c>
      <c r="AM58" s="71" t="s">
        <v>220</v>
      </c>
      <c r="AN58" s="71"/>
      <c r="AO58" s="53"/>
      <c r="AP58" s="51"/>
      <c r="AQ58" s="51"/>
      <c r="AR58" s="51"/>
      <c r="AS58" s="51" t="s">
        <v>125</v>
      </c>
      <c r="AT58" s="51" t="s">
        <v>125</v>
      </c>
      <c r="AU58" s="51" t="s">
        <v>125</v>
      </c>
      <c r="AV58" s="51" t="s">
        <v>125</v>
      </c>
      <c r="AW58" s="51" t="s">
        <v>125</v>
      </c>
      <c r="AX58" s="51" t="s">
        <v>125</v>
      </c>
      <c r="AY58" s="51" t="s">
        <v>125</v>
      </c>
      <c r="AZ58" s="51" t="s">
        <v>125</v>
      </c>
      <c r="BA58" s="51" t="s">
        <v>125</v>
      </c>
      <c r="BB58" s="51" t="s">
        <v>125</v>
      </c>
      <c r="BC58" s="51" t="s">
        <v>125</v>
      </c>
      <c r="BD58" s="51" t="s">
        <v>125</v>
      </c>
      <c r="BE58" s="51"/>
      <c r="BF58" s="51"/>
      <c r="BG58" s="51"/>
      <c r="BH58" s="65"/>
      <c r="BI58" s="52">
        <f t="shared" si="30"/>
        <v>0</v>
      </c>
      <c r="BJ58" s="52">
        <f t="shared" si="31"/>
        <v>0</v>
      </c>
      <c r="BK58" s="52">
        <f t="shared" si="32"/>
        <v>0</v>
      </c>
      <c r="BL58" s="52">
        <f t="shared" si="33"/>
        <v>0</v>
      </c>
      <c r="BM58" s="52">
        <f t="shared" si="34"/>
        <v>0</v>
      </c>
      <c r="BN58" s="52">
        <f t="shared" si="35"/>
        <v>0</v>
      </c>
      <c r="BO58" s="52">
        <f t="shared" si="36"/>
        <v>0</v>
      </c>
      <c r="BP58" s="52">
        <f t="shared" si="37"/>
        <v>0</v>
      </c>
      <c r="BQ58" s="52">
        <f t="shared" si="38"/>
        <v>0</v>
      </c>
      <c r="BR58" s="66">
        <f t="shared" si="22"/>
        <v>0</v>
      </c>
      <c r="BS58" s="56"/>
      <c r="BT58" s="115"/>
      <c r="BU58" s="116"/>
      <c r="BV58" s="116"/>
      <c r="BW58" s="116"/>
      <c r="BX58" s="115"/>
      <c r="BY58" s="65"/>
      <c r="BZ58" s="109">
        <f t="shared" si="39"/>
        <v>0</v>
      </c>
      <c r="CA58" s="65"/>
      <c r="CB58" s="113">
        <f>BT58/125*'CINI - UniCampania'!$B$4</f>
        <v>0</v>
      </c>
      <c r="CC58" s="1"/>
    </row>
    <row r="59" spans="36:81" ht="23.25">
      <c r="AJ59" s="72"/>
      <c r="AK59" s="71" t="s">
        <v>229</v>
      </c>
      <c r="AL59" s="72" t="s">
        <v>230</v>
      </c>
      <c r="AM59" s="71" t="s">
        <v>220</v>
      </c>
      <c r="AN59" s="71"/>
      <c r="AO59" s="53"/>
      <c r="AP59" s="51"/>
      <c r="AQ59" s="51"/>
      <c r="AR59" s="51"/>
      <c r="AS59" s="51" t="s">
        <v>125</v>
      </c>
      <c r="AT59" s="51" t="s">
        <v>125</v>
      </c>
      <c r="AU59" s="51" t="s">
        <v>125</v>
      </c>
      <c r="AV59" s="51" t="s">
        <v>125</v>
      </c>
      <c r="AW59" s="51" t="s">
        <v>125</v>
      </c>
      <c r="AX59" s="51" t="s">
        <v>125</v>
      </c>
      <c r="AY59" s="51" t="s">
        <v>125</v>
      </c>
      <c r="AZ59" s="51" t="s">
        <v>125</v>
      </c>
      <c r="BA59" s="51" t="s">
        <v>125</v>
      </c>
      <c r="BB59" s="51" t="s">
        <v>125</v>
      </c>
      <c r="BC59" s="51" t="s">
        <v>125</v>
      </c>
      <c r="BD59" s="51" t="s">
        <v>125</v>
      </c>
      <c r="BE59" s="51"/>
      <c r="BF59" s="51"/>
      <c r="BG59" s="51"/>
      <c r="BH59" s="65"/>
      <c r="BI59" s="52">
        <f t="shared" si="30"/>
        <v>0</v>
      </c>
      <c r="BJ59" s="52">
        <f t="shared" si="31"/>
        <v>0</v>
      </c>
      <c r="BK59" s="52">
        <f t="shared" si="32"/>
        <v>0</v>
      </c>
      <c r="BL59" s="52">
        <f t="shared" si="33"/>
        <v>0</v>
      </c>
      <c r="BM59" s="52">
        <f t="shared" si="34"/>
        <v>0</v>
      </c>
      <c r="BN59" s="52">
        <f t="shared" si="35"/>
        <v>0</v>
      </c>
      <c r="BO59" s="52">
        <f t="shared" si="36"/>
        <v>0</v>
      </c>
      <c r="BP59" s="52">
        <f t="shared" si="37"/>
        <v>0</v>
      </c>
      <c r="BQ59" s="52">
        <f t="shared" si="38"/>
        <v>0</v>
      </c>
      <c r="BR59" s="66">
        <f t="shared" si="22"/>
        <v>0</v>
      </c>
      <c r="BS59" s="56"/>
      <c r="BT59" s="115"/>
      <c r="BU59" s="116"/>
      <c r="BV59" s="116"/>
      <c r="BW59" s="116"/>
      <c r="BX59" s="115"/>
      <c r="BY59" s="65"/>
      <c r="BZ59" s="109">
        <f t="shared" si="39"/>
        <v>0</v>
      </c>
      <c r="CA59" s="65"/>
      <c r="CB59" s="113">
        <f>BT59/125*'CINI - UniCampania'!$B$4</f>
        <v>0</v>
      </c>
      <c r="CC59" s="1"/>
    </row>
    <row r="60" spans="36:81" ht="23.25">
      <c r="AJ60" s="72"/>
      <c r="AK60" s="71" t="s">
        <v>231</v>
      </c>
      <c r="AL60" s="72" t="s">
        <v>232</v>
      </c>
      <c r="AM60" s="71" t="s">
        <v>220</v>
      </c>
      <c r="AN60" s="71"/>
      <c r="AO60" s="53"/>
      <c r="AP60" s="51"/>
      <c r="AQ60" s="51"/>
      <c r="AR60" s="51"/>
      <c r="AS60" s="51" t="s">
        <v>125</v>
      </c>
      <c r="AT60" s="51" t="s">
        <v>125</v>
      </c>
      <c r="AU60" s="51" t="s">
        <v>125</v>
      </c>
      <c r="AV60" s="51" t="s">
        <v>125</v>
      </c>
      <c r="AW60" s="51" t="s">
        <v>125</v>
      </c>
      <c r="AX60" s="51" t="s">
        <v>125</v>
      </c>
      <c r="AY60" s="51" t="s">
        <v>125</v>
      </c>
      <c r="AZ60" s="51" t="s">
        <v>125</v>
      </c>
      <c r="BA60" s="51" t="s">
        <v>125</v>
      </c>
      <c r="BB60" s="51" t="s">
        <v>125</v>
      </c>
      <c r="BC60" s="51" t="s">
        <v>125</v>
      </c>
      <c r="BD60" s="51" t="s">
        <v>125</v>
      </c>
      <c r="BE60" s="51"/>
      <c r="BF60" s="51"/>
      <c r="BG60" s="51"/>
      <c r="BH60" s="65"/>
      <c r="BI60" s="52">
        <f t="shared" si="30"/>
        <v>0</v>
      </c>
      <c r="BJ60" s="52">
        <f t="shared" si="31"/>
        <v>0</v>
      </c>
      <c r="BK60" s="52">
        <f t="shared" si="32"/>
        <v>0</v>
      </c>
      <c r="BL60" s="52">
        <f t="shared" si="33"/>
        <v>0</v>
      </c>
      <c r="BM60" s="52">
        <f t="shared" si="34"/>
        <v>0</v>
      </c>
      <c r="BN60" s="52">
        <f t="shared" si="35"/>
        <v>0</v>
      </c>
      <c r="BO60" s="52">
        <f t="shared" si="36"/>
        <v>0</v>
      </c>
      <c r="BP60" s="52">
        <f t="shared" si="37"/>
        <v>0</v>
      </c>
      <c r="BQ60" s="52">
        <f t="shared" si="38"/>
        <v>0</v>
      </c>
      <c r="BR60" s="66">
        <f t="shared" si="22"/>
        <v>0</v>
      </c>
      <c r="BS60" s="56"/>
      <c r="BT60" s="115"/>
      <c r="BU60" s="116"/>
      <c r="BV60" s="116"/>
      <c r="BW60" s="116"/>
      <c r="BX60" s="115"/>
      <c r="BY60" s="65"/>
      <c r="BZ60" s="109">
        <f t="shared" si="39"/>
        <v>0</v>
      </c>
      <c r="CA60" s="65"/>
      <c r="CB60" s="113">
        <f>BT60/125*'CINI - UniCampania'!$B$4</f>
        <v>0</v>
      </c>
      <c r="CC60" s="1"/>
    </row>
    <row r="61" spans="36:81" ht="23.25">
      <c r="AJ61" s="72"/>
      <c r="AK61" s="71" t="s">
        <v>233</v>
      </c>
      <c r="AL61" s="72" t="s">
        <v>234</v>
      </c>
      <c r="AM61" s="71" t="s">
        <v>220</v>
      </c>
      <c r="AN61" s="71"/>
      <c r="AO61" s="53"/>
      <c r="AP61" s="51"/>
      <c r="AQ61" s="51"/>
      <c r="AR61" s="51"/>
      <c r="AS61" s="51" t="s">
        <v>125</v>
      </c>
      <c r="AT61" s="51" t="s">
        <v>125</v>
      </c>
      <c r="AU61" s="51" t="s">
        <v>125</v>
      </c>
      <c r="AV61" s="51" t="s">
        <v>125</v>
      </c>
      <c r="AW61" s="51" t="s">
        <v>125</v>
      </c>
      <c r="AX61" s="51" t="s">
        <v>125</v>
      </c>
      <c r="AY61" s="51" t="s">
        <v>125</v>
      </c>
      <c r="AZ61" s="51" t="s">
        <v>125</v>
      </c>
      <c r="BA61" s="51" t="s">
        <v>125</v>
      </c>
      <c r="BB61" s="51" t="s">
        <v>125</v>
      </c>
      <c r="BC61" s="51" t="s">
        <v>125</v>
      </c>
      <c r="BD61" s="51" t="s">
        <v>125</v>
      </c>
      <c r="BE61" s="51"/>
      <c r="BF61" s="51"/>
      <c r="BG61" s="51"/>
      <c r="BH61" s="65"/>
      <c r="BI61" s="52">
        <f t="shared" si="30"/>
        <v>0</v>
      </c>
      <c r="BJ61" s="52">
        <f t="shared" si="31"/>
        <v>0</v>
      </c>
      <c r="BK61" s="52">
        <f t="shared" si="32"/>
        <v>0</v>
      </c>
      <c r="BL61" s="52">
        <f t="shared" si="33"/>
        <v>0</v>
      </c>
      <c r="BM61" s="52">
        <f t="shared" si="34"/>
        <v>0</v>
      </c>
      <c r="BN61" s="52">
        <f t="shared" si="35"/>
        <v>0</v>
      </c>
      <c r="BO61" s="52">
        <f t="shared" si="36"/>
        <v>0</v>
      </c>
      <c r="BP61" s="52">
        <f t="shared" si="37"/>
        <v>0</v>
      </c>
      <c r="BQ61" s="52">
        <f t="shared" si="38"/>
        <v>0</v>
      </c>
      <c r="BR61" s="66">
        <f t="shared" si="22"/>
        <v>0</v>
      </c>
      <c r="BS61" s="56"/>
      <c r="BT61" s="115"/>
      <c r="BU61" s="116"/>
      <c r="BV61" s="116"/>
      <c r="BW61" s="116"/>
      <c r="BX61" s="115"/>
      <c r="BY61" s="65"/>
      <c r="BZ61" s="109">
        <f t="shared" si="39"/>
        <v>0</v>
      </c>
      <c r="CA61" s="65"/>
      <c r="CB61" s="113">
        <f>BT61/125*'CINI - UniCampania'!$B$4</f>
        <v>0</v>
      </c>
      <c r="CC61" s="1"/>
    </row>
    <row r="62" spans="36:81" ht="23.25">
      <c r="AJ62" s="72"/>
      <c r="AK62" s="69" t="s">
        <v>235</v>
      </c>
      <c r="AL62" s="70"/>
      <c r="AM62" s="71" t="s">
        <v>220</v>
      </c>
      <c r="AN62" s="73"/>
      <c r="AO62" s="53"/>
      <c r="AP62" s="51"/>
      <c r="AQ62" s="51"/>
      <c r="AR62" s="51"/>
      <c r="AS62" s="51"/>
      <c r="AT62" s="51"/>
      <c r="AU62" s="51"/>
      <c r="AV62" s="52"/>
      <c r="AW62" s="52"/>
      <c r="AX62" s="52"/>
      <c r="AY62" s="51"/>
      <c r="AZ62" s="51"/>
      <c r="BA62" s="51"/>
      <c r="BB62" s="51"/>
      <c r="BC62" s="51"/>
      <c r="BD62" s="51"/>
      <c r="BE62" s="51"/>
      <c r="BF62" s="51"/>
      <c r="BG62" s="51"/>
      <c r="BH62" s="65"/>
      <c r="BI62" s="52">
        <f t="shared" si="30"/>
        <v>0</v>
      </c>
      <c r="BJ62" s="52">
        <f t="shared" si="31"/>
        <v>0</v>
      </c>
      <c r="BK62" s="52">
        <f t="shared" si="32"/>
        <v>0</v>
      </c>
      <c r="BL62" s="52">
        <f t="shared" si="33"/>
        <v>0</v>
      </c>
      <c r="BM62" s="52">
        <f t="shared" si="34"/>
        <v>0</v>
      </c>
      <c r="BN62" s="52">
        <f t="shared" si="35"/>
        <v>0</v>
      </c>
      <c r="BO62" s="52">
        <f t="shared" si="36"/>
        <v>0</v>
      </c>
      <c r="BP62" s="52">
        <f t="shared" si="37"/>
        <v>0</v>
      </c>
      <c r="BQ62" s="52">
        <f t="shared" si="38"/>
        <v>0</v>
      </c>
      <c r="BR62" s="66">
        <f t="shared" si="22"/>
        <v>0</v>
      </c>
      <c r="BS62" s="56"/>
      <c r="BT62" s="115"/>
      <c r="BU62" s="116"/>
      <c r="BV62" s="116"/>
      <c r="BW62" s="116"/>
      <c r="BX62" s="115"/>
      <c r="BY62" s="65"/>
      <c r="BZ62" s="109">
        <f t="shared" si="39"/>
        <v>0</v>
      </c>
      <c r="CA62" s="65"/>
      <c r="CB62" s="113">
        <f>BT62/125*'CINI - UniCampania'!$B$4</f>
        <v>0</v>
      </c>
      <c r="CC62" s="1"/>
    </row>
    <row r="63" spans="36:81" ht="23.25">
      <c r="AJ63" s="72"/>
      <c r="AK63" s="71" t="s">
        <v>236</v>
      </c>
      <c r="AL63" s="68" t="s">
        <v>237</v>
      </c>
      <c r="AM63" s="71" t="s">
        <v>220</v>
      </c>
      <c r="AN63" s="71"/>
      <c r="AO63" s="53"/>
      <c r="AP63" s="51"/>
      <c r="AQ63" s="51"/>
      <c r="AR63" s="51"/>
      <c r="AS63" s="51" t="s">
        <v>125</v>
      </c>
      <c r="AT63" s="51" t="s">
        <v>125</v>
      </c>
      <c r="AU63" s="51" t="s">
        <v>125</v>
      </c>
      <c r="AV63" s="51" t="s">
        <v>125</v>
      </c>
      <c r="AW63" s="51" t="s">
        <v>125</v>
      </c>
      <c r="AX63" s="51" t="s">
        <v>125</v>
      </c>
      <c r="AY63" s="51" t="s">
        <v>125</v>
      </c>
      <c r="AZ63" s="51" t="s">
        <v>125</v>
      </c>
      <c r="BA63" s="51" t="s">
        <v>125</v>
      </c>
      <c r="BB63" s="51"/>
      <c r="BC63" s="51"/>
      <c r="BD63" s="51"/>
      <c r="BE63" s="51"/>
      <c r="BF63" s="51"/>
      <c r="BG63" s="51"/>
      <c r="BH63" s="65"/>
      <c r="BI63" s="52">
        <f t="shared" si="30"/>
        <v>0</v>
      </c>
      <c r="BJ63" s="52">
        <f t="shared" si="31"/>
        <v>0</v>
      </c>
      <c r="BK63" s="52">
        <f t="shared" si="32"/>
        <v>0</v>
      </c>
      <c r="BL63" s="52">
        <f t="shared" si="33"/>
        <v>0</v>
      </c>
      <c r="BM63" s="52">
        <f t="shared" si="34"/>
        <v>0</v>
      </c>
      <c r="BN63" s="52">
        <f t="shared" si="35"/>
        <v>0</v>
      </c>
      <c r="BO63" s="52">
        <f t="shared" si="36"/>
        <v>0</v>
      </c>
      <c r="BP63" s="52">
        <f t="shared" si="37"/>
        <v>0</v>
      </c>
      <c r="BQ63" s="52">
        <f t="shared" si="38"/>
        <v>0</v>
      </c>
      <c r="BR63" s="66">
        <f t="shared" si="22"/>
        <v>0</v>
      </c>
      <c r="BS63" s="56"/>
      <c r="BT63" s="115"/>
      <c r="BU63" s="116"/>
      <c r="BV63" s="116"/>
      <c r="BW63" s="116"/>
      <c r="BX63" s="115"/>
      <c r="BY63" s="65"/>
      <c r="BZ63" s="109">
        <f t="shared" si="39"/>
        <v>0</v>
      </c>
      <c r="CA63" s="65"/>
      <c r="CB63" s="113">
        <f>BT63/125*'CINI - UniCampania'!$B$4</f>
        <v>0</v>
      </c>
      <c r="CC63" s="1"/>
    </row>
    <row r="64" spans="36:81" ht="23.25">
      <c r="AJ64" s="72"/>
      <c r="AK64" s="71" t="s">
        <v>238</v>
      </c>
      <c r="AL64" s="68" t="s">
        <v>239</v>
      </c>
      <c r="AM64" s="71" t="s">
        <v>220</v>
      </c>
      <c r="AN64" s="71"/>
      <c r="AO64" s="53"/>
      <c r="AP64" s="51"/>
      <c r="AQ64" s="51"/>
      <c r="AR64" s="51"/>
      <c r="AS64" s="51" t="s">
        <v>125</v>
      </c>
      <c r="AT64" s="51" t="s">
        <v>125</v>
      </c>
      <c r="AU64" s="51" t="s">
        <v>125</v>
      </c>
      <c r="AV64" s="51" t="s">
        <v>125</v>
      </c>
      <c r="AW64" s="51" t="s">
        <v>125</v>
      </c>
      <c r="AX64" s="51" t="s">
        <v>125</v>
      </c>
      <c r="AY64" s="51" t="s">
        <v>125</v>
      </c>
      <c r="AZ64" s="51" t="s">
        <v>125</v>
      </c>
      <c r="BA64" s="51" t="s">
        <v>125</v>
      </c>
      <c r="BB64" s="51"/>
      <c r="BC64" s="51"/>
      <c r="BD64" s="51"/>
      <c r="BE64" s="51"/>
      <c r="BF64" s="51"/>
      <c r="BG64" s="51"/>
      <c r="BH64" s="65"/>
      <c r="BI64" s="52">
        <f t="shared" si="30"/>
        <v>0</v>
      </c>
      <c r="BJ64" s="52">
        <f t="shared" si="31"/>
        <v>0</v>
      </c>
      <c r="BK64" s="52">
        <f t="shared" si="32"/>
        <v>0</v>
      </c>
      <c r="BL64" s="52">
        <f t="shared" si="33"/>
        <v>0</v>
      </c>
      <c r="BM64" s="52">
        <f t="shared" si="34"/>
        <v>0</v>
      </c>
      <c r="BN64" s="52">
        <f t="shared" si="35"/>
        <v>0</v>
      </c>
      <c r="BO64" s="52">
        <f t="shared" si="36"/>
        <v>0</v>
      </c>
      <c r="BP64" s="52">
        <f t="shared" si="37"/>
        <v>0</v>
      </c>
      <c r="BQ64" s="52">
        <f t="shared" si="38"/>
        <v>0</v>
      </c>
      <c r="BR64" s="66">
        <f t="shared" si="22"/>
        <v>0</v>
      </c>
      <c r="BS64" s="56"/>
      <c r="BT64" s="115"/>
      <c r="BU64" s="116"/>
      <c r="BV64" s="116"/>
      <c r="BW64" s="116"/>
      <c r="BX64" s="115"/>
      <c r="BY64" s="65"/>
      <c r="BZ64" s="109">
        <f t="shared" si="39"/>
        <v>0</v>
      </c>
      <c r="CA64" s="65"/>
      <c r="CB64" s="113">
        <f>BT64/125*'CINI - UniCampania'!$B$4</f>
        <v>0</v>
      </c>
      <c r="CC64" s="1"/>
    </row>
    <row r="65" spans="36:81" ht="23.25">
      <c r="AJ65" s="72"/>
      <c r="AK65" s="71" t="s">
        <v>240</v>
      </c>
      <c r="AL65" s="68" t="s">
        <v>154</v>
      </c>
      <c r="AM65" s="71" t="s">
        <v>220</v>
      </c>
      <c r="AN65" s="71"/>
      <c r="AO65" s="53"/>
      <c r="AP65" s="51"/>
      <c r="AQ65" s="51"/>
      <c r="AR65" s="51"/>
      <c r="AS65" s="51" t="s">
        <v>125</v>
      </c>
      <c r="AT65" s="51" t="s">
        <v>125</v>
      </c>
      <c r="AU65" s="51" t="s">
        <v>125</v>
      </c>
      <c r="AV65" s="51" t="s">
        <v>125</v>
      </c>
      <c r="AW65" s="51" t="s">
        <v>125</v>
      </c>
      <c r="AX65" s="51" t="s">
        <v>125</v>
      </c>
      <c r="AY65" s="51" t="s">
        <v>125</v>
      </c>
      <c r="AZ65" s="51" t="s">
        <v>125</v>
      </c>
      <c r="BA65" s="51" t="s">
        <v>125</v>
      </c>
      <c r="BB65" s="51"/>
      <c r="BC65" s="51"/>
      <c r="BD65" s="51"/>
      <c r="BE65" s="51"/>
      <c r="BF65" s="51"/>
      <c r="BG65" s="51"/>
      <c r="BH65" s="65"/>
      <c r="BI65" s="52">
        <f t="shared" si="30"/>
        <v>0</v>
      </c>
      <c r="BJ65" s="52">
        <f t="shared" si="31"/>
        <v>0</v>
      </c>
      <c r="BK65" s="52">
        <f t="shared" si="32"/>
        <v>0</v>
      </c>
      <c r="BL65" s="52">
        <f t="shared" si="33"/>
        <v>0</v>
      </c>
      <c r="BM65" s="52">
        <f t="shared" si="34"/>
        <v>0</v>
      </c>
      <c r="BN65" s="52">
        <f t="shared" si="35"/>
        <v>0</v>
      </c>
      <c r="BO65" s="52">
        <f t="shared" si="36"/>
        <v>0</v>
      </c>
      <c r="BP65" s="52">
        <f t="shared" si="37"/>
        <v>0</v>
      </c>
      <c r="BQ65" s="52">
        <f t="shared" si="38"/>
        <v>0</v>
      </c>
      <c r="BR65" s="66">
        <f t="shared" si="22"/>
        <v>0</v>
      </c>
      <c r="BS65" s="56"/>
      <c r="BT65" s="115"/>
      <c r="BU65" s="116"/>
      <c r="BV65" s="116"/>
      <c r="BW65" s="116"/>
      <c r="BX65" s="115"/>
      <c r="BY65" s="65"/>
      <c r="BZ65" s="109">
        <f t="shared" si="39"/>
        <v>0</v>
      </c>
      <c r="CA65" s="65"/>
      <c r="CB65" s="113">
        <f>BT65/125*'CINI - UniCampania'!$B$4</f>
        <v>0</v>
      </c>
      <c r="CC65" s="1"/>
    </row>
    <row r="66" spans="36:81" ht="23.25">
      <c r="AJ66" s="72"/>
      <c r="AK66" s="71" t="s">
        <v>241</v>
      </c>
      <c r="AL66" s="68" t="s">
        <v>242</v>
      </c>
      <c r="AM66" s="71" t="s">
        <v>220</v>
      </c>
      <c r="AN66" s="71"/>
      <c r="AO66" s="53"/>
      <c r="AP66" s="51"/>
      <c r="AQ66" s="51"/>
      <c r="AR66" s="51"/>
      <c r="AS66" s="51" t="s">
        <v>125</v>
      </c>
      <c r="AT66" s="51" t="s">
        <v>125</v>
      </c>
      <c r="AU66" s="51" t="s">
        <v>125</v>
      </c>
      <c r="AV66" s="51" t="s">
        <v>125</v>
      </c>
      <c r="AW66" s="51" t="s">
        <v>125</v>
      </c>
      <c r="AX66" s="51" t="s">
        <v>125</v>
      </c>
      <c r="AY66" s="51" t="s">
        <v>125</v>
      </c>
      <c r="AZ66" s="51" t="s">
        <v>125</v>
      </c>
      <c r="BA66" s="51" t="s">
        <v>125</v>
      </c>
      <c r="BB66" s="51"/>
      <c r="BC66" s="51"/>
      <c r="BD66" s="51"/>
      <c r="BE66" s="51"/>
      <c r="BF66" s="51"/>
      <c r="BG66" s="51"/>
      <c r="BH66" s="65"/>
      <c r="BI66" s="52">
        <f t="shared" si="30"/>
        <v>0</v>
      </c>
      <c r="BJ66" s="52">
        <f t="shared" si="31"/>
        <v>0</v>
      </c>
      <c r="BK66" s="52">
        <f t="shared" si="32"/>
        <v>0</v>
      </c>
      <c r="BL66" s="52">
        <f t="shared" si="33"/>
        <v>0</v>
      </c>
      <c r="BM66" s="52">
        <f t="shared" si="34"/>
        <v>0</v>
      </c>
      <c r="BN66" s="52">
        <f t="shared" si="35"/>
        <v>0</v>
      </c>
      <c r="BO66" s="52">
        <f t="shared" si="36"/>
        <v>0</v>
      </c>
      <c r="BP66" s="52">
        <f t="shared" si="37"/>
        <v>0</v>
      </c>
      <c r="BQ66" s="52">
        <f t="shared" si="38"/>
        <v>0</v>
      </c>
      <c r="BR66" s="66">
        <f t="shared" si="22"/>
        <v>0</v>
      </c>
      <c r="BS66" s="56"/>
      <c r="BT66" s="115"/>
      <c r="BU66" s="116"/>
      <c r="BV66" s="116"/>
      <c r="BW66" s="116"/>
      <c r="BX66" s="115"/>
      <c r="BY66" s="65"/>
      <c r="BZ66" s="109">
        <f t="shared" si="39"/>
        <v>0</v>
      </c>
      <c r="CA66" s="65"/>
      <c r="CB66" s="113">
        <f>BT66/125*'CINI - UniCampania'!$B$4</f>
        <v>0</v>
      </c>
      <c r="CC66" s="1"/>
    </row>
    <row r="67" spans="36:81" ht="23.25">
      <c r="AJ67" s="72"/>
      <c r="AK67" s="71" t="s">
        <v>243</v>
      </c>
      <c r="AL67" s="77" t="s">
        <v>244</v>
      </c>
      <c r="AM67" s="71" t="s">
        <v>220</v>
      </c>
      <c r="AN67" s="71"/>
      <c r="AO67" s="53"/>
      <c r="AP67" s="51"/>
      <c r="AQ67" s="51"/>
      <c r="AR67" s="51"/>
      <c r="AS67" s="51" t="s">
        <v>125</v>
      </c>
      <c r="AT67" s="51" t="s">
        <v>125</v>
      </c>
      <c r="AU67" s="51" t="s">
        <v>125</v>
      </c>
      <c r="AV67" s="51" t="s">
        <v>125</v>
      </c>
      <c r="AW67" s="51" t="s">
        <v>125</v>
      </c>
      <c r="AX67" s="51" t="s">
        <v>125</v>
      </c>
      <c r="AY67" s="51" t="s">
        <v>125</v>
      </c>
      <c r="AZ67" s="51" t="s">
        <v>125</v>
      </c>
      <c r="BA67" s="51" t="s">
        <v>125</v>
      </c>
      <c r="BB67" s="51"/>
      <c r="BC67" s="51"/>
      <c r="BD67" s="51"/>
      <c r="BE67" s="51"/>
      <c r="BF67" s="51"/>
      <c r="BG67" s="51"/>
      <c r="BH67" s="65"/>
      <c r="BI67" s="52">
        <f t="shared" si="30"/>
        <v>0</v>
      </c>
      <c r="BJ67" s="52">
        <f t="shared" si="31"/>
        <v>0</v>
      </c>
      <c r="BK67" s="52">
        <f t="shared" si="32"/>
        <v>0</v>
      </c>
      <c r="BL67" s="52">
        <f t="shared" si="33"/>
        <v>0</v>
      </c>
      <c r="BM67" s="52">
        <f t="shared" si="34"/>
        <v>0</v>
      </c>
      <c r="BN67" s="52">
        <f t="shared" si="35"/>
        <v>0</v>
      </c>
      <c r="BO67" s="52">
        <f t="shared" si="36"/>
        <v>0</v>
      </c>
      <c r="BP67" s="52">
        <f t="shared" si="37"/>
        <v>0</v>
      </c>
      <c r="BQ67" s="52">
        <f t="shared" si="38"/>
        <v>0</v>
      </c>
      <c r="BR67" s="66">
        <f t="shared" si="22"/>
        <v>0</v>
      </c>
      <c r="BS67" s="56"/>
      <c r="BT67" s="115"/>
      <c r="BU67" s="116"/>
      <c r="BV67" s="116"/>
      <c r="BW67" s="116"/>
      <c r="BX67" s="115"/>
      <c r="BY67" s="65"/>
      <c r="BZ67" s="109">
        <f t="shared" si="39"/>
        <v>0</v>
      </c>
      <c r="CA67" s="65"/>
      <c r="CB67" s="113">
        <f>BT67/125*'CINI - UniCampania'!$B$4</f>
        <v>0</v>
      </c>
      <c r="CC67" s="1"/>
    </row>
    <row r="68" spans="36:81" ht="23.25">
      <c r="AJ68" s="72"/>
      <c r="AK68" s="71" t="s">
        <v>245</v>
      </c>
      <c r="AL68" s="68" t="s">
        <v>246</v>
      </c>
      <c r="AM68" s="71" t="s">
        <v>220</v>
      </c>
      <c r="AN68" s="71"/>
      <c r="AO68" s="53"/>
      <c r="AP68" s="51"/>
      <c r="AQ68" s="51"/>
      <c r="AR68" s="51"/>
      <c r="AS68" s="51" t="s">
        <v>125</v>
      </c>
      <c r="AT68" s="51" t="s">
        <v>125</v>
      </c>
      <c r="AU68" s="51" t="s">
        <v>125</v>
      </c>
      <c r="AV68" s="51" t="s">
        <v>125</v>
      </c>
      <c r="AW68" s="51" t="s">
        <v>125</v>
      </c>
      <c r="AX68" s="51" t="s">
        <v>125</v>
      </c>
      <c r="AY68" s="51"/>
      <c r="AZ68" s="51"/>
      <c r="BA68" s="51"/>
      <c r="BB68" s="51"/>
      <c r="BC68" s="51"/>
      <c r="BD68" s="51"/>
      <c r="BE68" s="51"/>
      <c r="BF68" s="51"/>
      <c r="BG68" s="51"/>
      <c r="BH68" s="65"/>
      <c r="BI68" s="52">
        <f t="shared" si="30"/>
        <v>0</v>
      </c>
      <c r="BJ68" s="52">
        <f t="shared" si="31"/>
        <v>1466.6666666666667</v>
      </c>
      <c r="BK68" s="52">
        <f t="shared" si="32"/>
        <v>2933.3333333333335</v>
      </c>
      <c r="BL68" s="52">
        <f t="shared" si="33"/>
        <v>2933.3333333333335</v>
      </c>
      <c r="BM68" s="52">
        <f t="shared" si="34"/>
        <v>1466.6666666666667</v>
      </c>
      <c r="BN68" s="52">
        <f t="shared" si="35"/>
        <v>0</v>
      </c>
      <c r="BO68" s="52">
        <f t="shared" si="36"/>
        <v>0</v>
      </c>
      <c r="BP68" s="52">
        <f t="shared" si="37"/>
        <v>0</v>
      </c>
      <c r="BQ68" s="52">
        <f t="shared" si="38"/>
        <v>0</v>
      </c>
      <c r="BR68" s="66">
        <f t="shared" si="22"/>
        <v>8800</v>
      </c>
      <c r="BS68" s="56"/>
      <c r="BT68" s="115">
        <f t="shared" si="20"/>
        <v>220</v>
      </c>
      <c r="BU68" s="117"/>
      <c r="BV68" s="119">
        <v>220</v>
      </c>
      <c r="BW68" s="117"/>
      <c r="BX68" s="115">
        <v>220</v>
      </c>
      <c r="BY68" s="65"/>
      <c r="BZ68" s="109">
        <f t="shared" si="39"/>
        <v>1.76</v>
      </c>
      <c r="CA68" s="65"/>
      <c r="CB68" s="113">
        <f>BT68/125*'CINI - UniCampania'!$B$4</f>
        <v>8800</v>
      </c>
      <c r="CC68" s="1"/>
    </row>
    <row r="69" spans="36:81" ht="23.25">
      <c r="AJ69" s="72"/>
      <c r="AK69" s="69" t="s">
        <v>247</v>
      </c>
      <c r="AL69" s="52"/>
      <c r="AM69" s="71" t="s">
        <v>220</v>
      </c>
      <c r="AN69" s="69" t="s">
        <v>162</v>
      </c>
      <c r="AO69" s="53"/>
      <c r="AP69" s="51"/>
      <c r="AQ69" s="51"/>
      <c r="AR69" s="51"/>
      <c r="AS69" s="51"/>
      <c r="AT69" s="51"/>
      <c r="AU69" s="51"/>
      <c r="AV69" s="52"/>
      <c r="AW69" s="52"/>
      <c r="AX69" s="52"/>
      <c r="AY69" s="51"/>
      <c r="AZ69" s="51"/>
      <c r="BA69" s="51"/>
      <c r="BB69" s="51"/>
      <c r="BC69" s="51"/>
      <c r="BD69" s="51"/>
      <c r="BE69" s="51"/>
      <c r="BF69" s="51"/>
      <c r="BG69" s="51"/>
      <c r="BH69" s="65"/>
      <c r="BI69" s="52">
        <f t="shared" si="30"/>
        <v>0</v>
      </c>
      <c r="BJ69" s="52">
        <f t="shared" si="31"/>
        <v>0</v>
      </c>
      <c r="BK69" s="52">
        <f t="shared" si="32"/>
        <v>0</v>
      </c>
      <c r="BL69" s="52">
        <f t="shared" si="33"/>
        <v>0</v>
      </c>
      <c r="BM69" s="52">
        <f t="shared" si="34"/>
        <v>0</v>
      </c>
      <c r="BN69" s="52">
        <f t="shared" si="35"/>
        <v>0</v>
      </c>
      <c r="BO69" s="52">
        <f t="shared" si="36"/>
        <v>0</v>
      </c>
      <c r="BP69" s="52">
        <f t="shared" si="37"/>
        <v>0</v>
      </c>
      <c r="BQ69" s="52">
        <f t="shared" si="38"/>
        <v>0</v>
      </c>
      <c r="BR69" s="66">
        <f t="shared" si="22"/>
        <v>0</v>
      </c>
      <c r="BS69" s="56"/>
      <c r="BT69" s="115">
        <f t="shared" si="20"/>
        <v>0</v>
      </c>
      <c r="BU69" s="116"/>
      <c r="BV69" s="116"/>
      <c r="BW69" s="116"/>
      <c r="BX69" s="115">
        <v>0</v>
      </c>
      <c r="BY69" s="65"/>
      <c r="BZ69" s="109">
        <f t="shared" si="39"/>
        <v>0</v>
      </c>
      <c r="CA69" s="65"/>
      <c r="CB69" s="113">
        <f>BT69/125*'CINI - UniCampania'!$B$4</f>
        <v>0</v>
      </c>
      <c r="CC69" s="1"/>
    </row>
    <row r="70" spans="36:81" ht="23.25">
      <c r="AJ70" s="72"/>
      <c r="AK70" s="51" t="s">
        <v>248</v>
      </c>
      <c r="AL70" s="68" t="s">
        <v>249</v>
      </c>
      <c r="AM70" s="71" t="s">
        <v>220</v>
      </c>
      <c r="AN70" s="71"/>
      <c r="AO70" s="53"/>
      <c r="AP70" s="51"/>
      <c r="AQ70" s="51"/>
      <c r="AR70" s="51"/>
      <c r="AS70" s="51"/>
      <c r="AT70" s="51"/>
      <c r="AU70" s="51"/>
      <c r="AV70" s="51" t="s">
        <v>125</v>
      </c>
      <c r="AW70" s="51" t="s">
        <v>125</v>
      </c>
      <c r="AX70" s="51" t="s">
        <v>125</v>
      </c>
      <c r="AY70" s="51" t="s">
        <v>125</v>
      </c>
      <c r="AZ70" s="51" t="s">
        <v>125</v>
      </c>
      <c r="BA70" s="51" t="s">
        <v>125</v>
      </c>
      <c r="BB70" s="51"/>
      <c r="BC70" s="51"/>
      <c r="BD70" s="51"/>
      <c r="BE70" s="51"/>
      <c r="BF70" s="51"/>
      <c r="BG70" s="51"/>
      <c r="BH70" s="65"/>
      <c r="BI70" s="52">
        <f t="shared" si="30"/>
        <v>0</v>
      </c>
      <c r="BJ70" s="52">
        <f t="shared" si="31"/>
        <v>0</v>
      </c>
      <c r="BK70" s="52">
        <f t="shared" si="32"/>
        <v>0</v>
      </c>
      <c r="BL70" s="52">
        <f t="shared" si="33"/>
        <v>0</v>
      </c>
      <c r="BM70" s="52">
        <f t="shared" si="34"/>
        <v>0</v>
      </c>
      <c r="BN70" s="52">
        <f t="shared" si="35"/>
        <v>0</v>
      </c>
      <c r="BO70" s="52">
        <f t="shared" si="36"/>
        <v>0</v>
      </c>
      <c r="BP70" s="52">
        <f t="shared" si="37"/>
        <v>0</v>
      </c>
      <c r="BQ70" s="52">
        <f t="shared" si="38"/>
        <v>0</v>
      </c>
      <c r="BR70" s="66">
        <f t="shared" si="22"/>
        <v>0</v>
      </c>
      <c r="BS70" s="56"/>
      <c r="BT70" s="115">
        <f t="shared" si="20"/>
        <v>0</v>
      </c>
      <c r="BU70" s="116"/>
      <c r="BV70" s="116"/>
      <c r="BW70" s="116"/>
      <c r="BX70" s="115">
        <v>0</v>
      </c>
      <c r="BY70" s="65"/>
      <c r="BZ70" s="109">
        <f t="shared" si="39"/>
        <v>0</v>
      </c>
      <c r="CA70" s="65"/>
      <c r="CB70" s="113">
        <f>BT70/125*'CINI - UniCampania'!$B$4</f>
        <v>0</v>
      </c>
      <c r="CC70" s="1"/>
    </row>
    <row r="71" spans="36:81" ht="23.25">
      <c r="AJ71" s="72"/>
      <c r="AK71" s="51" t="s">
        <v>250</v>
      </c>
      <c r="AL71" s="68" t="s">
        <v>251</v>
      </c>
      <c r="AM71" s="71" t="s">
        <v>220</v>
      </c>
      <c r="AN71" s="71"/>
      <c r="AO71" s="53"/>
      <c r="AP71" s="51"/>
      <c r="AQ71" s="51"/>
      <c r="AR71" s="51"/>
      <c r="AS71" s="51"/>
      <c r="AT71" s="51"/>
      <c r="AU71" s="51"/>
      <c r="AV71" s="51" t="s">
        <v>125</v>
      </c>
      <c r="AW71" s="51" t="s">
        <v>125</v>
      </c>
      <c r="AX71" s="51" t="s">
        <v>125</v>
      </c>
      <c r="AY71" s="51" t="s">
        <v>125</v>
      </c>
      <c r="AZ71" s="51" t="s">
        <v>125</v>
      </c>
      <c r="BA71" s="51" t="s">
        <v>125</v>
      </c>
      <c r="BB71" s="51"/>
      <c r="BC71" s="51"/>
      <c r="BD71" s="51"/>
      <c r="BE71" s="51"/>
      <c r="BF71" s="51"/>
      <c r="BG71" s="51"/>
      <c r="BH71" s="65"/>
      <c r="BI71" s="52">
        <f t="shared" si="30"/>
        <v>0</v>
      </c>
      <c r="BJ71" s="52">
        <f t="shared" si="31"/>
        <v>0</v>
      </c>
      <c r="BK71" s="52">
        <f t="shared" si="32"/>
        <v>0</v>
      </c>
      <c r="BL71" s="52">
        <f t="shared" si="33"/>
        <v>0</v>
      </c>
      <c r="BM71" s="52">
        <f t="shared" si="34"/>
        <v>0</v>
      </c>
      <c r="BN71" s="52">
        <f t="shared" si="35"/>
        <v>0</v>
      </c>
      <c r="BO71" s="52">
        <f t="shared" si="36"/>
        <v>0</v>
      </c>
      <c r="BP71" s="52">
        <f t="shared" si="37"/>
        <v>0</v>
      </c>
      <c r="BQ71" s="52">
        <f t="shared" si="38"/>
        <v>0</v>
      </c>
      <c r="BR71" s="66">
        <f t="shared" si="22"/>
        <v>0</v>
      </c>
      <c r="BS71" s="56"/>
      <c r="BT71" s="115">
        <f t="shared" si="20"/>
        <v>0</v>
      </c>
      <c r="BU71" s="116"/>
      <c r="BV71" s="116"/>
      <c r="BW71" s="116"/>
      <c r="BX71" s="115">
        <v>0</v>
      </c>
      <c r="BY71" s="65"/>
      <c r="BZ71" s="109">
        <f t="shared" si="39"/>
        <v>0</v>
      </c>
      <c r="CA71" s="65"/>
      <c r="CB71" s="113">
        <f>BT71/125*'CINI - UniCampania'!$B$4</f>
        <v>0</v>
      </c>
      <c r="CC71" s="1"/>
    </row>
    <row r="72" spans="36:81" ht="23.25">
      <c r="AJ72" s="72"/>
      <c r="AK72" s="51" t="s">
        <v>252</v>
      </c>
      <c r="AL72" s="68" t="s">
        <v>253</v>
      </c>
      <c r="AM72" s="71" t="s">
        <v>220</v>
      </c>
      <c r="AN72" s="71"/>
      <c r="AO72" s="53"/>
      <c r="AP72" s="51"/>
      <c r="AQ72" s="51"/>
      <c r="AR72" s="51"/>
      <c r="AS72" s="51" t="s">
        <v>125</v>
      </c>
      <c r="AT72" s="51" t="s">
        <v>125</v>
      </c>
      <c r="AU72" s="51" t="s">
        <v>125</v>
      </c>
      <c r="AV72" s="51" t="s">
        <v>125</v>
      </c>
      <c r="AW72" s="51" t="s">
        <v>125</v>
      </c>
      <c r="AX72" s="51" t="s">
        <v>125</v>
      </c>
      <c r="AY72" s="51" t="s">
        <v>125</v>
      </c>
      <c r="AZ72" s="51" t="s">
        <v>125</v>
      </c>
      <c r="BA72" s="51" t="s">
        <v>125</v>
      </c>
      <c r="BB72" s="51"/>
      <c r="BC72" s="51"/>
      <c r="BD72" s="51"/>
      <c r="BE72" s="51"/>
      <c r="BF72" s="51"/>
      <c r="BG72" s="51"/>
      <c r="BH72" s="65"/>
      <c r="BI72" s="52">
        <f t="shared" ref="BI72:BI103" si="40">IF(AP72="X",$CB72/COUNTA($AP72:$BG72),0) +  IF(AQ72="X",$CB72/COUNTA($AP72:$BG72),0)</f>
        <v>0</v>
      </c>
      <c r="BJ72" s="52">
        <f t="shared" ref="BJ72:BJ103" si="41">IF(AR72="X",$CB72/COUNTA($AP72:$BG72),0) +  IF(AS72="X",$CB72/COUNTA($AP72:$BG72),0)</f>
        <v>0</v>
      </c>
      <c r="BK72" s="52">
        <f t="shared" ref="BK72:BK103" si="42">IF(AT72="X",$CB72/COUNTA($AP72:$BG72),0) +  IF(AU72="X",$CB72/COUNTA($AP72:$BG72),0)</f>
        <v>0</v>
      </c>
      <c r="BL72" s="52">
        <f t="shared" ref="BL72:BL103" si="43">IF(AV72="X",$CB72/COUNTA($AP72:$BG72),0) +  IF(AW72="X",$CB72/COUNTA($AP72:$BG72),0)</f>
        <v>0</v>
      </c>
      <c r="BM72" s="52">
        <f t="shared" ref="BM72:BM103" si="44">IF(AX72="X",$CB72/COUNTA($AP72:$BG72),0) +  IF(AY72="X",$CB72/COUNTA($AP72:$BG72),0)</f>
        <v>0</v>
      </c>
      <c r="BN72" s="52">
        <f t="shared" ref="BN72:BN103" si="45">IF(AZ72="X",$CB72/COUNTA($AP72:$BG72),0) +  IF(BA72="X",$CB72/COUNTA($AP72:$BG72),0)</f>
        <v>0</v>
      </c>
      <c r="BO72" s="52">
        <f t="shared" ref="BO72:BO103" si="46">IF(BB72="X",$CB72/COUNTA($AP72:$BG72),0) +  IF(BC72="X",$CB72/COUNTA($AP72:$BG72),0)</f>
        <v>0</v>
      </c>
      <c r="BP72" s="52">
        <f t="shared" ref="BP72:BP103" si="47">IF(BD72="X",$CB72/COUNTA($AP72:$BG72),0) +  IF(BE72="X",$CB72/COUNTA($AP72:$BG72),0)</f>
        <v>0</v>
      </c>
      <c r="BQ72" s="52">
        <f t="shared" ref="BQ72:BQ103" si="48">IF(BF72="X",$CB72/COUNTA($AP72:$BG72),0) +  IF(BG72="X",$CB72/COUNTA($AP72:$BG72),0)</f>
        <v>0</v>
      </c>
      <c r="BR72" s="66">
        <f t="shared" si="22"/>
        <v>0</v>
      </c>
      <c r="BS72" s="56"/>
      <c r="BT72" s="115">
        <f t="shared" si="20"/>
        <v>0</v>
      </c>
      <c r="BU72" s="116"/>
      <c r="BV72" s="116"/>
      <c r="BW72" s="116"/>
      <c r="BX72" s="115">
        <v>0</v>
      </c>
      <c r="BY72" s="65"/>
      <c r="BZ72" s="109">
        <f t="shared" si="39"/>
        <v>0</v>
      </c>
      <c r="CA72" s="65"/>
      <c r="CB72" s="113">
        <f>BT72/125*'CINI - UniCampania'!$B$4</f>
        <v>0</v>
      </c>
      <c r="CC72" s="1"/>
    </row>
    <row r="73" spans="36:81" ht="23.25">
      <c r="AJ73" s="72"/>
      <c r="AK73" s="51" t="s">
        <v>254</v>
      </c>
      <c r="AL73" s="68" t="s">
        <v>255</v>
      </c>
      <c r="AM73" s="71" t="s">
        <v>220</v>
      </c>
      <c r="AN73" s="71"/>
      <c r="AO73" s="53"/>
      <c r="AP73" s="51"/>
      <c r="AQ73" s="51"/>
      <c r="AR73" s="51"/>
      <c r="AS73" s="51" t="s">
        <v>125</v>
      </c>
      <c r="AT73" s="51" t="s">
        <v>125</v>
      </c>
      <c r="AU73" s="51" t="s">
        <v>125</v>
      </c>
      <c r="AV73" s="51" t="s">
        <v>125</v>
      </c>
      <c r="AW73" s="51" t="s">
        <v>125</v>
      </c>
      <c r="AX73" s="51" t="s">
        <v>125</v>
      </c>
      <c r="AY73" s="51" t="s">
        <v>125</v>
      </c>
      <c r="AZ73" s="51" t="s">
        <v>125</v>
      </c>
      <c r="BA73" s="51" t="s">
        <v>125</v>
      </c>
      <c r="BB73" s="51"/>
      <c r="BC73" s="51"/>
      <c r="BD73" s="51"/>
      <c r="BE73" s="51"/>
      <c r="BF73" s="51"/>
      <c r="BG73" s="51"/>
      <c r="BH73" s="65"/>
      <c r="BI73" s="52">
        <f t="shared" si="40"/>
        <v>0</v>
      </c>
      <c r="BJ73" s="52">
        <f t="shared" si="41"/>
        <v>0</v>
      </c>
      <c r="BK73" s="52">
        <f t="shared" si="42"/>
        <v>0</v>
      </c>
      <c r="BL73" s="52">
        <f t="shared" si="43"/>
        <v>0</v>
      </c>
      <c r="BM73" s="52">
        <f t="shared" si="44"/>
        <v>0</v>
      </c>
      <c r="BN73" s="52">
        <f t="shared" si="45"/>
        <v>0</v>
      </c>
      <c r="BO73" s="52">
        <f t="shared" si="46"/>
        <v>0</v>
      </c>
      <c r="BP73" s="52">
        <f t="shared" si="47"/>
        <v>0</v>
      </c>
      <c r="BQ73" s="52">
        <f t="shared" si="48"/>
        <v>0</v>
      </c>
      <c r="BR73" s="66">
        <f t="shared" si="22"/>
        <v>0</v>
      </c>
      <c r="BS73" s="56"/>
      <c r="BT73" s="115">
        <f t="shared" ref="BT73:BT136" si="49">SUM(BU73:BW73)</f>
        <v>0</v>
      </c>
      <c r="BU73" s="116"/>
      <c r="BV73" s="116"/>
      <c r="BW73" s="116"/>
      <c r="BX73" s="115">
        <v>0</v>
      </c>
      <c r="BY73" s="65"/>
      <c r="BZ73" s="109">
        <f t="shared" si="39"/>
        <v>0</v>
      </c>
      <c r="CA73" s="65"/>
      <c r="CB73" s="113">
        <f>BT73/125*'CINI - UniCampania'!$B$4</f>
        <v>0</v>
      </c>
      <c r="CC73" s="1"/>
    </row>
    <row r="74" spans="36:81" ht="23.25">
      <c r="AJ74" s="72"/>
      <c r="AK74" s="51" t="s">
        <v>256</v>
      </c>
      <c r="AL74" s="68" t="s">
        <v>257</v>
      </c>
      <c r="AM74" s="71" t="s">
        <v>220</v>
      </c>
      <c r="AN74" s="71"/>
      <c r="AO74" s="53"/>
      <c r="AP74" s="51"/>
      <c r="AQ74" s="51"/>
      <c r="AR74" s="51"/>
      <c r="AS74" s="51" t="s">
        <v>125</v>
      </c>
      <c r="AT74" s="51" t="s">
        <v>125</v>
      </c>
      <c r="AU74" s="51" t="s">
        <v>125</v>
      </c>
      <c r="AV74" s="51" t="s">
        <v>125</v>
      </c>
      <c r="AW74" s="51" t="s">
        <v>125</v>
      </c>
      <c r="AX74" s="51" t="s">
        <v>125</v>
      </c>
      <c r="AY74" s="51" t="s">
        <v>125</v>
      </c>
      <c r="AZ74" s="51" t="s">
        <v>125</v>
      </c>
      <c r="BA74" s="51" t="s">
        <v>125</v>
      </c>
      <c r="BB74" s="51"/>
      <c r="BC74" s="51"/>
      <c r="BD74" s="51"/>
      <c r="BE74" s="51"/>
      <c r="BF74" s="51"/>
      <c r="BG74" s="51"/>
      <c r="BH74" s="65"/>
      <c r="BI74" s="52">
        <f t="shared" si="40"/>
        <v>0</v>
      </c>
      <c r="BJ74" s="52">
        <f t="shared" si="41"/>
        <v>0</v>
      </c>
      <c r="BK74" s="52">
        <f t="shared" si="42"/>
        <v>0</v>
      </c>
      <c r="BL74" s="52">
        <f t="shared" si="43"/>
        <v>0</v>
      </c>
      <c r="BM74" s="52">
        <f t="shared" si="44"/>
        <v>0</v>
      </c>
      <c r="BN74" s="52">
        <f t="shared" si="45"/>
        <v>0</v>
      </c>
      <c r="BO74" s="52">
        <f t="shared" si="46"/>
        <v>0</v>
      </c>
      <c r="BP74" s="52">
        <f t="shared" si="47"/>
        <v>0</v>
      </c>
      <c r="BQ74" s="52">
        <f t="shared" si="48"/>
        <v>0</v>
      </c>
      <c r="BR74" s="66">
        <f t="shared" ref="BR74:BR137" si="50">SUM(BI74:BQ74)</f>
        <v>0</v>
      </c>
      <c r="BS74" s="56"/>
      <c r="BT74" s="115">
        <f t="shared" si="49"/>
        <v>0</v>
      </c>
      <c r="BU74" s="116"/>
      <c r="BV74" s="116"/>
      <c r="BW74" s="116"/>
      <c r="BX74" s="115">
        <v>0</v>
      </c>
      <c r="BY74" s="65"/>
      <c r="BZ74" s="109">
        <f t="shared" si="39"/>
        <v>0</v>
      </c>
      <c r="CA74" s="65"/>
      <c r="CB74" s="113">
        <f>BT74/125*'CINI - UniCampania'!$B$4</f>
        <v>0</v>
      </c>
      <c r="CC74" s="1"/>
    </row>
    <row r="75" spans="36:81" ht="23.25">
      <c r="AJ75" s="72"/>
      <c r="AK75" s="69" t="s">
        <v>258</v>
      </c>
      <c r="AL75" s="72"/>
      <c r="AM75" s="71" t="s">
        <v>220</v>
      </c>
      <c r="AN75" s="69" t="s">
        <v>174</v>
      </c>
      <c r="AO75" s="53"/>
      <c r="AP75" s="51"/>
      <c r="AQ75" s="51"/>
      <c r="AR75" s="51"/>
      <c r="AS75" s="51"/>
      <c r="AT75" s="51"/>
      <c r="AU75" s="51"/>
      <c r="AV75" s="52"/>
      <c r="AW75" s="52"/>
      <c r="AX75" s="52"/>
      <c r="AY75" s="51"/>
      <c r="AZ75" s="51"/>
      <c r="BA75" s="51"/>
      <c r="BB75" s="51"/>
      <c r="BC75" s="51"/>
      <c r="BD75" s="51"/>
      <c r="BE75" s="51"/>
      <c r="BF75" s="51"/>
      <c r="BG75" s="51"/>
      <c r="BH75" s="65"/>
      <c r="BI75" s="52">
        <f t="shared" si="40"/>
        <v>0</v>
      </c>
      <c r="BJ75" s="52">
        <f t="shared" si="41"/>
        <v>0</v>
      </c>
      <c r="BK75" s="52">
        <f t="shared" si="42"/>
        <v>0</v>
      </c>
      <c r="BL75" s="52">
        <f t="shared" si="43"/>
        <v>0</v>
      </c>
      <c r="BM75" s="52">
        <f t="shared" si="44"/>
        <v>0</v>
      </c>
      <c r="BN75" s="52">
        <f t="shared" si="45"/>
        <v>0</v>
      </c>
      <c r="BO75" s="52">
        <f t="shared" si="46"/>
        <v>0</v>
      </c>
      <c r="BP75" s="52">
        <f t="shared" si="47"/>
        <v>0</v>
      </c>
      <c r="BQ75" s="52">
        <f t="shared" si="48"/>
        <v>0</v>
      </c>
      <c r="BR75" s="66">
        <f t="shared" si="50"/>
        <v>0</v>
      </c>
      <c r="BS75" s="56"/>
      <c r="BT75" s="115">
        <f t="shared" si="49"/>
        <v>0</v>
      </c>
      <c r="BU75" s="116"/>
      <c r="BV75" s="116"/>
      <c r="BW75" s="116"/>
      <c r="BX75" s="115">
        <v>0</v>
      </c>
      <c r="BY75" s="65"/>
      <c r="BZ75" s="109">
        <f t="shared" si="39"/>
        <v>0</v>
      </c>
      <c r="CA75" s="65"/>
      <c r="CB75" s="113">
        <f>BT75/125*'CINI - UniCampania'!$B$4</f>
        <v>0</v>
      </c>
      <c r="CC75" s="1"/>
    </row>
    <row r="76" spans="36:81" ht="23.25">
      <c r="AJ76" s="72"/>
      <c r="AK76" s="71" t="s">
        <v>259</v>
      </c>
      <c r="AL76" s="68" t="s">
        <v>178</v>
      </c>
      <c r="AM76" s="71" t="s">
        <v>220</v>
      </c>
      <c r="AN76" s="71"/>
      <c r="AO76" s="53"/>
      <c r="AP76" s="51"/>
      <c r="AQ76" s="51"/>
      <c r="AR76" s="51"/>
      <c r="AS76" s="51"/>
      <c r="AT76" s="51"/>
      <c r="AU76" s="51"/>
      <c r="AV76" s="51" t="s">
        <v>125</v>
      </c>
      <c r="AW76" s="51" t="s">
        <v>125</v>
      </c>
      <c r="AX76" s="51" t="s">
        <v>125</v>
      </c>
      <c r="AY76" s="51" t="s">
        <v>125</v>
      </c>
      <c r="AZ76" s="51" t="s">
        <v>125</v>
      </c>
      <c r="BA76" s="51" t="s">
        <v>125</v>
      </c>
      <c r="BB76" s="51"/>
      <c r="BC76" s="51"/>
      <c r="BD76" s="51"/>
      <c r="BE76" s="51"/>
      <c r="BF76" s="51"/>
      <c r="BG76" s="51"/>
      <c r="BH76" s="65"/>
      <c r="BI76" s="52">
        <f t="shared" si="40"/>
        <v>0</v>
      </c>
      <c r="BJ76" s="52">
        <f t="shared" si="41"/>
        <v>0</v>
      </c>
      <c r="BK76" s="52">
        <f t="shared" si="42"/>
        <v>0</v>
      </c>
      <c r="BL76" s="52">
        <f t="shared" si="43"/>
        <v>2933.3333333333335</v>
      </c>
      <c r="BM76" s="52">
        <f t="shared" si="44"/>
        <v>2933.3333333333335</v>
      </c>
      <c r="BN76" s="52">
        <f t="shared" si="45"/>
        <v>2933.3333333333335</v>
      </c>
      <c r="BO76" s="52">
        <f t="shared" si="46"/>
        <v>0</v>
      </c>
      <c r="BP76" s="52">
        <f t="shared" si="47"/>
        <v>0</v>
      </c>
      <c r="BQ76" s="52">
        <f t="shared" si="48"/>
        <v>0</v>
      </c>
      <c r="BR76" s="66">
        <f t="shared" si="50"/>
        <v>8800</v>
      </c>
      <c r="BS76" s="56"/>
      <c r="BT76" s="115">
        <f t="shared" si="49"/>
        <v>220</v>
      </c>
      <c r="BU76" s="117">
        <v>220</v>
      </c>
      <c r="BV76" s="117"/>
      <c r="BW76" s="117"/>
      <c r="BX76" s="115">
        <v>220</v>
      </c>
      <c r="BY76" s="65"/>
      <c r="BZ76" s="109">
        <f t="shared" si="39"/>
        <v>1.76</v>
      </c>
      <c r="CA76" s="65"/>
      <c r="CB76" s="113">
        <f>BT76/125*'CINI - UniCampania'!$B$4</f>
        <v>8800</v>
      </c>
      <c r="CC76" s="1"/>
    </row>
    <row r="77" spans="36:81" ht="23.25">
      <c r="AJ77" s="72"/>
      <c r="AK77" s="71" t="s">
        <v>260</v>
      </c>
      <c r="AL77" s="68" t="s">
        <v>261</v>
      </c>
      <c r="AM77" s="71" t="s">
        <v>220</v>
      </c>
      <c r="AN77" s="71"/>
      <c r="AO77" s="53"/>
      <c r="AP77" s="51"/>
      <c r="AQ77" s="51"/>
      <c r="AR77" s="51"/>
      <c r="AS77" s="51"/>
      <c r="AT77" s="51"/>
      <c r="AU77" s="51"/>
      <c r="AV77" s="51" t="s">
        <v>125</v>
      </c>
      <c r="AW77" s="51" t="s">
        <v>125</v>
      </c>
      <c r="AX77" s="51" t="s">
        <v>125</v>
      </c>
      <c r="AY77" s="51" t="s">
        <v>125</v>
      </c>
      <c r="AZ77" s="51" t="s">
        <v>125</v>
      </c>
      <c r="BA77" s="51" t="s">
        <v>125</v>
      </c>
      <c r="BB77" s="51"/>
      <c r="BC77" s="51"/>
      <c r="BD77" s="51"/>
      <c r="BE77" s="51"/>
      <c r="BF77" s="51"/>
      <c r="BG77" s="51"/>
      <c r="BH77" s="65"/>
      <c r="BI77" s="52">
        <f t="shared" si="40"/>
        <v>0</v>
      </c>
      <c r="BJ77" s="52">
        <f t="shared" si="41"/>
        <v>0</v>
      </c>
      <c r="BK77" s="52">
        <f t="shared" si="42"/>
        <v>0</v>
      </c>
      <c r="BL77" s="52">
        <f t="shared" si="43"/>
        <v>2933.3333333333335</v>
      </c>
      <c r="BM77" s="52">
        <f t="shared" si="44"/>
        <v>2933.3333333333335</v>
      </c>
      <c r="BN77" s="52">
        <f t="shared" si="45"/>
        <v>2933.3333333333335</v>
      </c>
      <c r="BO77" s="52">
        <f t="shared" si="46"/>
        <v>0</v>
      </c>
      <c r="BP77" s="52">
        <f t="shared" si="47"/>
        <v>0</v>
      </c>
      <c r="BQ77" s="52">
        <f t="shared" si="48"/>
        <v>0</v>
      </c>
      <c r="BR77" s="66">
        <f t="shared" si="50"/>
        <v>8800</v>
      </c>
      <c r="BS77" s="56"/>
      <c r="BT77" s="115">
        <f t="shared" si="49"/>
        <v>220</v>
      </c>
      <c r="BU77" s="117">
        <v>220</v>
      </c>
      <c r="BV77" s="117"/>
      <c r="BW77" s="117"/>
      <c r="BX77" s="115">
        <v>220</v>
      </c>
      <c r="BY77" s="65"/>
      <c r="BZ77" s="109">
        <f t="shared" si="39"/>
        <v>1.76</v>
      </c>
      <c r="CA77" s="65"/>
      <c r="CB77" s="113">
        <f>BT77/125*'CINI - UniCampania'!$B$4</f>
        <v>8800</v>
      </c>
      <c r="CC77" s="1"/>
    </row>
    <row r="78" spans="36:81" ht="23.25">
      <c r="AJ78" s="72"/>
      <c r="AK78" s="69" t="s">
        <v>262</v>
      </c>
      <c r="AL78" s="72"/>
      <c r="AM78" s="71" t="s">
        <v>220</v>
      </c>
      <c r="AN78" s="69" t="s">
        <v>174</v>
      </c>
      <c r="AO78" s="53"/>
      <c r="AP78" s="51"/>
      <c r="AQ78" s="51"/>
      <c r="AR78" s="51"/>
      <c r="AS78" s="51"/>
      <c r="AT78" s="51"/>
      <c r="AU78" s="51"/>
      <c r="AV78" s="52"/>
      <c r="AW78" s="52"/>
      <c r="AX78" s="52"/>
      <c r="AY78" s="51"/>
      <c r="AZ78" s="51"/>
      <c r="BA78" s="51"/>
      <c r="BB78" s="51"/>
      <c r="BC78" s="51"/>
      <c r="BD78" s="51"/>
      <c r="BE78" s="51"/>
      <c r="BF78" s="51"/>
      <c r="BG78" s="51"/>
      <c r="BH78" s="65"/>
      <c r="BI78" s="52">
        <f t="shared" si="40"/>
        <v>0</v>
      </c>
      <c r="BJ78" s="52">
        <f t="shared" si="41"/>
        <v>0</v>
      </c>
      <c r="BK78" s="52">
        <f t="shared" si="42"/>
        <v>0</v>
      </c>
      <c r="BL78" s="52">
        <f t="shared" si="43"/>
        <v>0</v>
      </c>
      <c r="BM78" s="52">
        <f t="shared" si="44"/>
        <v>0</v>
      </c>
      <c r="BN78" s="52">
        <f t="shared" si="45"/>
        <v>0</v>
      </c>
      <c r="BO78" s="52">
        <f t="shared" si="46"/>
        <v>0</v>
      </c>
      <c r="BP78" s="52">
        <f t="shared" si="47"/>
        <v>0</v>
      </c>
      <c r="BQ78" s="52">
        <f t="shared" si="48"/>
        <v>0</v>
      </c>
      <c r="BR78" s="66">
        <f t="shared" si="50"/>
        <v>0</v>
      </c>
      <c r="BS78" s="56"/>
      <c r="BT78" s="115">
        <f t="shared" si="49"/>
        <v>0</v>
      </c>
      <c r="BU78" s="116"/>
      <c r="BV78" s="116"/>
      <c r="BW78" s="116"/>
      <c r="BX78" s="115">
        <v>0</v>
      </c>
      <c r="BY78" s="65"/>
      <c r="BZ78" s="109">
        <f t="shared" si="39"/>
        <v>0</v>
      </c>
      <c r="CA78" s="65"/>
      <c r="CB78" s="113">
        <f>BT78/125*'CINI - UniCampania'!$B$4</f>
        <v>0</v>
      </c>
      <c r="CC78" s="1"/>
    </row>
    <row r="79" spans="36:81" ht="23.25">
      <c r="AJ79" s="72"/>
      <c r="AK79" s="71" t="s">
        <v>263</v>
      </c>
      <c r="AL79" s="68" t="s">
        <v>264</v>
      </c>
      <c r="AM79" s="71" t="s">
        <v>220</v>
      </c>
      <c r="AN79" s="71"/>
      <c r="AO79" s="53"/>
      <c r="AP79" s="51"/>
      <c r="AQ79" s="51"/>
      <c r="AR79" s="51"/>
      <c r="AS79" s="51"/>
      <c r="AT79" s="51"/>
      <c r="AU79" s="51"/>
      <c r="AV79" s="51" t="s">
        <v>125</v>
      </c>
      <c r="AW79" s="51" t="s">
        <v>125</v>
      </c>
      <c r="AX79" s="51" t="s">
        <v>125</v>
      </c>
      <c r="AY79" s="51" t="s">
        <v>125</v>
      </c>
      <c r="AZ79" s="51" t="s">
        <v>125</v>
      </c>
      <c r="BA79" s="51" t="s">
        <v>125</v>
      </c>
      <c r="BB79" s="51"/>
      <c r="BC79" s="51"/>
      <c r="BD79" s="51"/>
      <c r="BE79" s="51"/>
      <c r="BF79" s="51"/>
      <c r="BG79" s="51"/>
      <c r="BH79" s="65"/>
      <c r="BI79" s="52">
        <f t="shared" si="40"/>
        <v>0</v>
      </c>
      <c r="BJ79" s="52">
        <f t="shared" si="41"/>
        <v>0</v>
      </c>
      <c r="BK79" s="52">
        <f t="shared" si="42"/>
        <v>0</v>
      </c>
      <c r="BL79" s="52">
        <f t="shared" si="43"/>
        <v>2933.3333333333335</v>
      </c>
      <c r="BM79" s="52">
        <f t="shared" si="44"/>
        <v>2933.3333333333335</v>
      </c>
      <c r="BN79" s="52">
        <f t="shared" si="45"/>
        <v>2933.3333333333335</v>
      </c>
      <c r="BO79" s="52">
        <f t="shared" si="46"/>
        <v>0</v>
      </c>
      <c r="BP79" s="52">
        <f t="shared" si="47"/>
        <v>0</v>
      </c>
      <c r="BQ79" s="52">
        <f t="shared" si="48"/>
        <v>0</v>
      </c>
      <c r="BR79" s="66">
        <f t="shared" si="50"/>
        <v>8800</v>
      </c>
      <c r="BS79" s="56"/>
      <c r="BT79" s="115">
        <f t="shared" si="49"/>
        <v>220</v>
      </c>
      <c r="BU79" s="117"/>
      <c r="BV79" s="119">
        <v>220</v>
      </c>
      <c r="BW79" s="117"/>
      <c r="BX79" s="115">
        <v>220</v>
      </c>
      <c r="BY79" s="65"/>
      <c r="BZ79" s="109">
        <f t="shared" si="39"/>
        <v>1.76</v>
      </c>
      <c r="CA79" s="65"/>
      <c r="CB79" s="113">
        <f>BT79/125*'CINI - UniCampania'!$B$4</f>
        <v>8800</v>
      </c>
      <c r="CC79" s="1"/>
    </row>
    <row r="80" spans="36:81" ht="23.25">
      <c r="AJ80" s="72"/>
      <c r="AK80" s="71" t="s">
        <v>265</v>
      </c>
      <c r="AL80" s="68" t="s">
        <v>266</v>
      </c>
      <c r="AM80" s="71" t="s">
        <v>220</v>
      </c>
      <c r="AN80" s="71"/>
      <c r="AO80" s="53"/>
      <c r="AP80" s="51"/>
      <c r="AQ80" s="51"/>
      <c r="AR80" s="51"/>
      <c r="AS80" s="51"/>
      <c r="AT80" s="51"/>
      <c r="AU80" s="51"/>
      <c r="AV80" s="51" t="s">
        <v>125</v>
      </c>
      <c r="AW80" s="51" t="s">
        <v>125</v>
      </c>
      <c r="AX80" s="51" t="s">
        <v>125</v>
      </c>
      <c r="AY80" s="51" t="s">
        <v>125</v>
      </c>
      <c r="AZ80" s="51" t="s">
        <v>125</v>
      </c>
      <c r="BA80" s="51" t="s">
        <v>125</v>
      </c>
      <c r="BB80" s="51"/>
      <c r="BC80" s="51"/>
      <c r="BD80" s="51"/>
      <c r="BE80" s="51"/>
      <c r="BF80" s="51"/>
      <c r="BG80" s="51"/>
      <c r="BH80" s="65"/>
      <c r="BI80" s="52">
        <f t="shared" si="40"/>
        <v>0</v>
      </c>
      <c r="BJ80" s="52">
        <f t="shared" si="41"/>
        <v>0</v>
      </c>
      <c r="BK80" s="52">
        <f t="shared" si="42"/>
        <v>0</v>
      </c>
      <c r="BL80" s="52">
        <f t="shared" si="43"/>
        <v>2933.3333333333335</v>
      </c>
      <c r="BM80" s="52">
        <f t="shared" si="44"/>
        <v>2933.3333333333335</v>
      </c>
      <c r="BN80" s="52">
        <f t="shared" si="45"/>
        <v>2933.3333333333335</v>
      </c>
      <c r="BO80" s="52">
        <f t="shared" si="46"/>
        <v>0</v>
      </c>
      <c r="BP80" s="52">
        <f t="shared" si="47"/>
        <v>0</v>
      </c>
      <c r="BQ80" s="52">
        <f t="shared" si="48"/>
        <v>0</v>
      </c>
      <c r="BR80" s="66">
        <f t="shared" si="50"/>
        <v>8800</v>
      </c>
      <c r="BS80" s="56"/>
      <c r="BT80" s="115">
        <f t="shared" si="49"/>
        <v>220</v>
      </c>
      <c r="BU80" s="117"/>
      <c r="BV80" s="119">
        <v>220</v>
      </c>
      <c r="BW80" s="117"/>
      <c r="BX80" s="115">
        <v>220</v>
      </c>
      <c r="BY80" s="65"/>
      <c r="BZ80" s="109">
        <f t="shared" si="39"/>
        <v>1.76</v>
      </c>
      <c r="CA80" s="65"/>
      <c r="CB80" s="113">
        <f>BT80/125*'CINI - UniCampania'!$B$4</f>
        <v>8800</v>
      </c>
      <c r="CC80" s="1"/>
    </row>
    <row r="81" spans="36:81" ht="23.25">
      <c r="AJ81" s="72"/>
      <c r="AK81" s="69" t="s">
        <v>267</v>
      </c>
      <c r="AL81" s="72"/>
      <c r="AM81" s="71" t="s">
        <v>220</v>
      </c>
      <c r="AN81" s="69"/>
      <c r="AO81" s="53"/>
      <c r="AP81" s="51"/>
      <c r="AQ81" s="51"/>
      <c r="AR81" s="51"/>
      <c r="AS81" s="51"/>
      <c r="AT81" s="51"/>
      <c r="AU81" s="51"/>
      <c r="AV81" s="52"/>
      <c r="AW81" s="52"/>
      <c r="AX81" s="52"/>
      <c r="AY81" s="51"/>
      <c r="AZ81" s="51"/>
      <c r="BA81" s="51"/>
      <c r="BB81" s="51"/>
      <c r="BC81" s="51"/>
      <c r="BD81" s="51"/>
      <c r="BE81" s="51"/>
      <c r="BF81" s="51"/>
      <c r="BG81" s="51"/>
      <c r="BH81" s="65"/>
      <c r="BI81" s="52">
        <f t="shared" si="40"/>
        <v>0</v>
      </c>
      <c r="BJ81" s="52">
        <f t="shared" si="41"/>
        <v>0</v>
      </c>
      <c r="BK81" s="52">
        <f t="shared" si="42"/>
        <v>0</v>
      </c>
      <c r="BL81" s="52">
        <f t="shared" si="43"/>
        <v>0</v>
      </c>
      <c r="BM81" s="52">
        <f t="shared" si="44"/>
        <v>0</v>
      </c>
      <c r="BN81" s="52">
        <f t="shared" si="45"/>
        <v>0</v>
      </c>
      <c r="BO81" s="52">
        <f t="shared" si="46"/>
        <v>0</v>
      </c>
      <c r="BP81" s="52">
        <f t="shared" si="47"/>
        <v>0</v>
      </c>
      <c r="BQ81" s="52">
        <f t="shared" si="48"/>
        <v>0</v>
      </c>
      <c r="BR81" s="66">
        <f t="shared" si="50"/>
        <v>0</v>
      </c>
      <c r="BS81" s="56"/>
      <c r="BT81" s="115">
        <f t="shared" si="49"/>
        <v>0</v>
      </c>
      <c r="BU81" s="116"/>
      <c r="BV81" s="116"/>
      <c r="BW81" s="116"/>
      <c r="BX81" s="115">
        <v>0</v>
      </c>
      <c r="BY81" s="65"/>
      <c r="BZ81" s="109">
        <f t="shared" si="39"/>
        <v>0</v>
      </c>
      <c r="CA81" s="65"/>
      <c r="CB81" s="113">
        <f>BT81/125*'CINI - UniCampania'!$B$4</f>
        <v>0</v>
      </c>
      <c r="CC81" s="1"/>
    </row>
    <row r="82" spans="36:81" ht="23.25">
      <c r="AJ82" s="72"/>
      <c r="AK82" s="71" t="s">
        <v>268</v>
      </c>
      <c r="AL82" s="75" t="s">
        <v>269</v>
      </c>
      <c r="AM82" s="71" t="s">
        <v>220</v>
      </c>
      <c r="AN82" s="71"/>
      <c r="AO82" s="53"/>
      <c r="AP82" s="51"/>
      <c r="AQ82" s="51"/>
      <c r="AR82" s="51"/>
      <c r="AS82" s="51" t="s">
        <v>125</v>
      </c>
      <c r="AT82" s="51" t="s">
        <v>125</v>
      </c>
      <c r="AU82" s="51" t="s">
        <v>125</v>
      </c>
      <c r="AV82" s="51" t="s">
        <v>125</v>
      </c>
      <c r="AW82" s="51" t="s">
        <v>125</v>
      </c>
      <c r="AX82" s="51" t="s">
        <v>125</v>
      </c>
      <c r="AY82" s="51" t="s">
        <v>125</v>
      </c>
      <c r="AZ82" s="51" t="s">
        <v>125</v>
      </c>
      <c r="BA82" s="51" t="s">
        <v>125</v>
      </c>
      <c r="BB82" s="51"/>
      <c r="BC82" s="51"/>
      <c r="BD82" s="51"/>
      <c r="BE82" s="51"/>
      <c r="BF82" s="51"/>
      <c r="BG82" s="51"/>
      <c r="BH82" s="65"/>
      <c r="BI82" s="52">
        <f t="shared" si="40"/>
        <v>0</v>
      </c>
      <c r="BJ82" s="52">
        <f t="shared" si="41"/>
        <v>0</v>
      </c>
      <c r="BK82" s="52">
        <f t="shared" si="42"/>
        <v>0</v>
      </c>
      <c r="BL82" s="52">
        <f t="shared" si="43"/>
        <v>0</v>
      </c>
      <c r="BM82" s="52">
        <f t="shared" si="44"/>
        <v>0</v>
      </c>
      <c r="BN82" s="52">
        <f t="shared" si="45"/>
        <v>0</v>
      </c>
      <c r="BO82" s="52">
        <f t="shared" si="46"/>
        <v>0</v>
      </c>
      <c r="BP82" s="52">
        <f t="shared" si="47"/>
        <v>0</v>
      </c>
      <c r="BQ82" s="52">
        <f t="shared" si="48"/>
        <v>0</v>
      </c>
      <c r="BR82" s="66">
        <f t="shared" si="50"/>
        <v>0</v>
      </c>
      <c r="BS82" s="56"/>
      <c r="BT82" s="115">
        <f t="shared" si="49"/>
        <v>0</v>
      </c>
      <c r="BU82" s="116"/>
      <c r="BV82" s="116"/>
      <c r="BW82" s="116"/>
      <c r="BX82" s="115">
        <v>0</v>
      </c>
      <c r="BY82" s="65"/>
      <c r="BZ82" s="109">
        <f t="shared" si="39"/>
        <v>0</v>
      </c>
      <c r="CA82" s="65"/>
      <c r="CB82" s="113">
        <f>BT82/125*'CINI - UniCampania'!$B$4</f>
        <v>0</v>
      </c>
      <c r="CC82" s="1"/>
    </row>
    <row r="83" spans="36:81" ht="23.25">
      <c r="AJ83" s="72"/>
      <c r="AK83" s="71" t="s">
        <v>270</v>
      </c>
      <c r="AL83" s="75" t="s">
        <v>271</v>
      </c>
      <c r="AM83" s="71" t="s">
        <v>220</v>
      </c>
      <c r="AN83" s="71"/>
      <c r="AO83" s="53"/>
      <c r="AP83" s="51"/>
      <c r="AQ83" s="51"/>
      <c r="AR83" s="51"/>
      <c r="AS83" s="51" t="s">
        <v>125</v>
      </c>
      <c r="AT83" s="51" t="s">
        <v>125</v>
      </c>
      <c r="AU83" s="51" t="s">
        <v>125</v>
      </c>
      <c r="AV83" s="51" t="s">
        <v>125</v>
      </c>
      <c r="AW83" s="51" t="s">
        <v>125</v>
      </c>
      <c r="AX83" s="51" t="s">
        <v>125</v>
      </c>
      <c r="AY83" s="51" t="s">
        <v>125</v>
      </c>
      <c r="AZ83" s="51" t="s">
        <v>125</v>
      </c>
      <c r="BA83" s="51" t="s">
        <v>125</v>
      </c>
      <c r="BB83" s="51"/>
      <c r="BC83" s="51"/>
      <c r="BD83" s="51"/>
      <c r="BE83" s="51"/>
      <c r="BF83" s="51"/>
      <c r="BG83" s="51"/>
      <c r="BH83" s="65"/>
      <c r="BI83" s="52">
        <f t="shared" si="40"/>
        <v>0</v>
      </c>
      <c r="BJ83" s="52">
        <f t="shared" si="41"/>
        <v>0</v>
      </c>
      <c r="BK83" s="52">
        <f t="shared" si="42"/>
        <v>0</v>
      </c>
      <c r="BL83" s="52">
        <f t="shared" si="43"/>
        <v>0</v>
      </c>
      <c r="BM83" s="52">
        <f t="shared" si="44"/>
        <v>0</v>
      </c>
      <c r="BN83" s="52">
        <f t="shared" si="45"/>
        <v>0</v>
      </c>
      <c r="BO83" s="52">
        <f t="shared" si="46"/>
        <v>0</v>
      </c>
      <c r="BP83" s="52">
        <f t="shared" si="47"/>
        <v>0</v>
      </c>
      <c r="BQ83" s="52">
        <f t="shared" si="48"/>
        <v>0</v>
      </c>
      <c r="BR83" s="66">
        <f t="shared" si="50"/>
        <v>0</v>
      </c>
      <c r="BS83" s="56"/>
      <c r="BT83" s="115">
        <f t="shared" si="49"/>
        <v>0</v>
      </c>
      <c r="BU83" s="116"/>
      <c r="BV83" s="116"/>
      <c r="BW83" s="116"/>
      <c r="BX83" s="115">
        <v>0</v>
      </c>
      <c r="BY83" s="65"/>
      <c r="BZ83" s="109">
        <f t="shared" si="39"/>
        <v>0</v>
      </c>
      <c r="CA83" s="65"/>
      <c r="CB83" s="113">
        <f>BT83/125*'CINI - UniCampania'!$B$4</f>
        <v>0</v>
      </c>
      <c r="CC83" s="1"/>
    </row>
    <row r="84" spans="36:81" ht="23.25">
      <c r="AJ84" s="72"/>
      <c r="AK84" s="71" t="s">
        <v>272</v>
      </c>
      <c r="AL84" s="68" t="s">
        <v>273</v>
      </c>
      <c r="AM84" s="71" t="s">
        <v>220</v>
      </c>
      <c r="AN84" s="71"/>
      <c r="AO84" s="53"/>
      <c r="AP84" s="51"/>
      <c r="AQ84" s="51"/>
      <c r="AR84" s="51"/>
      <c r="AS84" s="51" t="s">
        <v>125</v>
      </c>
      <c r="AT84" s="51" t="s">
        <v>125</v>
      </c>
      <c r="AU84" s="51" t="s">
        <v>125</v>
      </c>
      <c r="AV84" s="51" t="s">
        <v>125</v>
      </c>
      <c r="AW84" s="51" t="s">
        <v>125</v>
      </c>
      <c r="AX84" s="51" t="s">
        <v>125</v>
      </c>
      <c r="AY84" s="51" t="s">
        <v>125</v>
      </c>
      <c r="AZ84" s="51" t="s">
        <v>125</v>
      </c>
      <c r="BA84" s="51" t="s">
        <v>125</v>
      </c>
      <c r="BB84" s="51" t="s">
        <v>125</v>
      </c>
      <c r="BC84" s="51" t="s">
        <v>125</v>
      </c>
      <c r="BD84" s="51" t="s">
        <v>125</v>
      </c>
      <c r="BE84" s="51"/>
      <c r="BF84" s="51"/>
      <c r="BG84" s="51"/>
      <c r="BH84" s="65"/>
      <c r="BI84" s="52">
        <f t="shared" si="40"/>
        <v>0</v>
      </c>
      <c r="BJ84" s="52">
        <f t="shared" si="41"/>
        <v>0</v>
      </c>
      <c r="BK84" s="52">
        <f t="shared" si="42"/>
        <v>0</v>
      </c>
      <c r="BL84" s="52">
        <f t="shared" si="43"/>
        <v>0</v>
      </c>
      <c r="BM84" s="52">
        <f t="shared" si="44"/>
        <v>0</v>
      </c>
      <c r="BN84" s="52">
        <f t="shared" si="45"/>
        <v>0</v>
      </c>
      <c r="BO84" s="52">
        <f t="shared" si="46"/>
        <v>0</v>
      </c>
      <c r="BP84" s="52">
        <f t="shared" si="47"/>
        <v>0</v>
      </c>
      <c r="BQ84" s="52">
        <f t="shared" si="48"/>
        <v>0</v>
      </c>
      <c r="BR84" s="66">
        <f t="shared" si="50"/>
        <v>0</v>
      </c>
      <c r="BS84" s="56"/>
      <c r="BT84" s="115">
        <f t="shared" si="49"/>
        <v>0</v>
      </c>
      <c r="BU84" s="116"/>
      <c r="BV84" s="116"/>
      <c r="BW84" s="116"/>
      <c r="BX84" s="115">
        <v>0</v>
      </c>
      <c r="BY84" s="65"/>
      <c r="BZ84" s="109">
        <f t="shared" si="39"/>
        <v>0</v>
      </c>
      <c r="CA84" s="65"/>
      <c r="CB84" s="113">
        <f>BT84/125*'CINI - UniCampania'!$B$4</f>
        <v>0</v>
      </c>
      <c r="CC84" s="1"/>
    </row>
    <row r="85" spans="36:81" ht="23.25">
      <c r="AJ85" s="72"/>
      <c r="AK85" s="71" t="s">
        <v>274</v>
      </c>
      <c r="AL85" s="68" t="s">
        <v>275</v>
      </c>
      <c r="AM85" s="71" t="s">
        <v>220</v>
      </c>
      <c r="AN85" s="71"/>
      <c r="AO85" s="53"/>
      <c r="AP85" s="51"/>
      <c r="AQ85" s="51"/>
      <c r="AR85" s="51"/>
      <c r="AS85" s="51" t="s">
        <v>125</v>
      </c>
      <c r="AT85" s="51" t="s">
        <v>125</v>
      </c>
      <c r="AU85" s="51" t="s">
        <v>125</v>
      </c>
      <c r="AV85" s="51" t="s">
        <v>125</v>
      </c>
      <c r="AW85" s="51" t="s">
        <v>125</v>
      </c>
      <c r="AX85" s="51" t="s">
        <v>125</v>
      </c>
      <c r="AY85" s="51" t="s">
        <v>125</v>
      </c>
      <c r="AZ85" s="51" t="s">
        <v>125</v>
      </c>
      <c r="BA85" s="51" t="s">
        <v>125</v>
      </c>
      <c r="BB85" s="51"/>
      <c r="BC85" s="51"/>
      <c r="BD85" s="51"/>
      <c r="BE85" s="51"/>
      <c r="BF85" s="51"/>
      <c r="BG85" s="51"/>
      <c r="BH85" s="65"/>
      <c r="BI85" s="52">
        <f t="shared" si="40"/>
        <v>0</v>
      </c>
      <c r="BJ85" s="52">
        <f t="shared" si="41"/>
        <v>0</v>
      </c>
      <c r="BK85" s="52">
        <f t="shared" si="42"/>
        <v>0</v>
      </c>
      <c r="BL85" s="52">
        <f t="shared" si="43"/>
        <v>0</v>
      </c>
      <c r="BM85" s="52">
        <f t="shared" si="44"/>
        <v>0</v>
      </c>
      <c r="BN85" s="52">
        <f t="shared" si="45"/>
        <v>0</v>
      </c>
      <c r="BO85" s="52">
        <f t="shared" si="46"/>
        <v>0</v>
      </c>
      <c r="BP85" s="52">
        <f t="shared" si="47"/>
        <v>0</v>
      </c>
      <c r="BQ85" s="52">
        <f t="shared" si="48"/>
        <v>0</v>
      </c>
      <c r="BR85" s="66">
        <f t="shared" si="50"/>
        <v>0</v>
      </c>
      <c r="BS85" s="56"/>
      <c r="BT85" s="115">
        <f t="shared" si="49"/>
        <v>0</v>
      </c>
      <c r="BU85" s="116"/>
      <c r="BV85" s="116"/>
      <c r="BW85" s="116"/>
      <c r="BX85" s="115">
        <v>0</v>
      </c>
      <c r="BY85" s="65"/>
      <c r="BZ85" s="109">
        <f t="shared" si="39"/>
        <v>0</v>
      </c>
      <c r="CA85" s="65"/>
      <c r="CB85" s="113">
        <f>BT85/125*'CINI - UniCampania'!$B$4</f>
        <v>0</v>
      </c>
      <c r="CC85" s="1"/>
    </row>
    <row r="86" spans="36:81" ht="23.25">
      <c r="AJ86" s="72"/>
      <c r="AK86" s="71" t="s">
        <v>276</v>
      </c>
      <c r="AL86" s="68" t="s">
        <v>277</v>
      </c>
      <c r="AM86" s="71" t="s">
        <v>220</v>
      </c>
      <c r="AN86" s="71"/>
      <c r="AO86" s="53"/>
      <c r="AP86" s="51"/>
      <c r="AQ86" s="51"/>
      <c r="AR86" s="51"/>
      <c r="AS86" s="51" t="s">
        <v>125</v>
      </c>
      <c r="AT86" s="51" t="s">
        <v>125</v>
      </c>
      <c r="AU86" s="51" t="s">
        <v>125</v>
      </c>
      <c r="AV86" s="51" t="s">
        <v>125</v>
      </c>
      <c r="AW86" s="51" t="s">
        <v>125</v>
      </c>
      <c r="AX86" s="51" t="s">
        <v>125</v>
      </c>
      <c r="AY86" s="51" t="s">
        <v>125</v>
      </c>
      <c r="AZ86" s="51" t="s">
        <v>125</v>
      </c>
      <c r="BA86" s="51" t="s">
        <v>125</v>
      </c>
      <c r="BB86" s="51"/>
      <c r="BC86" s="51"/>
      <c r="BD86" s="51"/>
      <c r="BE86" s="51"/>
      <c r="BF86" s="51"/>
      <c r="BG86" s="51"/>
      <c r="BH86" s="65"/>
      <c r="BI86" s="52">
        <f t="shared" si="40"/>
        <v>0</v>
      </c>
      <c r="BJ86" s="52">
        <f t="shared" si="41"/>
        <v>0</v>
      </c>
      <c r="BK86" s="52">
        <f t="shared" si="42"/>
        <v>0</v>
      </c>
      <c r="BL86" s="52">
        <f t="shared" si="43"/>
        <v>0</v>
      </c>
      <c r="BM86" s="52">
        <f t="shared" si="44"/>
        <v>0</v>
      </c>
      <c r="BN86" s="52">
        <f t="shared" si="45"/>
        <v>0</v>
      </c>
      <c r="BO86" s="52">
        <f t="shared" si="46"/>
        <v>0</v>
      </c>
      <c r="BP86" s="52">
        <f t="shared" si="47"/>
        <v>0</v>
      </c>
      <c r="BQ86" s="52">
        <f t="shared" si="48"/>
        <v>0</v>
      </c>
      <c r="BR86" s="66">
        <f t="shared" si="50"/>
        <v>0</v>
      </c>
      <c r="BS86" s="56"/>
      <c r="BT86" s="115">
        <f t="shared" si="49"/>
        <v>0</v>
      </c>
      <c r="BU86" s="116"/>
      <c r="BV86" s="116"/>
      <c r="BW86" s="116"/>
      <c r="BX86" s="115">
        <v>0</v>
      </c>
      <c r="BY86" s="65"/>
      <c r="BZ86" s="109">
        <f t="shared" si="39"/>
        <v>0</v>
      </c>
      <c r="CA86" s="65"/>
      <c r="CB86" s="113">
        <f>BT86/125*'CINI - UniCampania'!$B$4</f>
        <v>0</v>
      </c>
      <c r="CC86" s="1"/>
    </row>
    <row r="87" spans="36:81" ht="23.25">
      <c r="AJ87" s="72"/>
      <c r="AK87" s="69" t="s">
        <v>278</v>
      </c>
      <c r="AL87" s="72"/>
      <c r="AM87" s="71" t="s">
        <v>220</v>
      </c>
      <c r="AN87" s="69"/>
      <c r="AO87" s="53"/>
      <c r="AP87" s="51"/>
      <c r="AQ87" s="51"/>
      <c r="AR87" s="51"/>
      <c r="AS87" s="51"/>
      <c r="AT87" s="51"/>
      <c r="AU87" s="51"/>
      <c r="AV87" s="52"/>
      <c r="AW87" s="52"/>
      <c r="AX87" s="52"/>
      <c r="AY87" s="51"/>
      <c r="AZ87" s="51"/>
      <c r="BA87" s="51"/>
      <c r="BB87" s="51"/>
      <c r="BC87" s="51"/>
      <c r="BD87" s="51"/>
      <c r="BE87" s="51"/>
      <c r="BF87" s="51"/>
      <c r="BG87" s="51"/>
      <c r="BH87" s="65"/>
      <c r="BI87" s="52">
        <f t="shared" si="40"/>
        <v>0</v>
      </c>
      <c r="BJ87" s="52">
        <f t="shared" si="41"/>
        <v>0</v>
      </c>
      <c r="BK87" s="52">
        <f t="shared" si="42"/>
        <v>0</v>
      </c>
      <c r="BL87" s="52">
        <f t="shared" si="43"/>
        <v>0</v>
      </c>
      <c r="BM87" s="52">
        <f t="shared" si="44"/>
        <v>0</v>
      </c>
      <c r="BN87" s="52">
        <f t="shared" si="45"/>
        <v>0</v>
      </c>
      <c r="BO87" s="52">
        <f t="shared" si="46"/>
        <v>0</v>
      </c>
      <c r="BP87" s="52">
        <f t="shared" si="47"/>
        <v>0</v>
      </c>
      <c r="BQ87" s="52">
        <f t="shared" si="48"/>
        <v>0</v>
      </c>
      <c r="BR87" s="66">
        <f t="shared" si="50"/>
        <v>0</v>
      </c>
      <c r="BS87" s="56"/>
      <c r="BT87" s="115">
        <f t="shared" si="49"/>
        <v>0</v>
      </c>
      <c r="BU87" s="116"/>
      <c r="BV87" s="116"/>
      <c r="BW87" s="116"/>
      <c r="BX87" s="115">
        <v>0</v>
      </c>
      <c r="BY87" s="65"/>
      <c r="BZ87" s="109">
        <f t="shared" si="39"/>
        <v>0</v>
      </c>
      <c r="CA87" s="65"/>
      <c r="CB87" s="113">
        <f>BT87/125*'CINI - UniCampania'!$B$4</f>
        <v>0</v>
      </c>
      <c r="CC87" s="1"/>
    </row>
    <row r="88" spans="36:81" ht="23.25">
      <c r="AJ88" s="72"/>
      <c r="AK88" s="71" t="s">
        <v>279</v>
      </c>
      <c r="AL88" s="68" t="s">
        <v>207</v>
      </c>
      <c r="AM88" s="71" t="s">
        <v>220</v>
      </c>
      <c r="AN88" s="71"/>
      <c r="AO88" s="53"/>
      <c r="AP88" s="51"/>
      <c r="AQ88" s="51"/>
      <c r="AR88" s="51"/>
      <c r="AS88" s="51" t="s">
        <v>125</v>
      </c>
      <c r="AT88" s="51" t="s">
        <v>125</v>
      </c>
      <c r="AU88" s="51" t="s">
        <v>125</v>
      </c>
      <c r="AV88" s="51" t="s">
        <v>125</v>
      </c>
      <c r="AW88" s="51" t="s">
        <v>125</v>
      </c>
      <c r="AX88" s="51" t="s">
        <v>125</v>
      </c>
      <c r="AY88" s="51" t="s">
        <v>125</v>
      </c>
      <c r="AZ88" s="51" t="s">
        <v>125</v>
      </c>
      <c r="BA88" s="51" t="s">
        <v>125</v>
      </c>
      <c r="BB88" s="51"/>
      <c r="BC88" s="51"/>
      <c r="BD88" s="51"/>
      <c r="BE88" s="51"/>
      <c r="BF88" s="51"/>
      <c r="BG88" s="51"/>
      <c r="BH88" s="65"/>
      <c r="BI88" s="52">
        <f t="shared" si="40"/>
        <v>0</v>
      </c>
      <c r="BJ88" s="52">
        <f t="shared" si="41"/>
        <v>0</v>
      </c>
      <c r="BK88" s="52">
        <f t="shared" si="42"/>
        <v>0</v>
      </c>
      <c r="BL88" s="52">
        <f t="shared" si="43"/>
        <v>0</v>
      </c>
      <c r="BM88" s="52">
        <f t="shared" si="44"/>
        <v>0</v>
      </c>
      <c r="BN88" s="52">
        <f t="shared" si="45"/>
        <v>0</v>
      </c>
      <c r="BO88" s="52">
        <f t="shared" si="46"/>
        <v>0</v>
      </c>
      <c r="BP88" s="52">
        <f t="shared" si="47"/>
        <v>0</v>
      </c>
      <c r="BQ88" s="52">
        <f t="shared" si="48"/>
        <v>0</v>
      </c>
      <c r="BR88" s="66">
        <f t="shared" si="50"/>
        <v>0</v>
      </c>
      <c r="BS88" s="56"/>
      <c r="BT88" s="115">
        <f t="shared" si="49"/>
        <v>0</v>
      </c>
      <c r="BU88" s="116"/>
      <c r="BV88" s="116"/>
      <c r="BW88" s="116"/>
      <c r="BX88" s="115">
        <v>0</v>
      </c>
      <c r="BY88" s="65"/>
      <c r="BZ88" s="109">
        <f t="shared" si="39"/>
        <v>0</v>
      </c>
      <c r="CA88" s="65"/>
      <c r="CB88" s="113">
        <f>BT88/125*'CINI - UniCampania'!$B$4</f>
        <v>0</v>
      </c>
      <c r="CC88" s="1"/>
    </row>
    <row r="89" spans="36:81" ht="23.25">
      <c r="AJ89" s="72"/>
      <c r="AK89" s="71" t="s">
        <v>280</v>
      </c>
      <c r="AL89" s="68" t="s">
        <v>209</v>
      </c>
      <c r="AM89" s="71" t="s">
        <v>220</v>
      </c>
      <c r="AN89" s="71"/>
      <c r="AO89" s="53"/>
      <c r="AP89" s="51"/>
      <c r="AQ89" s="51"/>
      <c r="AR89" s="51"/>
      <c r="AS89" s="51" t="s">
        <v>125</v>
      </c>
      <c r="AT89" s="51" t="s">
        <v>125</v>
      </c>
      <c r="AU89" s="51" t="s">
        <v>125</v>
      </c>
      <c r="AV89" s="51" t="s">
        <v>125</v>
      </c>
      <c r="AW89" s="51" t="s">
        <v>125</v>
      </c>
      <c r="AX89" s="51" t="s">
        <v>125</v>
      </c>
      <c r="AY89" s="51" t="s">
        <v>125</v>
      </c>
      <c r="AZ89" s="51" t="s">
        <v>125</v>
      </c>
      <c r="BA89" s="51" t="s">
        <v>125</v>
      </c>
      <c r="BB89" s="51"/>
      <c r="BC89" s="51"/>
      <c r="BD89" s="51"/>
      <c r="BE89" s="51"/>
      <c r="BF89" s="51"/>
      <c r="BG89" s="51"/>
      <c r="BH89" s="65"/>
      <c r="BI89" s="52">
        <f t="shared" si="40"/>
        <v>0</v>
      </c>
      <c r="BJ89" s="52">
        <f t="shared" si="41"/>
        <v>0</v>
      </c>
      <c r="BK89" s="52">
        <f t="shared" si="42"/>
        <v>0</v>
      </c>
      <c r="BL89" s="52">
        <f t="shared" si="43"/>
        <v>0</v>
      </c>
      <c r="BM89" s="52">
        <f t="shared" si="44"/>
        <v>0</v>
      </c>
      <c r="BN89" s="52">
        <f t="shared" si="45"/>
        <v>0</v>
      </c>
      <c r="BO89" s="52">
        <f t="shared" si="46"/>
        <v>0</v>
      </c>
      <c r="BP89" s="52">
        <f t="shared" si="47"/>
        <v>0</v>
      </c>
      <c r="BQ89" s="52">
        <f t="shared" si="48"/>
        <v>0</v>
      </c>
      <c r="BR89" s="66">
        <f t="shared" si="50"/>
        <v>0</v>
      </c>
      <c r="BS89" s="56"/>
      <c r="BT89" s="115">
        <f t="shared" si="49"/>
        <v>0</v>
      </c>
      <c r="BU89" s="116"/>
      <c r="BV89" s="116"/>
      <c r="BW89" s="116"/>
      <c r="BX89" s="115">
        <v>0</v>
      </c>
      <c r="BY89" s="65"/>
      <c r="BZ89" s="109">
        <f t="shared" si="39"/>
        <v>0</v>
      </c>
      <c r="CA89" s="65"/>
      <c r="CB89" s="113">
        <f>BT89/125*'CINI - UniCampania'!$B$4</f>
        <v>0</v>
      </c>
      <c r="CC89" s="1"/>
    </row>
    <row r="90" spans="36:81" ht="23.25">
      <c r="AJ90" s="72"/>
      <c r="AK90" s="71" t="s">
        <v>281</v>
      </c>
      <c r="AL90" s="68" t="s">
        <v>211</v>
      </c>
      <c r="AM90" s="71" t="s">
        <v>220</v>
      </c>
      <c r="AN90" s="71"/>
      <c r="AO90" s="53"/>
      <c r="AP90" s="51"/>
      <c r="AQ90" s="51"/>
      <c r="AR90" s="51"/>
      <c r="AS90" s="51" t="s">
        <v>125</v>
      </c>
      <c r="AT90" s="51" t="s">
        <v>125</v>
      </c>
      <c r="AU90" s="51" t="s">
        <v>125</v>
      </c>
      <c r="AV90" s="51" t="s">
        <v>125</v>
      </c>
      <c r="AW90" s="51" t="s">
        <v>125</v>
      </c>
      <c r="AX90" s="51" t="s">
        <v>125</v>
      </c>
      <c r="AY90" s="51" t="s">
        <v>125</v>
      </c>
      <c r="AZ90" s="51" t="s">
        <v>125</v>
      </c>
      <c r="BA90" s="51" t="s">
        <v>125</v>
      </c>
      <c r="BB90" s="51"/>
      <c r="BC90" s="51"/>
      <c r="BD90" s="51"/>
      <c r="BE90" s="51"/>
      <c r="BF90" s="51"/>
      <c r="BG90" s="51"/>
      <c r="BH90" s="65"/>
      <c r="BI90" s="52">
        <f t="shared" si="40"/>
        <v>0</v>
      </c>
      <c r="BJ90" s="52">
        <f t="shared" si="41"/>
        <v>0</v>
      </c>
      <c r="BK90" s="52">
        <f t="shared" si="42"/>
        <v>0</v>
      </c>
      <c r="BL90" s="52">
        <f t="shared" si="43"/>
        <v>0</v>
      </c>
      <c r="BM90" s="52">
        <f t="shared" si="44"/>
        <v>0</v>
      </c>
      <c r="BN90" s="52">
        <f t="shared" si="45"/>
        <v>0</v>
      </c>
      <c r="BO90" s="52">
        <f t="shared" si="46"/>
        <v>0</v>
      </c>
      <c r="BP90" s="52">
        <f t="shared" si="47"/>
        <v>0</v>
      </c>
      <c r="BQ90" s="52">
        <f t="shared" si="48"/>
        <v>0</v>
      </c>
      <c r="BR90" s="66">
        <f t="shared" si="50"/>
        <v>0</v>
      </c>
      <c r="BS90" s="56"/>
      <c r="BT90" s="115">
        <f t="shared" si="49"/>
        <v>0</v>
      </c>
      <c r="BU90" s="116"/>
      <c r="BV90" s="116"/>
      <c r="BW90" s="116"/>
      <c r="BX90" s="115">
        <v>0</v>
      </c>
      <c r="BY90" s="65"/>
      <c r="BZ90" s="109">
        <f t="shared" si="39"/>
        <v>0</v>
      </c>
      <c r="CA90" s="65"/>
      <c r="CB90" s="113">
        <f>BT90/125*'CINI - UniCampania'!$B$4</f>
        <v>0</v>
      </c>
      <c r="CC90" s="1"/>
    </row>
    <row r="91" spans="36:81" ht="23.25">
      <c r="AJ91" s="72"/>
      <c r="AK91" s="71" t="s">
        <v>282</v>
      </c>
      <c r="AL91" s="68" t="s">
        <v>213</v>
      </c>
      <c r="AM91" s="71" t="s">
        <v>220</v>
      </c>
      <c r="AN91" s="71"/>
      <c r="AO91" s="53"/>
      <c r="AP91" s="51"/>
      <c r="AQ91" s="51"/>
      <c r="AR91" s="51"/>
      <c r="AS91" s="51"/>
      <c r="AT91" s="51"/>
      <c r="AU91" s="51"/>
      <c r="AV91" s="51" t="s">
        <v>125</v>
      </c>
      <c r="AW91" s="51" t="s">
        <v>125</v>
      </c>
      <c r="AX91" s="51" t="s">
        <v>125</v>
      </c>
      <c r="AY91" s="51" t="s">
        <v>125</v>
      </c>
      <c r="AZ91" s="51" t="s">
        <v>125</v>
      </c>
      <c r="BA91" s="51" t="s">
        <v>125</v>
      </c>
      <c r="BB91" s="51"/>
      <c r="BC91" s="51"/>
      <c r="BD91" s="51"/>
      <c r="BE91" s="51"/>
      <c r="BF91" s="51"/>
      <c r="BG91" s="51"/>
      <c r="BH91" s="65"/>
      <c r="BI91" s="52">
        <f t="shared" si="40"/>
        <v>0</v>
      </c>
      <c r="BJ91" s="52">
        <f t="shared" si="41"/>
        <v>0</v>
      </c>
      <c r="BK91" s="52">
        <f t="shared" si="42"/>
        <v>0</v>
      </c>
      <c r="BL91" s="52">
        <f t="shared" si="43"/>
        <v>0</v>
      </c>
      <c r="BM91" s="52">
        <f t="shared" si="44"/>
        <v>0</v>
      </c>
      <c r="BN91" s="52">
        <f t="shared" si="45"/>
        <v>0</v>
      </c>
      <c r="BO91" s="52">
        <f t="shared" si="46"/>
        <v>0</v>
      </c>
      <c r="BP91" s="52">
        <f t="shared" si="47"/>
        <v>0</v>
      </c>
      <c r="BQ91" s="52">
        <f t="shared" si="48"/>
        <v>0</v>
      </c>
      <c r="BR91" s="66">
        <f t="shared" si="50"/>
        <v>0</v>
      </c>
      <c r="BS91" s="56"/>
      <c r="BT91" s="115">
        <f t="shared" si="49"/>
        <v>0</v>
      </c>
      <c r="BU91" s="116"/>
      <c r="BV91" s="116"/>
      <c r="BW91" s="116"/>
      <c r="BX91" s="115">
        <v>0</v>
      </c>
      <c r="BY91" s="65"/>
      <c r="BZ91" s="109">
        <f t="shared" si="39"/>
        <v>0</v>
      </c>
      <c r="CA91" s="65"/>
      <c r="CB91" s="113">
        <f>BT91/125*'CINI - UniCampania'!$B$4</f>
        <v>0</v>
      </c>
      <c r="CC91" s="1"/>
    </row>
    <row r="92" spans="36:81" ht="23.25">
      <c r="AJ92" s="72"/>
      <c r="AK92" s="71" t="s">
        <v>283</v>
      </c>
      <c r="AL92" s="68" t="s">
        <v>215</v>
      </c>
      <c r="AM92" s="71" t="s">
        <v>220</v>
      </c>
      <c r="AN92" s="71"/>
      <c r="AO92" s="53"/>
      <c r="AP92" s="51"/>
      <c r="AQ92" s="51"/>
      <c r="AR92" s="51"/>
      <c r="AS92" s="51"/>
      <c r="AT92" s="51"/>
      <c r="AU92" s="51"/>
      <c r="AV92" s="51" t="s">
        <v>125</v>
      </c>
      <c r="AW92" s="51" t="s">
        <v>125</v>
      </c>
      <c r="AX92" s="51" t="s">
        <v>125</v>
      </c>
      <c r="AY92" s="51" t="s">
        <v>125</v>
      </c>
      <c r="AZ92" s="51" t="s">
        <v>125</v>
      </c>
      <c r="BA92" s="51" t="s">
        <v>125</v>
      </c>
      <c r="BB92" s="51"/>
      <c r="BC92" s="51"/>
      <c r="BD92" s="51"/>
      <c r="BE92" s="51"/>
      <c r="BF92" s="51"/>
      <c r="BG92" s="51"/>
      <c r="BH92" s="65"/>
      <c r="BI92" s="52">
        <f t="shared" si="40"/>
        <v>0</v>
      </c>
      <c r="BJ92" s="52">
        <f t="shared" si="41"/>
        <v>0</v>
      </c>
      <c r="BK92" s="52">
        <f t="shared" si="42"/>
        <v>0</v>
      </c>
      <c r="BL92" s="52">
        <f t="shared" si="43"/>
        <v>0</v>
      </c>
      <c r="BM92" s="52">
        <f t="shared" si="44"/>
        <v>0</v>
      </c>
      <c r="BN92" s="52">
        <f t="shared" si="45"/>
        <v>0</v>
      </c>
      <c r="BO92" s="52">
        <f t="shared" si="46"/>
        <v>0</v>
      </c>
      <c r="BP92" s="52">
        <f t="shared" si="47"/>
        <v>0</v>
      </c>
      <c r="BQ92" s="52">
        <f t="shared" si="48"/>
        <v>0</v>
      </c>
      <c r="BR92" s="66">
        <f t="shared" si="50"/>
        <v>0</v>
      </c>
      <c r="BS92" s="56"/>
      <c r="BT92" s="115">
        <f t="shared" si="49"/>
        <v>0</v>
      </c>
      <c r="BU92" s="116"/>
      <c r="BV92" s="116"/>
      <c r="BW92" s="116"/>
      <c r="BX92" s="115">
        <v>0</v>
      </c>
      <c r="BY92" s="65"/>
      <c r="BZ92" s="109">
        <f t="shared" si="39"/>
        <v>0</v>
      </c>
      <c r="CA92" s="65"/>
      <c r="CB92" s="113">
        <f>BT92/125*'CINI - UniCampania'!$B$4</f>
        <v>0</v>
      </c>
      <c r="CC92" s="1"/>
    </row>
    <row r="93" spans="36:81" ht="23.25">
      <c r="AJ93" s="72"/>
      <c r="AK93" s="71" t="s">
        <v>284</v>
      </c>
      <c r="AL93" s="68" t="s">
        <v>217</v>
      </c>
      <c r="AM93" s="71" t="s">
        <v>220</v>
      </c>
      <c r="AN93" s="71"/>
      <c r="AO93" s="53"/>
      <c r="AP93" s="51"/>
      <c r="AQ93" s="51"/>
      <c r="AR93" s="51"/>
      <c r="AS93" s="51"/>
      <c r="AT93" s="51"/>
      <c r="AU93" s="51"/>
      <c r="AV93" s="51" t="s">
        <v>125</v>
      </c>
      <c r="AW93" s="51" t="s">
        <v>125</v>
      </c>
      <c r="AX93" s="51" t="s">
        <v>125</v>
      </c>
      <c r="AY93" s="51" t="s">
        <v>125</v>
      </c>
      <c r="AZ93" s="51" t="s">
        <v>125</v>
      </c>
      <c r="BA93" s="51" t="s">
        <v>125</v>
      </c>
      <c r="BB93" s="51"/>
      <c r="BC93" s="51"/>
      <c r="BD93" s="51"/>
      <c r="BE93" s="51"/>
      <c r="BF93" s="51"/>
      <c r="BG93" s="51"/>
      <c r="BH93" s="65"/>
      <c r="BI93" s="52">
        <f t="shared" si="40"/>
        <v>0</v>
      </c>
      <c r="BJ93" s="52">
        <f t="shared" si="41"/>
        <v>0</v>
      </c>
      <c r="BK93" s="52">
        <f t="shared" si="42"/>
        <v>0</v>
      </c>
      <c r="BL93" s="52">
        <f t="shared" si="43"/>
        <v>0</v>
      </c>
      <c r="BM93" s="52">
        <f t="shared" si="44"/>
        <v>0</v>
      </c>
      <c r="BN93" s="52">
        <f t="shared" si="45"/>
        <v>0</v>
      </c>
      <c r="BO93" s="52">
        <f t="shared" si="46"/>
        <v>0</v>
      </c>
      <c r="BP93" s="52">
        <f t="shared" si="47"/>
        <v>0</v>
      </c>
      <c r="BQ93" s="52">
        <f t="shared" si="48"/>
        <v>0</v>
      </c>
      <c r="BR93" s="66">
        <f t="shared" si="50"/>
        <v>0</v>
      </c>
      <c r="BS93" s="56"/>
      <c r="BT93" s="115">
        <f t="shared" si="49"/>
        <v>0</v>
      </c>
      <c r="BU93" s="116"/>
      <c r="BV93" s="116"/>
      <c r="BW93" s="116"/>
      <c r="BX93" s="115">
        <v>0</v>
      </c>
      <c r="BY93" s="65"/>
      <c r="BZ93" s="109">
        <f t="shared" si="39"/>
        <v>0</v>
      </c>
      <c r="CA93" s="65"/>
      <c r="CB93" s="113">
        <f>BT93/125*'CINI - UniCampania'!$B$4</f>
        <v>0</v>
      </c>
      <c r="CC93" s="1"/>
    </row>
    <row r="94" spans="36:81" ht="23.25">
      <c r="AJ94" s="78" t="s">
        <v>285</v>
      </c>
      <c r="AK94" s="52"/>
      <c r="AL94" s="64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52">
        <f t="shared" si="40"/>
        <v>0</v>
      </c>
      <c r="BJ94" s="52">
        <f t="shared" si="41"/>
        <v>0</v>
      </c>
      <c r="BK94" s="52">
        <f t="shared" si="42"/>
        <v>0</v>
      </c>
      <c r="BL94" s="52">
        <f t="shared" si="43"/>
        <v>0</v>
      </c>
      <c r="BM94" s="52">
        <f t="shared" si="44"/>
        <v>0</v>
      </c>
      <c r="BN94" s="52">
        <f t="shared" si="45"/>
        <v>0</v>
      </c>
      <c r="BO94" s="52">
        <f t="shared" si="46"/>
        <v>0</v>
      </c>
      <c r="BP94" s="52">
        <f t="shared" si="47"/>
        <v>0</v>
      </c>
      <c r="BQ94" s="52">
        <f t="shared" si="48"/>
        <v>0</v>
      </c>
      <c r="BR94" s="66">
        <f t="shared" si="50"/>
        <v>0</v>
      </c>
      <c r="BS94" s="76"/>
      <c r="BT94" s="115">
        <f t="shared" si="49"/>
        <v>0</v>
      </c>
      <c r="BU94" s="114"/>
      <c r="BV94" s="114"/>
      <c r="BW94" s="114"/>
      <c r="BX94" s="115">
        <v>0</v>
      </c>
      <c r="BY94" s="63"/>
      <c r="BZ94" s="113">
        <f t="shared" ref="BZ94" si="51">SUM(BZ95:BZ101)</f>
        <v>12.32</v>
      </c>
      <c r="CA94" s="65"/>
      <c r="CB94" s="113">
        <f>BT94/125*'CINI - UniCampania'!$B$4</f>
        <v>0</v>
      </c>
      <c r="CC94" s="1"/>
    </row>
    <row r="95" spans="36:81" ht="23.25">
      <c r="AJ95" s="68"/>
      <c r="AK95" s="51" t="s">
        <v>286</v>
      </c>
      <c r="AL95" s="68"/>
      <c r="AM95" s="51" t="s">
        <v>120</v>
      </c>
      <c r="AN95" s="143" t="s">
        <v>174</v>
      </c>
      <c r="AO95" s="53"/>
      <c r="AP95" s="51"/>
      <c r="AQ95" s="51"/>
      <c r="AR95" s="51"/>
      <c r="AS95" s="51"/>
      <c r="AT95" s="51"/>
      <c r="AU95" s="51"/>
      <c r="AV95" s="52"/>
      <c r="AW95" s="52"/>
      <c r="AX95" s="52"/>
      <c r="AY95" s="51" t="s">
        <v>125</v>
      </c>
      <c r="AZ95" s="51" t="s">
        <v>125</v>
      </c>
      <c r="BA95" s="51" t="s">
        <v>125</v>
      </c>
      <c r="BB95" s="51"/>
      <c r="BC95" s="51"/>
      <c r="BD95" s="51"/>
      <c r="BE95" s="51"/>
      <c r="BF95" s="51"/>
      <c r="BG95" s="51"/>
      <c r="BH95" s="65"/>
      <c r="BI95" s="52">
        <f t="shared" si="40"/>
        <v>0</v>
      </c>
      <c r="BJ95" s="52">
        <f t="shared" si="41"/>
        <v>0</v>
      </c>
      <c r="BK95" s="52">
        <f t="shared" si="42"/>
        <v>0</v>
      </c>
      <c r="BL95" s="52">
        <f t="shared" si="43"/>
        <v>0</v>
      </c>
      <c r="BM95" s="52">
        <f t="shared" si="44"/>
        <v>2933.3333333333335</v>
      </c>
      <c r="BN95" s="52">
        <f t="shared" si="45"/>
        <v>5866.666666666667</v>
      </c>
      <c r="BO95" s="52">
        <f t="shared" si="46"/>
        <v>0</v>
      </c>
      <c r="BP95" s="52">
        <f t="shared" si="47"/>
        <v>0</v>
      </c>
      <c r="BQ95" s="52">
        <f t="shared" si="48"/>
        <v>0</v>
      </c>
      <c r="BR95" s="66">
        <f t="shared" si="50"/>
        <v>8800</v>
      </c>
      <c r="BS95" s="56"/>
      <c r="BT95" s="115">
        <f t="shared" si="49"/>
        <v>220</v>
      </c>
      <c r="BU95" s="116"/>
      <c r="BV95" s="116">
        <v>220</v>
      </c>
      <c r="BW95" s="116"/>
      <c r="BX95" s="115">
        <v>220</v>
      </c>
      <c r="BY95" s="65"/>
      <c r="BZ95" s="109">
        <f t="shared" ref="BZ95:BZ101" si="52">BT95/125</f>
        <v>1.76</v>
      </c>
      <c r="CA95" s="65"/>
      <c r="CB95" s="113">
        <f>BT95/125*'CINI - UniCampania'!$B$4</f>
        <v>8800</v>
      </c>
      <c r="CC95" s="1"/>
    </row>
    <row r="96" spans="36:81" ht="23.25">
      <c r="AJ96" s="68"/>
      <c r="AK96" s="51" t="s">
        <v>287</v>
      </c>
      <c r="AL96" s="68"/>
      <c r="AM96" s="51" t="s">
        <v>120</v>
      </c>
      <c r="AN96" s="143" t="s">
        <v>174</v>
      </c>
      <c r="AO96" s="53"/>
      <c r="AP96" s="51"/>
      <c r="AQ96" s="51"/>
      <c r="AR96" s="51"/>
      <c r="AS96" s="51"/>
      <c r="AT96" s="51"/>
      <c r="AU96" s="51"/>
      <c r="AV96" s="52"/>
      <c r="AW96" s="52"/>
      <c r="AX96" s="52"/>
      <c r="AY96" s="51" t="s">
        <v>125</v>
      </c>
      <c r="AZ96" s="51" t="s">
        <v>125</v>
      </c>
      <c r="BA96" s="51" t="s">
        <v>125</v>
      </c>
      <c r="BB96" s="51" t="s">
        <v>125</v>
      </c>
      <c r="BC96" s="51" t="s">
        <v>125</v>
      </c>
      <c r="BD96" s="51" t="s">
        <v>125</v>
      </c>
      <c r="BE96" s="51"/>
      <c r="BF96" s="51"/>
      <c r="BG96" s="51"/>
      <c r="BH96" s="65"/>
      <c r="BI96" s="52">
        <f t="shared" si="40"/>
        <v>0</v>
      </c>
      <c r="BJ96" s="52">
        <f t="shared" si="41"/>
        <v>0</v>
      </c>
      <c r="BK96" s="52">
        <f t="shared" si="42"/>
        <v>0</v>
      </c>
      <c r="BL96" s="52">
        <f t="shared" si="43"/>
        <v>0</v>
      </c>
      <c r="BM96" s="52">
        <f t="shared" si="44"/>
        <v>1466.6666666666667</v>
      </c>
      <c r="BN96" s="52">
        <f t="shared" si="45"/>
        <v>2933.3333333333335</v>
      </c>
      <c r="BO96" s="52">
        <f t="shared" si="46"/>
        <v>2933.3333333333335</v>
      </c>
      <c r="BP96" s="52">
        <f t="shared" si="47"/>
        <v>1466.6666666666667</v>
      </c>
      <c r="BQ96" s="52">
        <f t="shared" si="48"/>
        <v>0</v>
      </c>
      <c r="BR96" s="66">
        <f t="shared" si="50"/>
        <v>8800</v>
      </c>
      <c r="BS96" s="56"/>
      <c r="BT96" s="115">
        <f t="shared" si="49"/>
        <v>220</v>
      </c>
      <c r="BU96" s="116"/>
      <c r="BV96" s="116">
        <v>220</v>
      </c>
      <c r="BW96" s="116"/>
      <c r="BX96" s="115">
        <v>220</v>
      </c>
      <c r="BY96" s="65"/>
      <c r="BZ96" s="109">
        <f t="shared" si="52"/>
        <v>1.76</v>
      </c>
      <c r="CA96" s="65"/>
      <c r="CB96" s="113">
        <f>BT96/125*'CINI - UniCampania'!$B$4</f>
        <v>8800</v>
      </c>
      <c r="CC96" s="1"/>
    </row>
    <row r="97" spans="36:81" ht="23.25">
      <c r="AJ97" s="68"/>
      <c r="AK97" s="51" t="s">
        <v>288</v>
      </c>
      <c r="AL97" s="68"/>
      <c r="AM97" s="51" t="s">
        <v>120</v>
      </c>
      <c r="AN97" s="51" t="s">
        <v>174</v>
      </c>
      <c r="AO97" s="53"/>
      <c r="AP97" s="51"/>
      <c r="AQ97" s="51"/>
      <c r="AR97" s="51"/>
      <c r="AS97" s="51"/>
      <c r="AT97" s="51"/>
      <c r="AU97" s="51"/>
      <c r="AV97" s="52"/>
      <c r="AW97" s="52"/>
      <c r="AX97" s="52"/>
      <c r="AY97" s="51" t="s">
        <v>125</v>
      </c>
      <c r="AZ97" s="51" t="s">
        <v>125</v>
      </c>
      <c r="BA97" s="51" t="s">
        <v>125</v>
      </c>
      <c r="BB97" s="51" t="s">
        <v>125</v>
      </c>
      <c r="BC97" s="51" t="s">
        <v>125</v>
      </c>
      <c r="BD97" s="51" t="s">
        <v>125</v>
      </c>
      <c r="BE97" s="51"/>
      <c r="BF97" s="51"/>
      <c r="BG97" s="51"/>
      <c r="BH97" s="65"/>
      <c r="BI97" s="52">
        <f t="shared" si="40"/>
        <v>0</v>
      </c>
      <c r="BJ97" s="52">
        <f t="shared" si="41"/>
        <v>0</v>
      </c>
      <c r="BK97" s="52">
        <f t="shared" si="42"/>
        <v>0</v>
      </c>
      <c r="BL97" s="52">
        <f t="shared" si="43"/>
        <v>0</v>
      </c>
      <c r="BM97" s="52">
        <f t="shared" si="44"/>
        <v>1466.6666666666667</v>
      </c>
      <c r="BN97" s="52">
        <f t="shared" si="45"/>
        <v>2933.3333333333335</v>
      </c>
      <c r="BO97" s="52">
        <f t="shared" si="46"/>
        <v>2933.3333333333335</v>
      </c>
      <c r="BP97" s="52">
        <f t="shared" si="47"/>
        <v>1466.6666666666667</v>
      </c>
      <c r="BQ97" s="52">
        <f t="shared" si="48"/>
        <v>0</v>
      </c>
      <c r="BR97" s="66">
        <f t="shared" si="50"/>
        <v>8800</v>
      </c>
      <c r="BS97" s="56"/>
      <c r="BT97" s="115">
        <f t="shared" si="49"/>
        <v>220</v>
      </c>
      <c r="BU97" s="116"/>
      <c r="BV97" s="116">
        <v>220</v>
      </c>
      <c r="BW97" s="116"/>
      <c r="BX97" s="115">
        <v>220</v>
      </c>
      <c r="BY97" s="65"/>
      <c r="BZ97" s="109">
        <f t="shared" si="52"/>
        <v>1.76</v>
      </c>
      <c r="CA97" s="65"/>
      <c r="CB97" s="113">
        <f>BT97/125*'CINI - UniCampania'!$B$4</f>
        <v>8800</v>
      </c>
      <c r="CC97" s="1"/>
    </row>
    <row r="98" spans="36:81" ht="23.25">
      <c r="AJ98" s="68"/>
      <c r="AK98" s="51" t="s">
        <v>289</v>
      </c>
      <c r="AL98" s="68"/>
      <c r="AM98" s="51" t="s">
        <v>120</v>
      </c>
      <c r="AN98" s="51" t="s">
        <v>174</v>
      </c>
      <c r="AO98" s="53"/>
      <c r="AP98" s="51"/>
      <c r="AQ98" s="51"/>
      <c r="AR98" s="51"/>
      <c r="AS98" s="51"/>
      <c r="AT98" s="51"/>
      <c r="AU98" s="51"/>
      <c r="AV98" s="52"/>
      <c r="AW98" s="52"/>
      <c r="AX98" s="52"/>
      <c r="AY98" s="51" t="s">
        <v>125</v>
      </c>
      <c r="AZ98" s="51" t="s">
        <v>125</v>
      </c>
      <c r="BA98" s="51" t="s">
        <v>125</v>
      </c>
      <c r="BB98" s="51" t="s">
        <v>125</v>
      </c>
      <c r="BC98" s="51" t="s">
        <v>125</v>
      </c>
      <c r="BD98" s="51" t="s">
        <v>125</v>
      </c>
      <c r="BE98" s="51"/>
      <c r="BF98" s="51"/>
      <c r="BG98" s="51"/>
      <c r="BH98" s="65"/>
      <c r="BI98" s="52">
        <f t="shared" si="40"/>
        <v>0</v>
      </c>
      <c r="BJ98" s="52">
        <f t="shared" si="41"/>
        <v>0</v>
      </c>
      <c r="BK98" s="52">
        <f t="shared" si="42"/>
        <v>0</v>
      </c>
      <c r="BL98" s="52">
        <f t="shared" si="43"/>
        <v>0</v>
      </c>
      <c r="BM98" s="52">
        <f t="shared" si="44"/>
        <v>1466.6666666666667</v>
      </c>
      <c r="BN98" s="52">
        <f t="shared" si="45"/>
        <v>2933.3333333333335</v>
      </c>
      <c r="BO98" s="52">
        <f t="shared" si="46"/>
        <v>2933.3333333333335</v>
      </c>
      <c r="BP98" s="52">
        <f t="shared" si="47"/>
        <v>1466.6666666666667</v>
      </c>
      <c r="BQ98" s="52">
        <f t="shared" si="48"/>
        <v>0</v>
      </c>
      <c r="BR98" s="66">
        <f t="shared" si="50"/>
        <v>8800</v>
      </c>
      <c r="BS98" s="56"/>
      <c r="BT98" s="115">
        <f t="shared" si="49"/>
        <v>220</v>
      </c>
      <c r="BU98" s="116"/>
      <c r="BV98" s="116">
        <v>220</v>
      </c>
      <c r="BW98" s="116"/>
      <c r="BX98" s="115">
        <v>220</v>
      </c>
      <c r="BY98" s="65"/>
      <c r="BZ98" s="109">
        <f t="shared" si="52"/>
        <v>1.76</v>
      </c>
      <c r="CA98" s="65"/>
      <c r="CB98" s="113">
        <f>BT98/125*'CINI - UniCampania'!$B$4</f>
        <v>8800</v>
      </c>
      <c r="CC98" s="1"/>
    </row>
    <row r="99" spans="36:81" ht="23.25">
      <c r="AJ99" s="68"/>
      <c r="AK99" s="51" t="s">
        <v>290</v>
      </c>
      <c r="AL99" s="68"/>
      <c r="AM99" s="51" t="s">
        <v>120</v>
      </c>
      <c r="AN99" s="51" t="s">
        <v>174</v>
      </c>
      <c r="AO99" s="53"/>
      <c r="AP99" s="51"/>
      <c r="AQ99" s="51"/>
      <c r="AR99" s="51"/>
      <c r="AS99" s="51"/>
      <c r="AT99" s="51"/>
      <c r="AU99" s="51"/>
      <c r="AV99" s="52"/>
      <c r="AW99" s="52"/>
      <c r="AX99" s="52"/>
      <c r="AY99" s="51" t="s">
        <v>125</v>
      </c>
      <c r="AZ99" s="51" t="s">
        <v>125</v>
      </c>
      <c r="BA99" s="51" t="s">
        <v>125</v>
      </c>
      <c r="BB99" s="51" t="s">
        <v>125</v>
      </c>
      <c r="BC99" s="51" t="s">
        <v>125</v>
      </c>
      <c r="BD99" s="51" t="s">
        <v>125</v>
      </c>
      <c r="BE99" s="51"/>
      <c r="BF99" s="51"/>
      <c r="BG99" s="51"/>
      <c r="BH99" s="65"/>
      <c r="BI99" s="52">
        <f t="shared" si="40"/>
        <v>0</v>
      </c>
      <c r="BJ99" s="52">
        <f t="shared" si="41"/>
        <v>0</v>
      </c>
      <c r="BK99" s="52">
        <f t="shared" si="42"/>
        <v>0</v>
      </c>
      <c r="BL99" s="52">
        <f t="shared" si="43"/>
        <v>0</v>
      </c>
      <c r="BM99" s="52">
        <f t="shared" si="44"/>
        <v>1466.6666666666667</v>
      </c>
      <c r="BN99" s="52">
        <f t="shared" si="45"/>
        <v>2933.3333333333335</v>
      </c>
      <c r="BO99" s="52">
        <f t="shared" si="46"/>
        <v>2933.3333333333335</v>
      </c>
      <c r="BP99" s="52">
        <f t="shared" si="47"/>
        <v>1466.6666666666667</v>
      </c>
      <c r="BQ99" s="52">
        <f t="shared" si="48"/>
        <v>0</v>
      </c>
      <c r="BR99" s="66">
        <f t="shared" si="50"/>
        <v>8800</v>
      </c>
      <c r="BS99" s="56"/>
      <c r="BT99" s="115">
        <f t="shared" si="49"/>
        <v>220</v>
      </c>
      <c r="BU99" s="116"/>
      <c r="BV99" s="116">
        <v>220</v>
      </c>
      <c r="BW99" s="116"/>
      <c r="BX99" s="115">
        <v>220</v>
      </c>
      <c r="BY99" s="65"/>
      <c r="BZ99" s="109">
        <f t="shared" si="52"/>
        <v>1.76</v>
      </c>
      <c r="CA99" s="65"/>
      <c r="CB99" s="113">
        <f>BT99/125*'CINI - UniCampania'!$B$4</f>
        <v>8800</v>
      </c>
      <c r="CC99" s="1"/>
    </row>
    <row r="100" spans="36:81" ht="23.25">
      <c r="AJ100" s="68"/>
      <c r="AK100" s="51" t="s">
        <v>291</v>
      </c>
      <c r="AL100" s="68"/>
      <c r="AM100" s="51" t="s">
        <v>120</v>
      </c>
      <c r="AN100" s="51" t="s">
        <v>174</v>
      </c>
      <c r="AO100" s="53"/>
      <c r="AP100" s="51"/>
      <c r="AQ100" s="51"/>
      <c r="AR100" s="51"/>
      <c r="AS100" s="51"/>
      <c r="AT100" s="51"/>
      <c r="AU100" s="51"/>
      <c r="AV100" s="52"/>
      <c r="AW100" s="52"/>
      <c r="AX100" s="52"/>
      <c r="AY100" s="51"/>
      <c r="AZ100" s="51"/>
      <c r="BA100" s="51"/>
      <c r="BB100" s="51" t="s">
        <v>125</v>
      </c>
      <c r="BC100" s="51" t="s">
        <v>125</v>
      </c>
      <c r="BD100" s="51" t="s">
        <v>125</v>
      </c>
      <c r="BE100" s="51"/>
      <c r="BF100" s="51"/>
      <c r="BG100" s="51"/>
      <c r="BH100" s="65"/>
      <c r="BI100" s="52">
        <f t="shared" si="40"/>
        <v>0</v>
      </c>
      <c r="BJ100" s="52">
        <f t="shared" si="41"/>
        <v>0</v>
      </c>
      <c r="BK100" s="52">
        <f t="shared" si="42"/>
        <v>0</v>
      </c>
      <c r="BL100" s="52">
        <f t="shared" si="43"/>
        <v>0</v>
      </c>
      <c r="BM100" s="52">
        <f t="shared" si="44"/>
        <v>0</v>
      </c>
      <c r="BN100" s="52">
        <f t="shared" si="45"/>
        <v>0</v>
      </c>
      <c r="BO100" s="52">
        <f t="shared" si="46"/>
        <v>5866.666666666667</v>
      </c>
      <c r="BP100" s="52">
        <f t="shared" si="47"/>
        <v>2933.3333333333335</v>
      </c>
      <c r="BQ100" s="52">
        <f t="shared" si="48"/>
        <v>0</v>
      </c>
      <c r="BR100" s="66">
        <f t="shared" si="50"/>
        <v>8800</v>
      </c>
      <c r="BS100" s="56"/>
      <c r="BT100" s="115">
        <f t="shared" si="49"/>
        <v>220</v>
      </c>
      <c r="BU100" s="116"/>
      <c r="BV100" s="116">
        <v>220</v>
      </c>
      <c r="BW100" s="116"/>
      <c r="BX100" s="115">
        <v>220</v>
      </c>
      <c r="BY100" s="65"/>
      <c r="BZ100" s="109">
        <f t="shared" si="52"/>
        <v>1.76</v>
      </c>
      <c r="CA100" s="65"/>
      <c r="CB100" s="113">
        <f>BT100/125*'CINI - UniCampania'!$B$4</f>
        <v>8800</v>
      </c>
      <c r="CC100" s="1"/>
    </row>
    <row r="101" spans="36:81" ht="23.25">
      <c r="AJ101" s="68"/>
      <c r="AK101" s="51" t="s">
        <v>292</v>
      </c>
      <c r="AL101" s="68"/>
      <c r="AM101" s="51" t="s">
        <v>120</v>
      </c>
      <c r="AN101" s="51" t="s">
        <v>174</v>
      </c>
      <c r="AO101" s="53"/>
      <c r="AP101" s="51"/>
      <c r="AQ101" s="51"/>
      <c r="AR101" s="51"/>
      <c r="AS101" s="51"/>
      <c r="AT101" s="51"/>
      <c r="AU101" s="51"/>
      <c r="AV101" s="52"/>
      <c r="AW101" s="52"/>
      <c r="AX101" s="52"/>
      <c r="AY101" s="51"/>
      <c r="AZ101" s="51"/>
      <c r="BA101" s="51"/>
      <c r="BB101" s="51" t="s">
        <v>125</v>
      </c>
      <c r="BC101" s="51" t="s">
        <v>125</v>
      </c>
      <c r="BD101" s="51" t="s">
        <v>125</v>
      </c>
      <c r="BE101" s="51"/>
      <c r="BF101" s="51"/>
      <c r="BG101" s="51"/>
      <c r="BH101" s="65"/>
      <c r="BI101" s="52">
        <f t="shared" si="40"/>
        <v>0</v>
      </c>
      <c r="BJ101" s="52">
        <f t="shared" si="41"/>
        <v>0</v>
      </c>
      <c r="BK101" s="52">
        <f t="shared" si="42"/>
        <v>0</v>
      </c>
      <c r="BL101" s="52">
        <f t="shared" si="43"/>
        <v>0</v>
      </c>
      <c r="BM101" s="52">
        <f t="shared" si="44"/>
        <v>0</v>
      </c>
      <c r="BN101" s="52">
        <f t="shared" si="45"/>
        <v>0</v>
      </c>
      <c r="BO101" s="52">
        <f t="shared" si="46"/>
        <v>5866.666666666667</v>
      </c>
      <c r="BP101" s="52">
        <f t="shared" si="47"/>
        <v>2933.3333333333335</v>
      </c>
      <c r="BQ101" s="52">
        <f t="shared" si="48"/>
        <v>0</v>
      </c>
      <c r="BR101" s="66">
        <f t="shared" si="50"/>
        <v>8800</v>
      </c>
      <c r="BS101" s="56"/>
      <c r="BT101" s="115">
        <f t="shared" si="49"/>
        <v>220</v>
      </c>
      <c r="BU101" s="116"/>
      <c r="BV101" s="116">
        <v>220</v>
      </c>
      <c r="BW101" s="116"/>
      <c r="BX101" s="115">
        <v>220</v>
      </c>
      <c r="BY101" s="65"/>
      <c r="BZ101" s="109">
        <f t="shared" si="52"/>
        <v>1.76</v>
      </c>
      <c r="CA101" s="65"/>
      <c r="CB101" s="113">
        <f>BT101/125*'CINI - UniCampania'!$B$4</f>
        <v>8800</v>
      </c>
      <c r="CC101" s="1"/>
    </row>
    <row r="102" spans="36:81" ht="23.25">
      <c r="AJ102" s="78" t="s">
        <v>293</v>
      </c>
      <c r="AK102" s="52"/>
      <c r="AL102" s="64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52">
        <f t="shared" si="40"/>
        <v>0</v>
      </c>
      <c r="BJ102" s="52">
        <f t="shared" si="41"/>
        <v>0</v>
      </c>
      <c r="BK102" s="52">
        <f t="shared" si="42"/>
        <v>0</v>
      </c>
      <c r="BL102" s="52">
        <f t="shared" si="43"/>
        <v>0</v>
      </c>
      <c r="BM102" s="52">
        <f t="shared" si="44"/>
        <v>0</v>
      </c>
      <c r="BN102" s="52">
        <f t="shared" si="45"/>
        <v>0</v>
      </c>
      <c r="BO102" s="52">
        <f t="shared" si="46"/>
        <v>0</v>
      </c>
      <c r="BP102" s="52">
        <f t="shared" si="47"/>
        <v>0</v>
      </c>
      <c r="BQ102" s="52">
        <f t="shared" si="48"/>
        <v>0</v>
      </c>
      <c r="BR102" s="66">
        <f t="shared" si="50"/>
        <v>0</v>
      </c>
      <c r="BS102" s="76"/>
      <c r="BT102" s="115">
        <f t="shared" si="49"/>
        <v>0</v>
      </c>
      <c r="BU102" s="114"/>
      <c r="BV102" s="114"/>
      <c r="BW102" s="114"/>
      <c r="BX102" s="115">
        <v>0</v>
      </c>
      <c r="BY102" s="63"/>
      <c r="BZ102" s="113">
        <f t="shared" ref="BZ102" si="53">SUM(BZ103:BZ109)</f>
        <v>46.52</v>
      </c>
      <c r="CA102" s="65"/>
      <c r="CB102" s="113">
        <f>BT102/125*'CINI - UniCampania'!$B$4</f>
        <v>0</v>
      </c>
      <c r="CC102" s="1"/>
    </row>
    <row r="103" spans="36:81" ht="23.25">
      <c r="AJ103" s="68"/>
      <c r="AK103" s="51" t="s">
        <v>294</v>
      </c>
      <c r="AL103" s="68"/>
      <c r="AM103" s="51" t="s">
        <v>120</v>
      </c>
      <c r="AN103" s="51" t="s">
        <v>121</v>
      </c>
      <c r="AO103" s="53"/>
      <c r="AP103" s="51" t="s">
        <v>295</v>
      </c>
      <c r="AQ103" s="51" t="s">
        <v>295</v>
      </c>
      <c r="AR103" s="51" t="s">
        <v>295</v>
      </c>
      <c r="AS103" s="51" t="s">
        <v>295</v>
      </c>
      <c r="AT103" s="51" t="s">
        <v>295</v>
      </c>
      <c r="AU103" s="51" t="s">
        <v>295</v>
      </c>
      <c r="AV103" s="51" t="s">
        <v>295</v>
      </c>
      <c r="AW103" s="51" t="s">
        <v>295</v>
      </c>
      <c r="AX103" s="51" t="s">
        <v>295</v>
      </c>
      <c r="AY103" s="51" t="s">
        <v>295</v>
      </c>
      <c r="AZ103" s="51" t="s">
        <v>295</v>
      </c>
      <c r="BA103" s="51" t="s">
        <v>295</v>
      </c>
      <c r="BB103" s="51" t="s">
        <v>295</v>
      </c>
      <c r="BC103" s="51" t="s">
        <v>295</v>
      </c>
      <c r="BD103" s="51" t="s">
        <v>295</v>
      </c>
      <c r="BE103" s="51"/>
      <c r="BF103" s="51"/>
      <c r="BG103" s="51"/>
      <c r="BH103" s="65"/>
      <c r="BI103" s="52">
        <f t="shared" si="40"/>
        <v>3200</v>
      </c>
      <c r="BJ103" s="52">
        <f t="shared" si="41"/>
        <v>3200</v>
      </c>
      <c r="BK103" s="52">
        <f t="shared" si="42"/>
        <v>3200</v>
      </c>
      <c r="BL103" s="52">
        <f t="shared" si="43"/>
        <v>3200</v>
      </c>
      <c r="BM103" s="52">
        <f t="shared" si="44"/>
        <v>3200</v>
      </c>
      <c r="BN103" s="52">
        <f t="shared" si="45"/>
        <v>3200</v>
      </c>
      <c r="BO103" s="52">
        <f t="shared" si="46"/>
        <v>3200</v>
      </c>
      <c r="BP103" s="52">
        <f t="shared" si="47"/>
        <v>1600</v>
      </c>
      <c r="BQ103" s="52">
        <f t="shared" si="48"/>
        <v>0</v>
      </c>
      <c r="BR103" s="66">
        <f t="shared" si="50"/>
        <v>24000</v>
      </c>
      <c r="BS103" s="56"/>
      <c r="BT103" s="115">
        <f t="shared" si="49"/>
        <v>600</v>
      </c>
      <c r="BU103" s="116"/>
      <c r="BV103" s="116"/>
      <c r="BW103" s="116">
        <v>600</v>
      </c>
      <c r="BX103" s="115">
        <v>600</v>
      </c>
      <c r="BY103" s="65"/>
      <c r="BZ103" s="109">
        <f t="shared" ref="BZ103:BZ109" si="54">BT103/125</f>
        <v>4.8</v>
      </c>
      <c r="CA103" s="65"/>
      <c r="CB103" s="113">
        <f>BT103/125*'CINI - UniCampania'!$B$4</f>
        <v>24000</v>
      </c>
      <c r="CC103" s="1"/>
    </row>
    <row r="104" spans="36:81" ht="23.25">
      <c r="AJ104" s="68"/>
      <c r="AK104" s="51" t="s">
        <v>296</v>
      </c>
      <c r="AL104" s="68"/>
      <c r="AM104" s="51" t="s">
        <v>120</v>
      </c>
      <c r="AN104" s="51" t="s">
        <v>121</v>
      </c>
      <c r="AO104" s="53"/>
      <c r="AP104" s="51"/>
      <c r="AQ104" s="51"/>
      <c r="AR104" s="51"/>
      <c r="AS104" s="51" t="s">
        <v>295</v>
      </c>
      <c r="AT104" s="51" t="s">
        <v>295</v>
      </c>
      <c r="AU104" s="51" t="s">
        <v>295</v>
      </c>
      <c r="AV104" s="51" t="s">
        <v>295</v>
      </c>
      <c r="AW104" s="51" t="s">
        <v>295</v>
      </c>
      <c r="AX104" s="51" t="s">
        <v>295</v>
      </c>
      <c r="AY104" s="51" t="s">
        <v>295</v>
      </c>
      <c r="AZ104" s="51" t="s">
        <v>295</v>
      </c>
      <c r="BA104" s="51" t="s">
        <v>295</v>
      </c>
      <c r="BB104" s="51" t="s">
        <v>295</v>
      </c>
      <c r="BC104" s="51" t="s">
        <v>295</v>
      </c>
      <c r="BD104" s="51" t="s">
        <v>295</v>
      </c>
      <c r="BE104" s="51"/>
      <c r="BF104" s="51"/>
      <c r="BG104" s="51"/>
      <c r="BH104" s="65"/>
      <c r="BI104" s="52">
        <f t="shared" ref="BI104:BI139" si="55">IF(AP104="X",$CB104/COUNTA($AP104:$BG104),0) +  IF(AQ104="X",$CB104/COUNTA($AP104:$BG104),0)</f>
        <v>0</v>
      </c>
      <c r="BJ104" s="52">
        <f t="shared" ref="BJ104:BJ139" si="56">IF(AR104="X",$CB104/COUNTA($AP104:$BG104),0) +  IF(AS104="X",$CB104/COUNTA($AP104:$BG104),0)</f>
        <v>4450</v>
      </c>
      <c r="BK104" s="52">
        <f t="shared" ref="BK104:BK139" si="57">IF(AT104="X",$CB104/COUNTA($AP104:$BG104),0) +  IF(AU104="X",$CB104/COUNTA($AP104:$BG104),0)</f>
        <v>8900</v>
      </c>
      <c r="BL104" s="52">
        <f t="shared" ref="BL104:BL139" si="58">IF(AV104="X",$CB104/COUNTA($AP104:$BG104),0) +  IF(AW104="X",$CB104/COUNTA($AP104:$BG104),0)</f>
        <v>8900</v>
      </c>
      <c r="BM104" s="52">
        <f t="shared" ref="BM104:BM139" si="59">IF(AX104="X",$CB104/COUNTA($AP104:$BG104),0) +  IF(AY104="X",$CB104/COUNTA($AP104:$BG104),0)</f>
        <v>8900</v>
      </c>
      <c r="BN104" s="52">
        <f t="shared" ref="BN104:BN139" si="60">IF(AZ104="X",$CB104/COUNTA($AP104:$BG104),0) +  IF(BA104="X",$CB104/COUNTA($AP104:$BG104),0)</f>
        <v>8900</v>
      </c>
      <c r="BO104" s="52">
        <f t="shared" ref="BO104:BO139" si="61">IF(BB104="X",$CB104/COUNTA($AP104:$BG104),0) +  IF(BC104="X",$CB104/COUNTA($AP104:$BG104),0)</f>
        <v>8900</v>
      </c>
      <c r="BP104" s="52">
        <f t="shared" ref="BP104:BP139" si="62">IF(BD104="X",$CB104/COUNTA($AP104:$BG104),0) +  IF(BE104="X",$CB104/COUNTA($AP104:$BG104),0)</f>
        <v>4450</v>
      </c>
      <c r="BQ104" s="52">
        <f t="shared" ref="BQ104:BQ139" si="63">IF(BF104="X",$CB104/COUNTA($AP104:$BG104),0) +  IF(BG104="X",$CB104/COUNTA($AP104:$BG104),0)</f>
        <v>0</v>
      </c>
      <c r="BR104" s="66">
        <f t="shared" si="50"/>
        <v>53400</v>
      </c>
      <c r="BS104" s="56"/>
      <c r="BT104" s="115">
        <f t="shared" si="49"/>
        <v>1335</v>
      </c>
      <c r="BU104" s="116">
        <v>250</v>
      </c>
      <c r="BV104" s="116"/>
      <c r="BW104" s="116">
        <v>1085</v>
      </c>
      <c r="BX104" s="115">
        <v>1335</v>
      </c>
      <c r="BY104" s="65"/>
      <c r="BZ104" s="109">
        <f t="shared" si="54"/>
        <v>10.68</v>
      </c>
      <c r="CA104" s="65"/>
      <c r="CB104" s="113">
        <f>BT104/125*'CINI - UniCampania'!$B$4</f>
        <v>53400</v>
      </c>
      <c r="CC104" s="1"/>
    </row>
    <row r="105" spans="36:81" ht="23.25">
      <c r="AJ105" s="68"/>
      <c r="AK105" s="51" t="s">
        <v>297</v>
      </c>
      <c r="AL105" s="68"/>
      <c r="AM105" s="51" t="s">
        <v>120</v>
      </c>
      <c r="AN105" s="51" t="s">
        <v>121</v>
      </c>
      <c r="AO105" s="53"/>
      <c r="AP105" s="51"/>
      <c r="AQ105" s="51"/>
      <c r="AR105" s="51"/>
      <c r="AS105" s="51" t="s">
        <v>295</v>
      </c>
      <c r="AT105" s="51" t="s">
        <v>295</v>
      </c>
      <c r="AU105" s="51" t="s">
        <v>295</v>
      </c>
      <c r="AV105" s="51" t="s">
        <v>295</v>
      </c>
      <c r="AW105" s="51" t="s">
        <v>295</v>
      </c>
      <c r="AX105" s="51" t="s">
        <v>295</v>
      </c>
      <c r="AY105" s="51" t="s">
        <v>295</v>
      </c>
      <c r="AZ105" s="51" t="s">
        <v>295</v>
      </c>
      <c r="BA105" s="51" t="s">
        <v>295</v>
      </c>
      <c r="BB105" s="51" t="s">
        <v>295</v>
      </c>
      <c r="BC105" s="51" t="s">
        <v>295</v>
      </c>
      <c r="BD105" s="51" t="s">
        <v>295</v>
      </c>
      <c r="BE105" s="51"/>
      <c r="BF105" s="51"/>
      <c r="BG105" s="51"/>
      <c r="BH105" s="65"/>
      <c r="BI105" s="52">
        <f t="shared" si="55"/>
        <v>0</v>
      </c>
      <c r="BJ105" s="52">
        <f t="shared" si="56"/>
        <v>4466.666666666667</v>
      </c>
      <c r="BK105" s="52">
        <f t="shared" si="57"/>
        <v>8933.3333333333339</v>
      </c>
      <c r="BL105" s="52">
        <f t="shared" si="58"/>
        <v>8933.3333333333339</v>
      </c>
      <c r="BM105" s="52">
        <f t="shared" si="59"/>
        <v>8933.3333333333339</v>
      </c>
      <c r="BN105" s="52">
        <f t="shared" si="60"/>
        <v>8933.3333333333339</v>
      </c>
      <c r="BO105" s="52">
        <f t="shared" si="61"/>
        <v>8933.3333333333339</v>
      </c>
      <c r="BP105" s="52">
        <f t="shared" si="62"/>
        <v>4466.666666666667</v>
      </c>
      <c r="BQ105" s="52">
        <f t="shared" si="63"/>
        <v>0</v>
      </c>
      <c r="BR105" s="66">
        <f t="shared" si="50"/>
        <v>53600.000000000007</v>
      </c>
      <c r="BS105" s="56"/>
      <c r="BT105" s="115">
        <f t="shared" si="49"/>
        <v>1340</v>
      </c>
      <c r="BU105" s="116">
        <v>250</v>
      </c>
      <c r="BV105" s="116"/>
      <c r="BW105" s="116">
        <v>1090</v>
      </c>
      <c r="BX105" s="115">
        <v>1340</v>
      </c>
      <c r="BY105" s="65"/>
      <c r="BZ105" s="109">
        <f t="shared" si="54"/>
        <v>10.72</v>
      </c>
      <c r="CA105" s="65"/>
      <c r="CB105" s="113">
        <f>BT105/125*'CINI - UniCampania'!$B$4</f>
        <v>53600</v>
      </c>
      <c r="CC105" s="1"/>
    </row>
    <row r="106" spans="36:81" ht="23.25">
      <c r="AJ106" s="68"/>
      <c r="AK106" s="51" t="s">
        <v>298</v>
      </c>
      <c r="AL106" s="68"/>
      <c r="AM106" s="51" t="s">
        <v>120</v>
      </c>
      <c r="AN106" s="51" t="s">
        <v>121</v>
      </c>
      <c r="AO106" s="53"/>
      <c r="AP106" s="51"/>
      <c r="AQ106" s="51"/>
      <c r="AR106" s="51"/>
      <c r="AS106" s="51"/>
      <c r="AT106" s="51"/>
      <c r="AU106" s="51"/>
      <c r="AV106" s="52"/>
      <c r="AW106" s="52"/>
      <c r="AX106" s="52"/>
      <c r="AY106" s="51" t="s">
        <v>295</v>
      </c>
      <c r="AZ106" s="51" t="s">
        <v>295</v>
      </c>
      <c r="BA106" s="51" t="s">
        <v>295</v>
      </c>
      <c r="BB106" s="51" t="s">
        <v>295</v>
      </c>
      <c r="BC106" s="51" t="s">
        <v>295</v>
      </c>
      <c r="BD106" s="51" t="s">
        <v>295</v>
      </c>
      <c r="BE106" s="51"/>
      <c r="BF106" s="51"/>
      <c r="BG106" s="51"/>
      <c r="BH106" s="65"/>
      <c r="BI106" s="52">
        <f t="shared" si="55"/>
        <v>0</v>
      </c>
      <c r="BJ106" s="52">
        <f t="shared" si="56"/>
        <v>0</v>
      </c>
      <c r="BK106" s="52">
        <f t="shared" si="57"/>
        <v>0</v>
      </c>
      <c r="BL106" s="52">
        <f t="shared" si="58"/>
        <v>0</v>
      </c>
      <c r="BM106" s="52">
        <f t="shared" si="59"/>
        <v>4000</v>
      </c>
      <c r="BN106" s="52">
        <f t="shared" si="60"/>
        <v>8000</v>
      </c>
      <c r="BO106" s="52">
        <f t="shared" si="61"/>
        <v>8000</v>
      </c>
      <c r="BP106" s="52">
        <f t="shared" si="62"/>
        <v>4000</v>
      </c>
      <c r="BQ106" s="52">
        <f t="shared" si="63"/>
        <v>0</v>
      </c>
      <c r="BR106" s="66">
        <f t="shared" si="50"/>
        <v>24000</v>
      </c>
      <c r="BS106" s="56"/>
      <c r="BT106" s="115">
        <f t="shared" si="49"/>
        <v>600</v>
      </c>
      <c r="BU106" s="116">
        <v>125</v>
      </c>
      <c r="BV106" s="116"/>
      <c r="BW106" s="116">
        <v>475</v>
      </c>
      <c r="BX106" s="115">
        <v>600</v>
      </c>
      <c r="BY106" s="65"/>
      <c r="BZ106" s="109">
        <f t="shared" si="54"/>
        <v>4.8</v>
      </c>
      <c r="CA106" s="65"/>
      <c r="CB106" s="113">
        <f>BT106/125*'CINI - UniCampania'!$B$4</f>
        <v>24000</v>
      </c>
      <c r="CC106" s="1"/>
    </row>
    <row r="107" spans="36:81" ht="23.25">
      <c r="AJ107" s="68"/>
      <c r="AK107" s="51" t="s">
        <v>299</v>
      </c>
      <c r="AL107" s="68"/>
      <c r="AM107" s="51" t="s">
        <v>120</v>
      </c>
      <c r="AN107" s="51" t="s">
        <v>121</v>
      </c>
      <c r="AO107" s="53"/>
      <c r="AP107" s="51"/>
      <c r="AQ107" s="51"/>
      <c r="AR107" s="51"/>
      <c r="AS107" s="51"/>
      <c r="AT107" s="51"/>
      <c r="AU107" s="51"/>
      <c r="AV107" s="52"/>
      <c r="AW107" s="52"/>
      <c r="AX107" s="52"/>
      <c r="AY107" s="51" t="s">
        <v>295</v>
      </c>
      <c r="AZ107" s="51" t="s">
        <v>295</v>
      </c>
      <c r="BA107" s="51" t="s">
        <v>295</v>
      </c>
      <c r="BB107" s="51" t="s">
        <v>295</v>
      </c>
      <c r="BC107" s="51" t="s">
        <v>295</v>
      </c>
      <c r="BD107" s="51" t="s">
        <v>295</v>
      </c>
      <c r="BE107" s="51"/>
      <c r="BF107" s="51"/>
      <c r="BG107" s="51"/>
      <c r="BH107" s="65"/>
      <c r="BI107" s="52">
        <f t="shared" si="55"/>
        <v>0</v>
      </c>
      <c r="BJ107" s="52">
        <f t="shared" si="56"/>
        <v>0</v>
      </c>
      <c r="BK107" s="52">
        <f t="shared" si="57"/>
        <v>0</v>
      </c>
      <c r="BL107" s="52">
        <f t="shared" si="58"/>
        <v>0</v>
      </c>
      <c r="BM107" s="52">
        <f t="shared" si="59"/>
        <v>4000</v>
      </c>
      <c r="BN107" s="52">
        <f t="shared" si="60"/>
        <v>8000</v>
      </c>
      <c r="BO107" s="52">
        <f t="shared" si="61"/>
        <v>8000</v>
      </c>
      <c r="BP107" s="52">
        <f t="shared" si="62"/>
        <v>4000</v>
      </c>
      <c r="BQ107" s="52">
        <f t="shared" si="63"/>
        <v>0</v>
      </c>
      <c r="BR107" s="66">
        <f t="shared" si="50"/>
        <v>24000</v>
      </c>
      <c r="BS107" s="56"/>
      <c r="BT107" s="115">
        <f t="shared" si="49"/>
        <v>600</v>
      </c>
      <c r="BU107" s="116">
        <v>125</v>
      </c>
      <c r="BV107" s="116"/>
      <c r="BW107" s="116">
        <v>475</v>
      </c>
      <c r="BX107" s="115">
        <v>600</v>
      </c>
      <c r="BY107" s="65"/>
      <c r="BZ107" s="109">
        <f t="shared" si="54"/>
        <v>4.8</v>
      </c>
      <c r="CA107" s="65"/>
      <c r="CB107" s="113">
        <f>BT107/125*'CINI - UniCampania'!$B$4</f>
        <v>24000</v>
      </c>
      <c r="CC107" s="1"/>
    </row>
    <row r="108" spans="36:81" ht="23.25">
      <c r="AJ108" s="68"/>
      <c r="AK108" s="51" t="s">
        <v>300</v>
      </c>
      <c r="AL108" s="68"/>
      <c r="AM108" s="51" t="s">
        <v>120</v>
      </c>
      <c r="AN108" s="51" t="s">
        <v>121</v>
      </c>
      <c r="AO108" s="53"/>
      <c r="AP108" s="51"/>
      <c r="AQ108" s="51"/>
      <c r="AR108" s="51"/>
      <c r="AS108" s="51"/>
      <c r="AT108" s="51"/>
      <c r="AU108" s="51"/>
      <c r="AV108" s="52"/>
      <c r="AW108" s="52"/>
      <c r="AX108" s="52"/>
      <c r="AY108" s="51" t="s">
        <v>295</v>
      </c>
      <c r="AZ108" s="51" t="s">
        <v>295</v>
      </c>
      <c r="BA108" s="51" t="s">
        <v>295</v>
      </c>
      <c r="BB108" s="51" t="s">
        <v>295</v>
      </c>
      <c r="BC108" s="51" t="s">
        <v>295</v>
      </c>
      <c r="BD108" s="51" t="s">
        <v>295</v>
      </c>
      <c r="BE108" s="51"/>
      <c r="BF108" s="51"/>
      <c r="BG108" s="51"/>
      <c r="BH108" s="65"/>
      <c r="BI108" s="52">
        <f t="shared" si="55"/>
        <v>0</v>
      </c>
      <c r="BJ108" s="52">
        <f t="shared" si="56"/>
        <v>0</v>
      </c>
      <c r="BK108" s="52">
        <f t="shared" si="57"/>
        <v>0</v>
      </c>
      <c r="BL108" s="52">
        <f t="shared" si="58"/>
        <v>0</v>
      </c>
      <c r="BM108" s="52">
        <f t="shared" si="59"/>
        <v>8933.3333333333339</v>
      </c>
      <c r="BN108" s="52">
        <f t="shared" si="60"/>
        <v>17866.666666666668</v>
      </c>
      <c r="BO108" s="52">
        <f t="shared" si="61"/>
        <v>17866.666666666668</v>
      </c>
      <c r="BP108" s="52">
        <f t="shared" si="62"/>
        <v>8933.3333333333339</v>
      </c>
      <c r="BQ108" s="52">
        <f t="shared" si="63"/>
        <v>0</v>
      </c>
      <c r="BR108" s="66">
        <f t="shared" si="50"/>
        <v>53600.000000000007</v>
      </c>
      <c r="BS108" s="56"/>
      <c r="BT108" s="115">
        <f t="shared" si="49"/>
        <v>1340</v>
      </c>
      <c r="BU108" s="116">
        <v>250</v>
      </c>
      <c r="BV108" s="116"/>
      <c r="BW108" s="116">
        <v>1090</v>
      </c>
      <c r="BX108" s="115">
        <v>1340</v>
      </c>
      <c r="BY108" s="65"/>
      <c r="BZ108" s="109">
        <f t="shared" si="54"/>
        <v>10.72</v>
      </c>
      <c r="CA108" s="65"/>
      <c r="CB108" s="113">
        <f>BT108/125*'CINI - UniCampania'!$B$4</f>
        <v>53600</v>
      </c>
      <c r="CC108" s="1"/>
    </row>
    <row r="109" spans="36:81" ht="23.25">
      <c r="AJ109" s="68"/>
      <c r="AK109" s="51"/>
      <c r="AL109" s="68"/>
      <c r="AM109" s="51"/>
      <c r="AN109" s="51"/>
      <c r="AO109" s="53"/>
      <c r="AP109" s="51"/>
      <c r="AQ109" s="51"/>
      <c r="AR109" s="51"/>
      <c r="AS109" s="51"/>
      <c r="AT109" s="51"/>
      <c r="AU109" s="51"/>
      <c r="AV109" s="52"/>
      <c r="AW109" s="52"/>
      <c r="AX109" s="52"/>
      <c r="AY109" s="51"/>
      <c r="AZ109" s="51"/>
      <c r="BA109" s="51"/>
      <c r="BB109" s="51"/>
      <c r="BC109" s="51"/>
      <c r="BD109" s="51"/>
      <c r="BE109" s="51"/>
      <c r="BF109" s="51"/>
      <c r="BG109" s="51"/>
      <c r="BH109" s="65"/>
      <c r="BI109" s="52">
        <f t="shared" si="55"/>
        <v>0</v>
      </c>
      <c r="BJ109" s="52">
        <f t="shared" si="56"/>
        <v>0</v>
      </c>
      <c r="BK109" s="52">
        <f t="shared" si="57"/>
        <v>0</v>
      </c>
      <c r="BL109" s="52">
        <f t="shared" si="58"/>
        <v>0</v>
      </c>
      <c r="BM109" s="52">
        <f t="shared" si="59"/>
        <v>0</v>
      </c>
      <c r="BN109" s="52">
        <f t="shared" si="60"/>
        <v>0</v>
      </c>
      <c r="BO109" s="52">
        <f t="shared" si="61"/>
        <v>0</v>
      </c>
      <c r="BP109" s="52">
        <f t="shared" si="62"/>
        <v>0</v>
      </c>
      <c r="BQ109" s="52">
        <f t="shared" si="63"/>
        <v>0</v>
      </c>
      <c r="BR109" s="66">
        <f t="shared" si="50"/>
        <v>0</v>
      </c>
      <c r="BS109" s="56"/>
      <c r="BT109" s="115">
        <f t="shared" si="49"/>
        <v>0</v>
      </c>
      <c r="BU109" s="116"/>
      <c r="BV109" s="116"/>
      <c r="BW109" s="116"/>
      <c r="BX109" s="115">
        <v>0</v>
      </c>
      <c r="BY109" s="65"/>
      <c r="BZ109" s="109">
        <f t="shared" si="54"/>
        <v>0</v>
      </c>
      <c r="CA109" s="65"/>
      <c r="CB109" s="113">
        <f>BT109/125*'CINI - UniCampania'!$B$4</f>
        <v>0</v>
      </c>
      <c r="CC109" s="1"/>
    </row>
    <row r="110" spans="36:81" ht="23.25">
      <c r="AJ110" s="78" t="s">
        <v>301</v>
      </c>
      <c r="AK110" s="52"/>
      <c r="AL110" s="64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52">
        <f t="shared" si="55"/>
        <v>0</v>
      </c>
      <c r="BJ110" s="52">
        <f t="shared" si="56"/>
        <v>0</v>
      </c>
      <c r="BK110" s="52">
        <f t="shared" si="57"/>
        <v>0</v>
      </c>
      <c r="BL110" s="52">
        <f t="shared" si="58"/>
        <v>0</v>
      </c>
      <c r="BM110" s="52">
        <f t="shared" si="59"/>
        <v>0</v>
      </c>
      <c r="BN110" s="52">
        <f t="shared" si="60"/>
        <v>0</v>
      </c>
      <c r="BO110" s="52">
        <f t="shared" si="61"/>
        <v>0</v>
      </c>
      <c r="BP110" s="52">
        <f t="shared" si="62"/>
        <v>0</v>
      </c>
      <c r="BQ110" s="52">
        <f t="shared" si="63"/>
        <v>0</v>
      </c>
      <c r="BR110" s="66">
        <f t="shared" si="50"/>
        <v>0</v>
      </c>
      <c r="BS110" s="76"/>
      <c r="BT110" s="115">
        <f t="shared" si="49"/>
        <v>0</v>
      </c>
      <c r="BU110" s="114"/>
      <c r="BV110" s="114"/>
      <c r="BW110" s="114"/>
      <c r="BX110" s="115">
        <v>0</v>
      </c>
      <c r="BY110" s="63"/>
      <c r="BZ110" s="113">
        <f t="shared" ref="BZ110" si="64">SUM(BZ111:BZ116)</f>
        <v>1.76</v>
      </c>
      <c r="CA110" s="65"/>
      <c r="CB110" s="113">
        <f>BT110/125*'CINI - UniCampania'!$B$4</f>
        <v>0</v>
      </c>
      <c r="CC110" s="1"/>
    </row>
    <row r="111" spans="36:81" ht="23.25">
      <c r="AJ111" s="68"/>
      <c r="AK111" s="51" t="s">
        <v>302</v>
      </c>
      <c r="AL111" s="68"/>
      <c r="AM111" s="51" t="s">
        <v>120</v>
      </c>
      <c r="AN111" s="51" t="s">
        <v>303</v>
      </c>
      <c r="AO111" s="53"/>
      <c r="AP111" s="51"/>
      <c r="AQ111" s="51"/>
      <c r="AR111" s="51"/>
      <c r="AS111" s="51"/>
      <c r="AT111" s="51"/>
      <c r="AU111" s="51"/>
      <c r="AV111" s="51" t="s">
        <v>125</v>
      </c>
      <c r="AW111" s="51" t="s">
        <v>125</v>
      </c>
      <c r="AX111" s="51" t="s">
        <v>125</v>
      </c>
      <c r="AY111" s="51"/>
      <c r="AZ111" s="51"/>
      <c r="BA111" s="51"/>
      <c r="BB111" s="51"/>
      <c r="BC111" s="51"/>
      <c r="BD111" s="51"/>
      <c r="BE111" s="51"/>
      <c r="BF111" s="51"/>
      <c r="BG111" s="51"/>
      <c r="BH111" s="65"/>
      <c r="BI111" s="52">
        <f t="shared" si="55"/>
        <v>0</v>
      </c>
      <c r="BJ111" s="52">
        <f t="shared" si="56"/>
        <v>0</v>
      </c>
      <c r="BK111" s="52">
        <f t="shared" si="57"/>
        <v>0</v>
      </c>
      <c r="BL111" s="52">
        <f t="shared" si="58"/>
        <v>0</v>
      </c>
      <c r="BM111" s="52">
        <f t="shared" si="59"/>
        <v>0</v>
      </c>
      <c r="BN111" s="52">
        <f t="shared" si="60"/>
        <v>0</v>
      </c>
      <c r="BO111" s="52">
        <f t="shared" si="61"/>
        <v>0</v>
      </c>
      <c r="BP111" s="52">
        <f t="shared" si="62"/>
        <v>0</v>
      </c>
      <c r="BQ111" s="52">
        <f t="shared" si="63"/>
        <v>0</v>
      </c>
      <c r="BR111" s="66">
        <f t="shared" si="50"/>
        <v>0</v>
      </c>
      <c r="BS111" s="56"/>
      <c r="BT111" s="115">
        <f t="shared" si="49"/>
        <v>0</v>
      </c>
      <c r="BU111" s="116"/>
      <c r="BV111" s="116"/>
      <c r="BW111" s="116"/>
      <c r="BX111" s="115">
        <v>0</v>
      </c>
      <c r="BY111" s="65"/>
      <c r="BZ111" s="109">
        <f t="shared" ref="BZ111:BZ116" si="65">BT111/125</f>
        <v>0</v>
      </c>
      <c r="CA111" s="65"/>
      <c r="CB111" s="113">
        <f>BT111/125*'CINI - UniCampania'!$B$4</f>
        <v>0</v>
      </c>
      <c r="CC111" s="1"/>
    </row>
    <row r="112" spans="36:81" ht="23.25">
      <c r="AJ112" s="68"/>
      <c r="AK112" s="51" t="s">
        <v>304</v>
      </c>
      <c r="AL112" s="68"/>
      <c r="AM112" s="51" t="s">
        <v>120</v>
      </c>
      <c r="AN112" s="51" t="s">
        <v>303</v>
      </c>
      <c r="AO112" s="53"/>
      <c r="AP112" s="51"/>
      <c r="AQ112" s="51"/>
      <c r="AR112" s="51"/>
      <c r="AS112" s="51"/>
      <c r="AT112" s="51"/>
      <c r="AU112" s="51"/>
      <c r="AV112" s="51" t="s">
        <v>125</v>
      </c>
      <c r="AW112" s="51" t="s">
        <v>125</v>
      </c>
      <c r="AX112" s="51" t="s">
        <v>125</v>
      </c>
      <c r="AY112" s="51"/>
      <c r="AZ112" s="51"/>
      <c r="BA112" s="51"/>
      <c r="BB112" s="51"/>
      <c r="BC112" s="51"/>
      <c r="BD112" s="51"/>
      <c r="BE112" s="51"/>
      <c r="BF112" s="51"/>
      <c r="BG112" s="51"/>
      <c r="BH112" s="65"/>
      <c r="BI112" s="52">
        <f t="shared" si="55"/>
        <v>0</v>
      </c>
      <c r="BJ112" s="52">
        <f t="shared" si="56"/>
        <v>0</v>
      </c>
      <c r="BK112" s="52">
        <f t="shared" si="57"/>
        <v>0</v>
      </c>
      <c r="BL112" s="52">
        <f t="shared" si="58"/>
        <v>0</v>
      </c>
      <c r="BM112" s="52">
        <f t="shared" si="59"/>
        <v>0</v>
      </c>
      <c r="BN112" s="52">
        <f t="shared" si="60"/>
        <v>0</v>
      </c>
      <c r="BO112" s="52">
        <f t="shared" si="61"/>
        <v>0</v>
      </c>
      <c r="BP112" s="52">
        <f t="shared" si="62"/>
        <v>0</v>
      </c>
      <c r="BQ112" s="52">
        <f t="shared" si="63"/>
        <v>0</v>
      </c>
      <c r="BR112" s="66">
        <f t="shared" si="50"/>
        <v>0</v>
      </c>
      <c r="BS112" s="56"/>
      <c r="BT112" s="115">
        <f t="shared" si="49"/>
        <v>0</v>
      </c>
      <c r="BU112" s="116"/>
      <c r="BV112" s="116"/>
      <c r="BW112" s="116"/>
      <c r="BX112" s="115">
        <v>0</v>
      </c>
      <c r="BY112" s="65"/>
      <c r="BZ112" s="109">
        <f t="shared" si="65"/>
        <v>0</v>
      </c>
      <c r="CA112" s="65"/>
      <c r="CB112" s="113">
        <f>BT112/125*'CINI - UniCampania'!$B$4</f>
        <v>0</v>
      </c>
      <c r="CC112" s="1"/>
    </row>
    <row r="113" spans="36:81" ht="23.25">
      <c r="AJ113" s="68"/>
      <c r="AK113" s="51" t="s">
        <v>305</v>
      </c>
      <c r="AL113" s="68"/>
      <c r="AM113" s="51" t="s">
        <v>120</v>
      </c>
      <c r="AN113" s="51" t="s">
        <v>303</v>
      </c>
      <c r="AO113" s="53"/>
      <c r="AP113" s="51"/>
      <c r="AQ113" s="51"/>
      <c r="AR113" s="51"/>
      <c r="AS113" s="51"/>
      <c r="AT113" s="51"/>
      <c r="AU113" s="51"/>
      <c r="AV113" s="52"/>
      <c r="AW113" s="52"/>
      <c r="AX113" s="52"/>
      <c r="AY113" s="51" t="s">
        <v>125</v>
      </c>
      <c r="AZ113" s="51" t="s">
        <v>125</v>
      </c>
      <c r="BA113" s="51" t="s">
        <v>125</v>
      </c>
      <c r="BB113" s="51"/>
      <c r="BC113" s="51"/>
      <c r="BD113" s="51"/>
      <c r="BE113" s="51"/>
      <c r="BF113" s="51"/>
      <c r="BG113" s="51"/>
      <c r="BH113" s="65"/>
      <c r="BI113" s="52">
        <f t="shared" si="55"/>
        <v>0</v>
      </c>
      <c r="BJ113" s="52">
        <f t="shared" si="56"/>
        <v>0</v>
      </c>
      <c r="BK113" s="52">
        <f t="shared" si="57"/>
        <v>0</v>
      </c>
      <c r="BL113" s="52">
        <f t="shared" si="58"/>
        <v>0</v>
      </c>
      <c r="BM113" s="52">
        <f t="shared" si="59"/>
        <v>2933.3333333333335</v>
      </c>
      <c r="BN113" s="52">
        <f t="shared" si="60"/>
        <v>5866.666666666667</v>
      </c>
      <c r="BO113" s="52">
        <f t="shared" si="61"/>
        <v>0</v>
      </c>
      <c r="BP113" s="52">
        <f t="shared" si="62"/>
        <v>0</v>
      </c>
      <c r="BQ113" s="52">
        <f t="shared" si="63"/>
        <v>0</v>
      </c>
      <c r="BR113" s="66">
        <f t="shared" si="50"/>
        <v>8800</v>
      </c>
      <c r="BS113" s="56"/>
      <c r="BT113" s="115">
        <f t="shared" si="49"/>
        <v>220</v>
      </c>
      <c r="BU113" s="116">
        <v>220</v>
      </c>
      <c r="BV113" s="116"/>
      <c r="BW113" s="116"/>
      <c r="BX113" s="115">
        <v>220</v>
      </c>
      <c r="BY113" s="65"/>
      <c r="BZ113" s="109">
        <f t="shared" si="65"/>
        <v>1.76</v>
      </c>
      <c r="CA113" s="65"/>
      <c r="CB113" s="113">
        <f>BT113/125*'CINI - UniCampania'!$B$4</f>
        <v>8800</v>
      </c>
      <c r="CC113" s="1"/>
    </row>
    <row r="114" spans="36:81" ht="23.25">
      <c r="AJ114" s="68"/>
      <c r="AK114" s="51" t="s">
        <v>306</v>
      </c>
      <c r="AL114" s="68"/>
      <c r="AM114" s="51" t="s">
        <v>120</v>
      </c>
      <c r="AN114" s="51" t="s">
        <v>303</v>
      </c>
      <c r="AO114" s="53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 t="s">
        <v>125</v>
      </c>
      <c r="AZ114" s="51" t="s">
        <v>125</v>
      </c>
      <c r="BA114" s="51" t="s">
        <v>125</v>
      </c>
      <c r="BB114" s="51"/>
      <c r="BC114" s="51"/>
      <c r="BD114" s="51"/>
      <c r="BE114" s="51"/>
      <c r="BF114" s="51"/>
      <c r="BG114" s="51"/>
      <c r="BH114" s="65"/>
      <c r="BI114" s="52">
        <f t="shared" si="55"/>
        <v>0</v>
      </c>
      <c r="BJ114" s="52">
        <f t="shared" si="56"/>
        <v>0</v>
      </c>
      <c r="BK114" s="52">
        <f t="shared" si="57"/>
        <v>0</v>
      </c>
      <c r="BL114" s="52">
        <f t="shared" si="58"/>
        <v>0</v>
      </c>
      <c r="BM114" s="52">
        <f t="shared" si="59"/>
        <v>0</v>
      </c>
      <c r="BN114" s="52">
        <f t="shared" si="60"/>
        <v>0</v>
      </c>
      <c r="BO114" s="52">
        <f t="shared" si="61"/>
        <v>0</v>
      </c>
      <c r="BP114" s="52">
        <f t="shared" si="62"/>
        <v>0</v>
      </c>
      <c r="BQ114" s="52">
        <f t="shared" si="63"/>
        <v>0</v>
      </c>
      <c r="BR114" s="66">
        <f t="shared" si="50"/>
        <v>0</v>
      </c>
      <c r="BS114" s="56"/>
      <c r="BT114" s="115">
        <f t="shared" si="49"/>
        <v>0</v>
      </c>
      <c r="BU114" s="116"/>
      <c r="BV114" s="116"/>
      <c r="BW114" s="116"/>
      <c r="BX114" s="115">
        <v>0</v>
      </c>
      <c r="BY114" s="65"/>
      <c r="BZ114" s="109">
        <f t="shared" si="65"/>
        <v>0</v>
      </c>
      <c r="CA114" s="65"/>
      <c r="CB114" s="113">
        <f>BT114/125*'CINI - UniCampania'!$B$4</f>
        <v>0</v>
      </c>
      <c r="CC114" s="1"/>
    </row>
    <row r="115" spans="36:81" ht="23.25">
      <c r="AJ115" s="68"/>
      <c r="AK115" s="51" t="s">
        <v>307</v>
      </c>
      <c r="AL115" s="68"/>
      <c r="AM115" s="51" t="s">
        <v>120</v>
      </c>
      <c r="AN115" s="51" t="s">
        <v>303</v>
      </c>
      <c r="AO115" s="53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 t="s">
        <v>125</v>
      </c>
      <c r="BC115" s="51" t="s">
        <v>125</v>
      </c>
      <c r="BD115" s="51" t="s">
        <v>125</v>
      </c>
      <c r="BE115" s="51"/>
      <c r="BF115" s="51"/>
      <c r="BG115" s="51"/>
      <c r="BH115" s="65"/>
      <c r="BI115" s="52">
        <f t="shared" si="55"/>
        <v>0</v>
      </c>
      <c r="BJ115" s="52">
        <f t="shared" si="56"/>
        <v>0</v>
      </c>
      <c r="BK115" s="52">
        <f t="shared" si="57"/>
        <v>0</v>
      </c>
      <c r="BL115" s="52">
        <f t="shared" si="58"/>
        <v>0</v>
      </c>
      <c r="BM115" s="52">
        <f t="shared" si="59"/>
        <v>0</v>
      </c>
      <c r="BN115" s="52">
        <f t="shared" si="60"/>
        <v>0</v>
      </c>
      <c r="BO115" s="52">
        <f t="shared" si="61"/>
        <v>0</v>
      </c>
      <c r="BP115" s="52">
        <f t="shared" si="62"/>
        <v>0</v>
      </c>
      <c r="BQ115" s="52">
        <f t="shared" si="63"/>
        <v>0</v>
      </c>
      <c r="BR115" s="66">
        <f t="shared" si="50"/>
        <v>0</v>
      </c>
      <c r="BS115" s="56"/>
      <c r="BT115" s="115">
        <f t="shared" si="49"/>
        <v>0</v>
      </c>
      <c r="BU115" s="116"/>
      <c r="BV115" s="116"/>
      <c r="BW115" s="116"/>
      <c r="BX115" s="115">
        <v>0</v>
      </c>
      <c r="BY115" s="65"/>
      <c r="BZ115" s="109">
        <f t="shared" si="65"/>
        <v>0</v>
      </c>
      <c r="CA115" s="65"/>
      <c r="CB115" s="113">
        <f>BT115/125*'CINI - UniCampania'!$B$4</f>
        <v>0</v>
      </c>
      <c r="CC115" s="1"/>
    </row>
    <row r="116" spans="36:81" ht="23.25">
      <c r="AJ116" s="68"/>
      <c r="AK116" s="51" t="s">
        <v>308</v>
      </c>
      <c r="AL116" s="68"/>
      <c r="AM116" s="51" t="s">
        <v>120</v>
      </c>
      <c r="AN116" s="51" t="s">
        <v>303</v>
      </c>
      <c r="AO116" s="53"/>
      <c r="AP116" s="51"/>
      <c r="AQ116" s="51"/>
      <c r="AR116" s="51"/>
      <c r="AS116" s="51"/>
      <c r="AT116" s="51"/>
      <c r="AU116" s="51"/>
      <c r="AV116" s="52"/>
      <c r="AW116" s="52"/>
      <c r="AX116" s="52"/>
      <c r="AY116" s="51"/>
      <c r="AZ116" s="51"/>
      <c r="BA116" s="51"/>
      <c r="BB116" s="51" t="s">
        <v>125</v>
      </c>
      <c r="BC116" s="51" t="s">
        <v>125</v>
      </c>
      <c r="BD116" s="51" t="s">
        <v>125</v>
      </c>
      <c r="BE116" s="51"/>
      <c r="BF116" s="51"/>
      <c r="BG116" s="51"/>
      <c r="BH116" s="65"/>
      <c r="BI116" s="52">
        <f t="shared" si="55"/>
        <v>0</v>
      </c>
      <c r="BJ116" s="52">
        <f t="shared" si="56"/>
        <v>0</v>
      </c>
      <c r="BK116" s="52">
        <f t="shared" si="57"/>
        <v>0</v>
      </c>
      <c r="BL116" s="52">
        <f t="shared" si="58"/>
        <v>0</v>
      </c>
      <c r="BM116" s="52">
        <f t="shared" si="59"/>
        <v>0</v>
      </c>
      <c r="BN116" s="52">
        <f t="shared" si="60"/>
        <v>0</v>
      </c>
      <c r="BO116" s="52">
        <f t="shared" si="61"/>
        <v>0</v>
      </c>
      <c r="BP116" s="52">
        <f t="shared" si="62"/>
        <v>0</v>
      </c>
      <c r="BQ116" s="52">
        <f t="shared" si="63"/>
        <v>0</v>
      </c>
      <c r="BR116" s="66">
        <f t="shared" si="50"/>
        <v>0</v>
      </c>
      <c r="BS116" s="56"/>
      <c r="BT116" s="115">
        <f t="shared" si="49"/>
        <v>0</v>
      </c>
      <c r="BU116" s="116"/>
      <c r="BV116" s="116"/>
      <c r="BW116" s="116"/>
      <c r="BX116" s="115">
        <v>0</v>
      </c>
      <c r="BY116" s="65"/>
      <c r="BZ116" s="109">
        <f t="shared" si="65"/>
        <v>0</v>
      </c>
      <c r="CA116" s="65"/>
      <c r="CB116" s="113">
        <f>BT116/125*'CINI - UniCampania'!$B$4</f>
        <v>0</v>
      </c>
      <c r="CC116" s="1"/>
    </row>
    <row r="117" spans="36:81" ht="23.25">
      <c r="AJ117" s="78" t="s">
        <v>309</v>
      </c>
      <c r="AK117" s="52"/>
      <c r="AL117" s="64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52">
        <f t="shared" si="55"/>
        <v>0</v>
      </c>
      <c r="BJ117" s="52">
        <f t="shared" si="56"/>
        <v>0</v>
      </c>
      <c r="BK117" s="52">
        <f t="shared" si="57"/>
        <v>0</v>
      </c>
      <c r="BL117" s="52">
        <f t="shared" si="58"/>
        <v>0</v>
      </c>
      <c r="BM117" s="52">
        <f t="shared" si="59"/>
        <v>0</v>
      </c>
      <c r="BN117" s="52">
        <f t="shared" si="60"/>
        <v>0</v>
      </c>
      <c r="BO117" s="52">
        <f t="shared" si="61"/>
        <v>0</v>
      </c>
      <c r="BP117" s="52">
        <f t="shared" si="62"/>
        <v>0</v>
      </c>
      <c r="BQ117" s="52">
        <f t="shared" si="63"/>
        <v>0</v>
      </c>
      <c r="BR117" s="66">
        <f t="shared" si="50"/>
        <v>0</v>
      </c>
      <c r="BS117" s="76"/>
      <c r="BT117" s="115">
        <f t="shared" si="49"/>
        <v>0</v>
      </c>
      <c r="BU117" s="114"/>
      <c r="BV117" s="114"/>
      <c r="BW117" s="114"/>
      <c r="BX117" s="115">
        <v>0</v>
      </c>
      <c r="BY117" s="63"/>
      <c r="BZ117" s="113">
        <f t="shared" ref="BZ117" si="66">SUM(BZ118:BZ126)</f>
        <v>9.6</v>
      </c>
      <c r="CA117" s="65"/>
      <c r="CB117" s="113">
        <f>BT117/125*'CINI - UniCampania'!$B$4</f>
        <v>0</v>
      </c>
      <c r="CC117" s="1"/>
    </row>
    <row r="118" spans="36:81" ht="23.25">
      <c r="AJ118" s="79" t="s">
        <v>310</v>
      </c>
      <c r="AK118" s="80" t="s">
        <v>311</v>
      </c>
      <c r="AL118" s="68"/>
      <c r="AM118" s="51" t="s">
        <v>120</v>
      </c>
      <c r="AN118" s="51" t="s">
        <v>312</v>
      </c>
      <c r="AO118" s="53"/>
      <c r="AP118" s="51"/>
      <c r="AQ118" s="51"/>
      <c r="AR118" s="51"/>
      <c r="AS118" s="51"/>
      <c r="AT118" s="51"/>
      <c r="AU118" s="51"/>
      <c r="AV118" s="51" t="s">
        <v>125</v>
      </c>
      <c r="AW118" s="51" t="s">
        <v>125</v>
      </c>
      <c r="AX118" s="51" t="s">
        <v>125</v>
      </c>
      <c r="AY118" s="51" t="s">
        <v>125</v>
      </c>
      <c r="AZ118" s="51" t="s">
        <v>125</v>
      </c>
      <c r="BA118" s="51" t="s">
        <v>125</v>
      </c>
      <c r="BB118" s="51" t="s">
        <v>125</v>
      </c>
      <c r="BC118" s="51" t="s">
        <v>125</v>
      </c>
      <c r="BD118" s="51" t="s">
        <v>125</v>
      </c>
      <c r="BE118" s="51"/>
      <c r="BF118" s="51"/>
      <c r="BG118" s="51"/>
      <c r="BH118" s="65"/>
      <c r="BI118" s="52">
        <f t="shared" si="55"/>
        <v>0</v>
      </c>
      <c r="BJ118" s="52">
        <f t="shared" si="56"/>
        <v>0</v>
      </c>
      <c r="BK118" s="52">
        <f t="shared" si="57"/>
        <v>0</v>
      </c>
      <c r="BL118" s="52">
        <f t="shared" si="58"/>
        <v>0</v>
      </c>
      <c r="BM118" s="52">
        <f t="shared" si="59"/>
        <v>0</v>
      </c>
      <c r="BN118" s="52">
        <f t="shared" si="60"/>
        <v>0</v>
      </c>
      <c r="BO118" s="52">
        <f t="shared" si="61"/>
        <v>0</v>
      </c>
      <c r="BP118" s="52">
        <f t="shared" si="62"/>
        <v>0</v>
      </c>
      <c r="BQ118" s="52">
        <f t="shared" si="63"/>
        <v>0</v>
      </c>
      <c r="BR118" s="66">
        <f t="shared" si="50"/>
        <v>0</v>
      </c>
      <c r="BS118" s="56"/>
      <c r="BT118" s="115">
        <f t="shared" si="49"/>
        <v>0</v>
      </c>
      <c r="BU118" s="116"/>
      <c r="BV118" s="116"/>
      <c r="BW118" s="116"/>
      <c r="BX118" s="115">
        <v>0</v>
      </c>
      <c r="BY118" s="65"/>
      <c r="BZ118" s="109">
        <f t="shared" ref="BZ118:BZ126" si="67">BT118/125</f>
        <v>0</v>
      </c>
      <c r="CA118" s="65"/>
      <c r="CB118" s="113">
        <f>BT118/125*'CINI - UniCampania'!$B$4</f>
        <v>0</v>
      </c>
      <c r="CC118" s="1"/>
    </row>
    <row r="119" spans="36:81" ht="23.25">
      <c r="AJ119" s="79" t="s">
        <v>313</v>
      </c>
      <c r="AK119" s="52" t="s">
        <v>314</v>
      </c>
      <c r="AL119" s="68"/>
      <c r="AM119" s="51" t="s">
        <v>120</v>
      </c>
      <c r="AN119" s="51" t="s">
        <v>312</v>
      </c>
      <c r="AO119" s="53"/>
      <c r="AP119" s="51"/>
      <c r="AQ119" s="51"/>
      <c r="AR119" s="51"/>
      <c r="AS119" s="51" t="s">
        <v>125</v>
      </c>
      <c r="AT119" s="51" t="s">
        <v>125</v>
      </c>
      <c r="AU119" s="51" t="s">
        <v>125</v>
      </c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65"/>
      <c r="BI119" s="52">
        <f t="shared" si="55"/>
        <v>0</v>
      </c>
      <c r="BJ119" s="52">
        <f t="shared" si="56"/>
        <v>0</v>
      </c>
      <c r="BK119" s="52">
        <f t="shared" si="57"/>
        <v>0</v>
      </c>
      <c r="BL119" s="52">
        <f t="shared" si="58"/>
        <v>0</v>
      </c>
      <c r="BM119" s="52">
        <f t="shared" si="59"/>
        <v>0</v>
      </c>
      <c r="BN119" s="52">
        <f t="shared" si="60"/>
        <v>0</v>
      </c>
      <c r="BO119" s="52">
        <f t="shared" si="61"/>
        <v>0</v>
      </c>
      <c r="BP119" s="52">
        <f t="shared" si="62"/>
        <v>0</v>
      </c>
      <c r="BQ119" s="52">
        <f t="shared" si="63"/>
        <v>0</v>
      </c>
      <c r="BR119" s="66">
        <f t="shared" si="50"/>
        <v>0</v>
      </c>
      <c r="BS119" s="56"/>
      <c r="BT119" s="115">
        <f t="shared" si="49"/>
        <v>0</v>
      </c>
      <c r="BU119" s="116"/>
      <c r="BV119" s="116"/>
      <c r="BW119" s="116"/>
      <c r="BX119" s="115">
        <v>0</v>
      </c>
      <c r="BY119" s="65"/>
      <c r="BZ119" s="109">
        <f t="shared" si="67"/>
        <v>0</v>
      </c>
      <c r="CA119" s="65"/>
      <c r="CB119" s="113">
        <f>BT119/125*'CINI - UniCampania'!$B$4</f>
        <v>0</v>
      </c>
      <c r="CC119" s="1"/>
    </row>
    <row r="120" spans="36:81" ht="23.25">
      <c r="AJ120" s="79" t="s">
        <v>315</v>
      </c>
      <c r="AK120" s="51" t="s">
        <v>316</v>
      </c>
      <c r="AL120" s="68"/>
      <c r="AM120" s="51" t="s">
        <v>120</v>
      </c>
      <c r="AN120" s="51" t="s">
        <v>312</v>
      </c>
      <c r="AO120" s="53"/>
      <c r="AP120" s="51"/>
      <c r="AQ120" s="51"/>
      <c r="AR120" s="51"/>
      <c r="AS120" s="51" t="s">
        <v>125</v>
      </c>
      <c r="AT120" s="51" t="s">
        <v>125</v>
      </c>
      <c r="AU120" s="51" t="s">
        <v>125</v>
      </c>
      <c r="AV120" s="51" t="s">
        <v>125</v>
      </c>
      <c r="AW120" s="51" t="s">
        <v>125</v>
      </c>
      <c r="AX120" s="51" t="s">
        <v>125</v>
      </c>
      <c r="AY120" s="51" t="s">
        <v>125</v>
      </c>
      <c r="AZ120" s="51" t="s">
        <v>125</v>
      </c>
      <c r="BA120" s="51" t="s">
        <v>125</v>
      </c>
      <c r="BB120" s="51"/>
      <c r="BC120" s="51"/>
      <c r="BD120" s="51"/>
      <c r="BE120" s="51"/>
      <c r="BF120" s="51"/>
      <c r="BG120" s="51"/>
      <c r="BH120" s="65"/>
      <c r="BI120" s="52">
        <f t="shared" si="55"/>
        <v>0</v>
      </c>
      <c r="BJ120" s="52">
        <f t="shared" si="56"/>
        <v>0</v>
      </c>
      <c r="BK120" s="52">
        <f t="shared" si="57"/>
        <v>0</v>
      </c>
      <c r="BL120" s="52">
        <f t="shared" si="58"/>
        <v>0</v>
      </c>
      <c r="BM120" s="52">
        <f t="shared" si="59"/>
        <v>0</v>
      </c>
      <c r="BN120" s="52">
        <f t="shared" si="60"/>
        <v>0</v>
      </c>
      <c r="BO120" s="52">
        <f t="shared" si="61"/>
        <v>0</v>
      </c>
      <c r="BP120" s="52">
        <f t="shared" si="62"/>
        <v>0</v>
      </c>
      <c r="BQ120" s="52">
        <f t="shared" si="63"/>
        <v>0</v>
      </c>
      <c r="BR120" s="66">
        <f t="shared" si="50"/>
        <v>0</v>
      </c>
      <c r="BS120" s="56"/>
      <c r="BT120" s="115">
        <f t="shared" si="49"/>
        <v>0</v>
      </c>
      <c r="BU120" s="116"/>
      <c r="BV120" s="116"/>
      <c r="BW120" s="116"/>
      <c r="BX120" s="115">
        <v>0</v>
      </c>
      <c r="BY120" s="65"/>
      <c r="BZ120" s="109">
        <f t="shared" si="67"/>
        <v>0</v>
      </c>
      <c r="CA120" s="65"/>
      <c r="CB120" s="113">
        <f>BT120/125*'CINI - UniCampania'!$B$4</f>
        <v>0</v>
      </c>
      <c r="CC120" s="1"/>
    </row>
    <row r="121" spans="36:81" ht="23.25">
      <c r="AJ121" s="79" t="s">
        <v>317</v>
      </c>
      <c r="AK121" s="51" t="s">
        <v>318</v>
      </c>
      <c r="AL121" s="68"/>
      <c r="AM121" s="51" t="s">
        <v>120</v>
      </c>
      <c r="AN121" s="51" t="s">
        <v>312</v>
      </c>
      <c r="AO121" s="53"/>
      <c r="AP121" s="51"/>
      <c r="AQ121" s="51"/>
      <c r="AR121" s="51"/>
      <c r="AS121" s="51"/>
      <c r="AT121" s="51"/>
      <c r="AU121" s="51"/>
      <c r="AV121" s="51" t="s">
        <v>125</v>
      </c>
      <c r="AW121" s="51" t="s">
        <v>125</v>
      </c>
      <c r="AX121" s="51" t="s">
        <v>125</v>
      </c>
      <c r="AY121" s="51" t="s">
        <v>125</v>
      </c>
      <c r="AZ121" s="51" t="s">
        <v>125</v>
      </c>
      <c r="BA121" s="51" t="s">
        <v>125</v>
      </c>
      <c r="BB121" s="51" t="s">
        <v>125</v>
      </c>
      <c r="BC121" s="51" t="s">
        <v>125</v>
      </c>
      <c r="BD121" s="51" t="s">
        <v>125</v>
      </c>
      <c r="BE121" s="51"/>
      <c r="BF121" s="51"/>
      <c r="BG121" s="51"/>
      <c r="BH121" s="65"/>
      <c r="BI121" s="52">
        <f t="shared" si="55"/>
        <v>0</v>
      </c>
      <c r="BJ121" s="52">
        <f t="shared" si="56"/>
        <v>0</v>
      </c>
      <c r="BK121" s="52">
        <f t="shared" si="57"/>
        <v>0</v>
      </c>
      <c r="BL121" s="52">
        <f t="shared" si="58"/>
        <v>0</v>
      </c>
      <c r="BM121" s="52">
        <f t="shared" si="59"/>
        <v>0</v>
      </c>
      <c r="BN121" s="52">
        <f t="shared" si="60"/>
        <v>0</v>
      </c>
      <c r="BO121" s="52">
        <f t="shared" si="61"/>
        <v>0</v>
      </c>
      <c r="BP121" s="52">
        <f t="shared" si="62"/>
        <v>0</v>
      </c>
      <c r="BQ121" s="52">
        <f t="shared" si="63"/>
        <v>0</v>
      </c>
      <c r="BR121" s="66">
        <f t="shared" si="50"/>
        <v>0</v>
      </c>
      <c r="BS121" s="56"/>
      <c r="BT121" s="115">
        <f t="shared" si="49"/>
        <v>0</v>
      </c>
      <c r="BU121" s="116"/>
      <c r="BV121" s="116"/>
      <c r="BW121" s="116"/>
      <c r="BX121" s="115">
        <v>0</v>
      </c>
      <c r="BY121" s="65"/>
      <c r="BZ121" s="109">
        <f t="shared" si="67"/>
        <v>0</v>
      </c>
      <c r="CA121" s="65"/>
      <c r="CB121" s="113">
        <f>BT121/125*'CINI - UniCampania'!$B$4</f>
        <v>0</v>
      </c>
      <c r="CC121" s="1"/>
    </row>
    <row r="122" spans="36:81" ht="23.25">
      <c r="AJ122" s="79" t="s">
        <v>319</v>
      </c>
      <c r="AK122" s="51" t="s">
        <v>320</v>
      </c>
      <c r="AL122" s="68"/>
      <c r="AM122" s="51" t="s">
        <v>120</v>
      </c>
      <c r="AN122" s="51" t="s">
        <v>312</v>
      </c>
      <c r="AO122" s="53"/>
      <c r="AP122" s="51"/>
      <c r="AQ122" s="51"/>
      <c r="AR122" s="51"/>
      <c r="AS122" s="51"/>
      <c r="AT122" s="51"/>
      <c r="AU122" s="51"/>
      <c r="AV122" s="51" t="s">
        <v>125</v>
      </c>
      <c r="AW122" s="51" t="s">
        <v>125</v>
      </c>
      <c r="AX122" s="51" t="s">
        <v>125</v>
      </c>
      <c r="AY122" s="51" t="s">
        <v>125</v>
      </c>
      <c r="AZ122" s="51" t="s">
        <v>125</v>
      </c>
      <c r="BA122" s="51" t="s">
        <v>125</v>
      </c>
      <c r="BB122" s="51" t="s">
        <v>125</v>
      </c>
      <c r="BC122" s="51" t="s">
        <v>125</v>
      </c>
      <c r="BD122" s="51" t="s">
        <v>125</v>
      </c>
      <c r="BE122" s="51"/>
      <c r="BF122" s="51"/>
      <c r="BG122" s="51"/>
      <c r="BH122" s="65"/>
      <c r="BI122" s="52">
        <f t="shared" si="55"/>
        <v>0</v>
      </c>
      <c r="BJ122" s="52">
        <f t="shared" si="56"/>
        <v>0</v>
      </c>
      <c r="BK122" s="52">
        <f t="shared" si="57"/>
        <v>0</v>
      </c>
      <c r="BL122" s="52">
        <f t="shared" si="58"/>
        <v>0</v>
      </c>
      <c r="BM122" s="52">
        <f t="shared" si="59"/>
        <v>0</v>
      </c>
      <c r="BN122" s="52">
        <f t="shared" si="60"/>
        <v>0</v>
      </c>
      <c r="BO122" s="52">
        <f t="shared" si="61"/>
        <v>0</v>
      </c>
      <c r="BP122" s="52">
        <f t="shared" si="62"/>
        <v>0</v>
      </c>
      <c r="BQ122" s="52">
        <f t="shared" si="63"/>
        <v>0</v>
      </c>
      <c r="BR122" s="66">
        <f t="shared" si="50"/>
        <v>0</v>
      </c>
      <c r="BS122" s="56"/>
      <c r="BT122" s="115">
        <f t="shared" si="49"/>
        <v>0</v>
      </c>
      <c r="BU122" s="116"/>
      <c r="BV122" s="116"/>
      <c r="BW122" s="116"/>
      <c r="BX122" s="115">
        <v>0</v>
      </c>
      <c r="BY122" s="65"/>
      <c r="BZ122" s="109">
        <f t="shared" si="67"/>
        <v>0</v>
      </c>
      <c r="CA122" s="65"/>
      <c r="CB122" s="113">
        <f>BT122/125*'CINI - UniCampania'!$B$4</f>
        <v>0</v>
      </c>
      <c r="CC122" s="1"/>
    </row>
    <row r="123" spans="36:81" ht="23.25">
      <c r="AJ123" s="79" t="s">
        <v>321</v>
      </c>
      <c r="AK123" s="51" t="s">
        <v>322</v>
      </c>
      <c r="AL123" s="68"/>
      <c r="AM123" s="51" t="s">
        <v>120</v>
      </c>
      <c r="AN123" s="51" t="s">
        <v>312</v>
      </c>
      <c r="AO123" s="53"/>
      <c r="AP123" s="51"/>
      <c r="AQ123" s="51"/>
      <c r="AR123" s="51"/>
      <c r="AS123" s="51"/>
      <c r="AT123" s="51"/>
      <c r="AU123" s="51"/>
      <c r="AV123" s="51" t="s">
        <v>125</v>
      </c>
      <c r="AW123" s="51" t="s">
        <v>125</v>
      </c>
      <c r="AX123" s="51" t="s">
        <v>125</v>
      </c>
      <c r="AY123" s="51" t="s">
        <v>125</v>
      </c>
      <c r="AZ123" s="51" t="s">
        <v>125</v>
      </c>
      <c r="BA123" s="51" t="s">
        <v>125</v>
      </c>
      <c r="BB123" s="51" t="s">
        <v>125</v>
      </c>
      <c r="BC123" s="51" t="s">
        <v>125</v>
      </c>
      <c r="BD123" s="51" t="s">
        <v>125</v>
      </c>
      <c r="BE123" s="51"/>
      <c r="BF123" s="51"/>
      <c r="BG123" s="51"/>
      <c r="BH123" s="65"/>
      <c r="BI123" s="52">
        <f t="shared" si="55"/>
        <v>0</v>
      </c>
      <c r="BJ123" s="52">
        <f t="shared" si="56"/>
        <v>0</v>
      </c>
      <c r="BK123" s="52">
        <f t="shared" si="57"/>
        <v>0</v>
      </c>
      <c r="BL123" s="52">
        <f t="shared" si="58"/>
        <v>0</v>
      </c>
      <c r="BM123" s="52">
        <f t="shared" si="59"/>
        <v>0</v>
      </c>
      <c r="BN123" s="52">
        <f t="shared" si="60"/>
        <v>0</v>
      </c>
      <c r="BO123" s="52">
        <f t="shared" si="61"/>
        <v>0</v>
      </c>
      <c r="BP123" s="52">
        <f t="shared" si="62"/>
        <v>0</v>
      </c>
      <c r="BQ123" s="52">
        <f t="shared" si="63"/>
        <v>0</v>
      </c>
      <c r="BR123" s="66">
        <f t="shared" si="50"/>
        <v>0</v>
      </c>
      <c r="BS123" s="56"/>
      <c r="BT123" s="115">
        <f t="shared" si="49"/>
        <v>0</v>
      </c>
      <c r="BU123" s="116"/>
      <c r="BV123" s="116"/>
      <c r="BW123" s="116"/>
      <c r="BX123" s="115">
        <v>0</v>
      </c>
      <c r="BY123" s="65"/>
      <c r="BZ123" s="109">
        <f t="shared" si="67"/>
        <v>0</v>
      </c>
      <c r="CA123" s="65"/>
      <c r="CB123" s="113">
        <f>BT123/125*'CINI - UniCampania'!$B$4</f>
        <v>0</v>
      </c>
      <c r="CC123" s="1"/>
    </row>
    <row r="124" spans="36:81" ht="23.25">
      <c r="AJ124" s="79" t="s">
        <v>323</v>
      </c>
      <c r="AK124" s="51" t="s">
        <v>324</v>
      </c>
      <c r="AL124" s="68"/>
      <c r="AM124" s="51" t="s">
        <v>120</v>
      </c>
      <c r="AN124" s="51" t="s">
        <v>312</v>
      </c>
      <c r="AO124" s="53"/>
      <c r="AP124" s="51"/>
      <c r="AQ124" s="51"/>
      <c r="AR124" s="51"/>
      <c r="AS124" s="51"/>
      <c r="AT124" s="51"/>
      <c r="AU124" s="51"/>
      <c r="AV124" s="52"/>
      <c r="AW124" s="52"/>
      <c r="AX124" s="52"/>
      <c r="AY124" s="51" t="s">
        <v>125</v>
      </c>
      <c r="AZ124" s="51" t="s">
        <v>125</v>
      </c>
      <c r="BA124" s="51" t="s">
        <v>125</v>
      </c>
      <c r="BB124" s="51" t="s">
        <v>125</v>
      </c>
      <c r="BC124" s="51" t="s">
        <v>125</v>
      </c>
      <c r="BD124" s="51" t="s">
        <v>125</v>
      </c>
      <c r="BE124" s="51"/>
      <c r="BF124" s="51"/>
      <c r="BG124" s="51"/>
      <c r="BH124" s="65"/>
      <c r="BI124" s="52">
        <f t="shared" si="55"/>
        <v>0</v>
      </c>
      <c r="BJ124" s="52">
        <f t="shared" si="56"/>
        <v>0</v>
      </c>
      <c r="BK124" s="52">
        <f t="shared" si="57"/>
        <v>0</v>
      </c>
      <c r="BL124" s="52">
        <f t="shared" si="58"/>
        <v>0</v>
      </c>
      <c r="BM124" s="52">
        <f t="shared" si="59"/>
        <v>4000</v>
      </c>
      <c r="BN124" s="52">
        <f t="shared" si="60"/>
        <v>8000</v>
      </c>
      <c r="BO124" s="52">
        <f t="shared" si="61"/>
        <v>8000</v>
      </c>
      <c r="BP124" s="52">
        <f t="shared" si="62"/>
        <v>4000</v>
      </c>
      <c r="BQ124" s="52">
        <f t="shared" si="63"/>
        <v>0</v>
      </c>
      <c r="BR124" s="66">
        <f t="shared" si="50"/>
        <v>24000</v>
      </c>
      <c r="BS124" s="56"/>
      <c r="BT124" s="115">
        <f t="shared" si="49"/>
        <v>600</v>
      </c>
      <c r="BU124" s="116">
        <v>600</v>
      </c>
      <c r="BV124" s="116"/>
      <c r="BW124" s="116"/>
      <c r="BX124" s="115">
        <v>600</v>
      </c>
      <c r="BY124" s="65"/>
      <c r="BZ124" s="109">
        <f t="shared" si="67"/>
        <v>4.8</v>
      </c>
      <c r="CA124" s="65"/>
      <c r="CB124" s="113">
        <f>BT124/125*'CINI - UniCampania'!$B$4</f>
        <v>24000</v>
      </c>
      <c r="CC124" s="1"/>
    </row>
    <row r="125" spans="36:81" ht="23.25">
      <c r="AJ125" s="79" t="s">
        <v>325</v>
      </c>
      <c r="AK125" s="51" t="s">
        <v>326</v>
      </c>
      <c r="AL125" s="68"/>
      <c r="AM125" s="51" t="s">
        <v>120</v>
      </c>
      <c r="AN125" s="51" t="s">
        <v>312</v>
      </c>
      <c r="AO125" s="53"/>
      <c r="AP125" s="51"/>
      <c r="AQ125" s="51"/>
      <c r="AR125" s="51"/>
      <c r="AS125" s="51"/>
      <c r="AT125" s="51"/>
      <c r="AU125" s="51"/>
      <c r="AV125" s="51" t="s">
        <v>125</v>
      </c>
      <c r="AW125" s="51" t="s">
        <v>125</v>
      </c>
      <c r="AX125" s="51" t="s">
        <v>125</v>
      </c>
      <c r="AY125" s="51" t="s">
        <v>125</v>
      </c>
      <c r="AZ125" s="51" t="s">
        <v>125</v>
      </c>
      <c r="BA125" s="51" t="s">
        <v>125</v>
      </c>
      <c r="BB125" s="51" t="s">
        <v>125</v>
      </c>
      <c r="BC125" s="51" t="s">
        <v>125</v>
      </c>
      <c r="BD125" s="51" t="s">
        <v>125</v>
      </c>
      <c r="BE125" s="51"/>
      <c r="BF125" s="51"/>
      <c r="BG125" s="51"/>
      <c r="BH125" s="65"/>
      <c r="BI125" s="52">
        <f t="shared" si="55"/>
        <v>0</v>
      </c>
      <c r="BJ125" s="52">
        <f t="shared" si="56"/>
        <v>0</v>
      </c>
      <c r="BK125" s="52">
        <f t="shared" si="57"/>
        <v>0</v>
      </c>
      <c r="BL125" s="52">
        <f t="shared" si="58"/>
        <v>0</v>
      </c>
      <c r="BM125" s="52">
        <f t="shared" si="59"/>
        <v>0</v>
      </c>
      <c r="BN125" s="52">
        <f t="shared" si="60"/>
        <v>0</v>
      </c>
      <c r="BO125" s="52">
        <f t="shared" si="61"/>
        <v>0</v>
      </c>
      <c r="BP125" s="52">
        <f t="shared" si="62"/>
        <v>0</v>
      </c>
      <c r="BQ125" s="52">
        <f t="shared" si="63"/>
        <v>0</v>
      </c>
      <c r="BR125" s="66">
        <f t="shared" si="50"/>
        <v>0</v>
      </c>
      <c r="BS125" s="56"/>
      <c r="BT125" s="115">
        <f t="shared" si="49"/>
        <v>0</v>
      </c>
      <c r="BU125" s="116"/>
      <c r="BV125" s="116"/>
      <c r="BW125" s="116"/>
      <c r="BX125" s="115">
        <v>0</v>
      </c>
      <c r="BY125" s="65"/>
      <c r="BZ125" s="109">
        <f t="shared" si="67"/>
        <v>0</v>
      </c>
      <c r="CA125" s="65"/>
      <c r="CB125" s="113">
        <f>BT125/125*'CINI - UniCampania'!$B$4</f>
        <v>0</v>
      </c>
      <c r="CC125" s="1"/>
    </row>
    <row r="126" spans="36:81" ht="23.25">
      <c r="AJ126" s="79" t="s">
        <v>327</v>
      </c>
      <c r="AK126" s="51" t="s">
        <v>328</v>
      </c>
      <c r="AL126" s="77"/>
      <c r="AM126" s="51" t="s">
        <v>120</v>
      </c>
      <c r="AN126" s="51" t="s">
        <v>312</v>
      </c>
      <c r="AO126" s="53"/>
      <c r="AP126" s="51"/>
      <c r="AQ126" s="51"/>
      <c r="AR126" s="51"/>
      <c r="AS126" s="51" t="s">
        <v>125</v>
      </c>
      <c r="AT126" s="51" t="s">
        <v>125</v>
      </c>
      <c r="AU126" s="51" t="s">
        <v>125</v>
      </c>
      <c r="AV126" s="51" t="s">
        <v>125</v>
      </c>
      <c r="AW126" s="51" t="s">
        <v>125</v>
      </c>
      <c r="AX126" s="51" t="s">
        <v>125</v>
      </c>
      <c r="AY126" s="51" t="s">
        <v>125</v>
      </c>
      <c r="AZ126" s="51" t="s">
        <v>125</v>
      </c>
      <c r="BA126" s="51" t="s">
        <v>125</v>
      </c>
      <c r="BB126" s="51" t="s">
        <v>125</v>
      </c>
      <c r="BC126" s="51" t="s">
        <v>125</v>
      </c>
      <c r="BD126" s="51" t="s">
        <v>125</v>
      </c>
      <c r="BE126" s="51"/>
      <c r="BF126" s="51"/>
      <c r="BG126" s="51"/>
      <c r="BH126" s="65"/>
      <c r="BI126" s="52">
        <f t="shared" si="55"/>
        <v>0</v>
      </c>
      <c r="BJ126" s="52">
        <f t="shared" si="56"/>
        <v>2000</v>
      </c>
      <c r="BK126" s="52">
        <f t="shared" si="57"/>
        <v>4000</v>
      </c>
      <c r="BL126" s="52">
        <f t="shared" si="58"/>
        <v>4000</v>
      </c>
      <c r="BM126" s="52">
        <f t="shared" si="59"/>
        <v>4000</v>
      </c>
      <c r="BN126" s="52">
        <f t="shared" si="60"/>
        <v>4000</v>
      </c>
      <c r="BO126" s="52">
        <f t="shared" si="61"/>
        <v>4000</v>
      </c>
      <c r="BP126" s="52">
        <f t="shared" si="62"/>
        <v>2000</v>
      </c>
      <c r="BQ126" s="52">
        <f t="shared" si="63"/>
        <v>0</v>
      </c>
      <c r="BR126" s="66">
        <f t="shared" si="50"/>
        <v>24000</v>
      </c>
      <c r="BS126" s="56"/>
      <c r="BT126" s="115">
        <f t="shared" si="49"/>
        <v>600</v>
      </c>
      <c r="BU126" s="116">
        <v>600</v>
      </c>
      <c r="BV126" s="116"/>
      <c r="BW126" s="116"/>
      <c r="BX126" s="115">
        <v>600</v>
      </c>
      <c r="BY126" s="65"/>
      <c r="BZ126" s="109">
        <f t="shared" si="67"/>
        <v>4.8</v>
      </c>
      <c r="CA126" s="65"/>
      <c r="CB126" s="113">
        <f>BT126/125*'CINI - UniCampania'!$B$4</f>
        <v>24000</v>
      </c>
      <c r="CC126" s="1"/>
    </row>
    <row r="127" spans="36:81" ht="23.25">
      <c r="AJ127" s="78" t="s">
        <v>329</v>
      </c>
      <c r="AK127" s="52"/>
      <c r="AL127" s="64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52">
        <f t="shared" si="55"/>
        <v>0</v>
      </c>
      <c r="BJ127" s="52">
        <f t="shared" si="56"/>
        <v>0</v>
      </c>
      <c r="BK127" s="52">
        <f t="shared" si="57"/>
        <v>0</v>
      </c>
      <c r="BL127" s="52">
        <f t="shared" si="58"/>
        <v>0</v>
      </c>
      <c r="BM127" s="52">
        <f t="shared" si="59"/>
        <v>0</v>
      </c>
      <c r="BN127" s="52">
        <f t="shared" si="60"/>
        <v>0</v>
      </c>
      <c r="BO127" s="52">
        <f t="shared" si="61"/>
        <v>0</v>
      </c>
      <c r="BP127" s="52">
        <f t="shared" si="62"/>
        <v>0</v>
      </c>
      <c r="BQ127" s="52">
        <f t="shared" si="63"/>
        <v>0</v>
      </c>
      <c r="BR127" s="66">
        <f t="shared" si="50"/>
        <v>0</v>
      </c>
      <c r="BS127" s="76"/>
      <c r="BT127" s="115">
        <f t="shared" si="49"/>
        <v>0</v>
      </c>
      <c r="BU127" s="114"/>
      <c r="BV127" s="114"/>
      <c r="BW127" s="114"/>
      <c r="BX127" s="115">
        <v>0</v>
      </c>
      <c r="BY127" s="63"/>
      <c r="BZ127" s="113">
        <f t="shared" ref="BZ127" si="68">SUM(BZ128:BZ133)</f>
        <v>9.6</v>
      </c>
      <c r="CA127" s="65"/>
      <c r="CB127" s="113">
        <f>BT127/125*'CINI - UniCampania'!$B$4</f>
        <v>0</v>
      </c>
      <c r="CC127" s="1"/>
    </row>
    <row r="128" spans="36:81" ht="23.25">
      <c r="AJ128" s="68"/>
      <c r="AK128" s="51" t="s">
        <v>330</v>
      </c>
      <c r="AL128" s="68"/>
      <c r="AM128" s="51" t="s">
        <v>120</v>
      </c>
      <c r="AN128" s="51" t="s">
        <v>162</v>
      </c>
      <c r="AO128" s="53"/>
      <c r="AP128" s="51"/>
      <c r="AQ128" s="51"/>
      <c r="AR128" s="51"/>
      <c r="AS128" s="51" t="s">
        <v>125</v>
      </c>
      <c r="AT128" s="51" t="s">
        <v>125</v>
      </c>
      <c r="AU128" s="51" t="s">
        <v>125</v>
      </c>
      <c r="AV128" s="51" t="s">
        <v>125</v>
      </c>
      <c r="AW128" s="51" t="s">
        <v>125</v>
      </c>
      <c r="AX128" s="51" t="s">
        <v>125</v>
      </c>
      <c r="AY128" s="51" t="s">
        <v>125</v>
      </c>
      <c r="AZ128" s="51" t="s">
        <v>125</v>
      </c>
      <c r="BA128" s="51" t="s">
        <v>125</v>
      </c>
      <c r="BB128" s="51"/>
      <c r="BC128" s="51"/>
      <c r="BD128" s="51"/>
      <c r="BE128" s="51"/>
      <c r="BF128" s="51"/>
      <c r="BG128" s="51"/>
      <c r="BH128" s="65"/>
      <c r="BI128" s="52">
        <f t="shared" si="55"/>
        <v>0</v>
      </c>
      <c r="BJ128" s="52">
        <f t="shared" si="56"/>
        <v>0</v>
      </c>
      <c r="BK128" s="52">
        <f t="shared" si="57"/>
        <v>0</v>
      </c>
      <c r="BL128" s="52">
        <f t="shared" si="58"/>
        <v>0</v>
      </c>
      <c r="BM128" s="52">
        <f t="shared" si="59"/>
        <v>0</v>
      </c>
      <c r="BN128" s="52">
        <f t="shared" si="60"/>
        <v>0</v>
      </c>
      <c r="BO128" s="52">
        <f t="shared" si="61"/>
        <v>0</v>
      </c>
      <c r="BP128" s="52">
        <f t="shared" si="62"/>
        <v>0</v>
      </c>
      <c r="BQ128" s="52">
        <f t="shared" si="63"/>
        <v>0</v>
      </c>
      <c r="BR128" s="66">
        <f t="shared" si="50"/>
        <v>0</v>
      </c>
      <c r="BS128" s="56"/>
      <c r="BT128" s="115">
        <f t="shared" si="49"/>
        <v>0</v>
      </c>
      <c r="BU128" s="116"/>
      <c r="BV128" s="116"/>
      <c r="BW128" s="116"/>
      <c r="BX128" s="115">
        <v>0</v>
      </c>
      <c r="BY128" s="65"/>
      <c r="BZ128" s="109">
        <f t="shared" ref="BZ128:BZ133" si="69">BT128/125</f>
        <v>0</v>
      </c>
      <c r="CA128" s="65"/>
      <c r="CB128" s="113">
        <f>BT128/125*'CINI - UniCampania'!$B$4</f>
        <v>0</v>
      </c>
      <c r="CC128" s="1"/>
    </row>
    <row r="129" spans="36:81" ht="23.25">
      <c r="AJ129" s="68"/>
      <c r="AK129" s="51" t="s">
        <v>331</v>
      </c>
      <c r="AL129" s="68"/>
      <c r="AM129" s="51" t="s">
        <v>120</v>
      </c>
      <c r="AN129" s="81" t="s">
        <v>162</v>
      </c>
      <c r="AO129" s="53"/>
      <c r="AP129" s="51"/>
      <c r="AQ129" s="51"/>
      <c r="AR129" s="51"/>
      <c r="AS129" s="51"/>
      <c r="AT129" s="51"/>
      <c r="AU129" s="51"/>
      <c r="AV129" s="51" t="s">
        <v>125</v>
      </c>
      <c r="AW129" s="51" t="s">
        <v>125</v>
      </c>
      <c r="AX129" s="51" t="s">
        <v>125</v>
      </c>
      <c r="AY129" s="51" t="s">
        <v>125</v>
      </c>
      <c r="AZ129" s="51" t="s">
        <v>125</v>
      </c>
      <c r="BA129" s="51" t="s">
        <v>125</v>
      </c>
      <c r="BB129" s="51"/>
      <c r="BC129" s="51"/>
      <c r="BD129" s="51"/>
      <c r="BE129" s="51"/>
      <c r="BF129" s="51"/>
      <c r="BG129" s="51"/>
      <c r="BH129" s="65"/>
      <c r="BI129" s="52">
        <f t="shared" si="55"/>
        <v>0</v>
      </c>
      <c r="BJ129" s="52">
        <f t="shared" si="56"/>
        <v>0</v>
      </c>
      <c r="BK129" s="52">
        <f t="shared" si="57"/>
        <v>0</v>
      </c>
      <c r="BL129" s="52">
        <f t="shared" si="58"/>
        <v>0</v>
      </c>
      <c r="BM129" s="52">
        <f t="shared" si="59"/>
        <v>0</v>
      </c>
      <c r="BN129" s="52">
        <f t="shared" si="60"/>
        <v>0</v>
      </c>
      <c r="BO129" s="52">
        <f t="shared" si="61"/>
        <v>0</v>
      </c>
      <c r="BP129" s="52">
        <f t="shared" si="62"/>
        <v>0</v>
      </c>
      <c r="BQ129" s="52">
        <f t="shared" si="63"/>
        <v>0</v>
      </c>
      <c r="BR129" s="66">
        <f t="shared" si="50"/>
        <v>0</v>
      </c>
      <c r="BS129" s="56"/>
      <c r="BT129" s="115">
        <f t="shared" si="49"/>
        <v>0</v>
      </c>
      <c r="BU129" s="116"/>
      <c r="BV129" s="116"/>
      <c r="BW129" s="116"/>
      <c r="BX129" s="115">
        <v>0</v>
      </c>
      <c r="BY129" s="65"/>
      <c r="BZ129" s="109">
        <f t="shared" si="69"/>
        <v>0</v>
      </c>
      <c r="CA129" s="65"/>
      <c r="CB129" s="113">
        <f>BT129/125*'CINI - UniCampania'!$B$4</f>
        <v>0</v>
      </c>
      <c r="CC129" s="1"/>
    </row>
    <row r="130" spans="36:81" ht="23.25">
      <c r="AJ130" s="68"/>
      <c r="AK130" s="51" t="s">
        <v>332</v>
      </c>
      <c r="AL130" s="68"/>
      <c r="AM130" s="51" t="s">
        <v>120</v>
      </c>
      <c r="AN130" s="81" t="s">
        <v>162</v>
      </c>
      <c r="AO130" s="53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 t="s">
        <v>125</v>
      </c>
      <c r="AZ130" s="51" t="s">
        <v>125</v>
      </c>
      <c r="BA130" s="51" t="s">
        <v>125</v>
      </c>
      <c r="BB130" s="51" t="s">
        <v>125</v>
      </c>
      <c r="BC130" s="51" t="s">
        <v>125</v>
      </c>
      <c r="BD130" s="51" t="s">
        <v>125</v>
      </c>
      <c r="BE130" s="51"/>
      <c r="BF130" s="51"/>
      <c r="BG130" s="51"/>
      <c r="BH130" s="65"/>
      <c r="BI130" s="52">
        <f t="shared" si="55"/>
        <v>0</v>
      </c>
      <c r="BJ130" s="52">
        <f t="shared" si="56"/>
        <v>0</v>
      </c>
      <c r="BK130" s="52">
        <f t="shared" si="57"/>
        <v>0</v>
      </c>
      <c r="BL130" s="52">
        <f t="shared" si="58"/>
        <v>0</v>
      </c>
      <c r="BM130" s="52">
        <f t="shared" si="59"/>
        <v>0</v>
      </c>
      <c r="BN130" s="52">
        <f t="shared" si="60"/>
        <v>0</v>
      </c>
      <c r="BO130" s="52">
        <f t="shared" si="61"/>
        <v>0</v>
      </c>
      <c r="BP130" s="52">
        <f t="shared" si="62"/>
        <v>0</v>
      </c>
      <c r="BQ130" s="52">
        <f t="shared" si="63"/>
        <v>0</v>
      </c>
      <c r="BR130" s="66">
        <f t="shared" si="50"/>
        <v>0</v>
      </c>
      <c r="BS130" s="56"/>
      <c r="BT130" s="115">
        <f t="shared" si="49"/>
        <v>0</v>
      </c>
      <c r="BU130" s="116"/>
      <c r="BV130" s="116"/>
      <c r="BW130" s="116"/>
      <c r="BX130" s="115">
        <v>0</v>
      </c>
      <c r="BY130" s="65"/>
      <c r="BZ130" s="109">
        <f t="shared" si="69"/>
        <v>0</v>
      </c>
      <c r="CA130" s="65"/>
      <c r="CB130" s="113">
        <f>BT130/125*'CINI - UniCampania'!$B$4</f>
        <v>0</v>
      </c>
      <c r="CC130" s="1"/>
    </row>
    <row r="131" spans="36:81" ht="23.25">
      <c r="AJ131" s="68"/>
      <c r="AK131" s="51" t="s">
        <v>333</v>
      </c>
      <c r="AL131" s="68"/>
      <c r="AM131" s="51" t="s">
        <v>120</v>
      </c>
      <c r="AN131" s="81" t="s">
        <v>162</v>
      </c>
      <c r="AO131" s="53"/>
      <c r="AP131" s="51"/>
      <c r="AQ131" s="51"/>
      <c r="AR131" s="51"/>
      <c r="AS131" s="51"/>
      <c r="AT131" s="51"/>
      <c r="AU131" s="51"/>
      <c r="AV131" s="51" t="s">
        <v>125</v>
      </c>
      <c r="AW131" s="51" t="s">
        <v>125</v>
      </c>
      <c r="AX131" s="51" t="s">
        <v>125</v>
      </c>
      <c r="AY131" s="51" t="s">
        <v>125</v>
      </c>
      <c r="AZ131" s="51" t="s">
        <v>125</v>
      </c>
      <c r="BA131" s="51" t="s">
        <v>125</v>
      </c>
      <c r="BB131" s="51"/>
      <c r="BC131" s="51"/>
      <c r="BD131" s="51"/>
      <c r="BE131" s="51"/>
      <c r="BF131" s="51"/>
      <c r="BG131" s="51"/>
      <c r="BH131" s="65"/>
      <c r="BI131" s="52">
        <f t="shared" si="55"/>
        <v>0</v>
      </c>
      <c r="BJ131" s="52">
        <f t="shared" si="56"/>
        <v>0</v>
      </c>
      <c r="BK131" s="52">
        <f t="shared" si="57"/>
        <v>0</v>
      </c>
      <c r="BL131" s="52">
        <f t="shared" si="58"/>
        <v>8000</v>
      </c>
      <c r="BM131" s="52">
        <f t="shared" si="59"/>
        <v>8000</v>
      </c>
      <c r="BN131" s="52">
        <f t="shared" si="60"/>
        <v>8000</v>
      </c>
      <c r="BO131" s="52">
        <f t="shared" si="61"/>
        <v>0</v>
      </c>
      <c r="BP131" s="52">
        <f t="shared" si="62"/>
        <v>0</v>
      </c>
      <c r="BQ131" s="52">
        <f t="shared" si="63"/>
        <v>0</v>
      </c>
      <c r="BR131" s="66">
        <f t="shared" si="50"/>
        <v>24000</v>
      </c>
      <c r="BS131" s="56"/>
      <c r="BT131" s="115">
        <f t="shared" si="49"/>
        <v>600</v>
      </c>
      <c r="BU131" s="116">
        <v>600</v>
      </c>
      <c r="BV131" s="116"/>
      <c r="BW131" s="116"/>
      <c r="BX131" s="115">
        <v>600</v>
      </c>
      <c r="BY131" s="65"/>
      <c r="BZ131" s="109">
        <f t="shared" si="69"/>
        <v>4.8</v>
      </c>
      <c r="CA131" s="65"/>
      <c r="CB131" s="113">
        <f>BT131/125*'CINI - UniCampania'!$B$4</f>
        <v>24000</v>
      </c>
      <c r="CC131" s="1"/>
    </row>
    <row r="132" spans="36:81" ht="23.25">
      <c r="AJ132" s="68"/>
      <c r="AK132" s="51" t="s">
        <v>334</v>
      </c>
      <c r="AL132" s="68"/>
      <c r="AM132" s="51" t="s">
        <v>120</v>
      </c>
      <c r="AN132" s="81" t="s">
        <v>162</v>
      </c>
      <c r="AO132" s="53"/>
      <c r="AP132" s="51"/>
      <c r="AQ132" s="51"/>
      <c r="AR132" s="51"/>
      <c r="AS132" s="51"/>
      <c r="AT132" s="51"/>
      <c r="AU132" s="51"/>
      <c r="AV132" s="51" t="s">
        <v>125</v>
      </c>
      <c r="AW132" s="51" t="s">
        <v>125</v>
      </c>
      <c r="AX132" s="51" t="s">
        <v>125</v>
      </c>
      <c r="AY132" s="51" t="s">
        <v>125</v>
      </c>
      <c r="AZ132" s="51" t="s">
        <v>125</v>
      </c>
      <c r="BA132" s="51" t="s">
        <v>125</v>
      </c>
      <c r="BB132" s="51"/>
      <c r="BC132" s="51"/>
      <c r="BD132" s="51"/>
      <c r="BE132" s="51"/>
      <c r="BF132" s="51"/>
      <c r="BG132" s="51"/>
      <c r="BH132" s="65"/>
      <c r="BI132" s="52">
        <f t="shared" si="55"/>
        <v>0</v>
      </c>
      <c r="BJ132" s="52">
        <f t="shared" si="56"/>
        <v>0</v>
      </c>
      <c r="BK132" s="52">
        <f t="shared" si="57"/>
        <v>0</v>
      </c>
      <c r="BL132" s="52">
        <f t="shared" si="58"/>
        <v>8000</v>
      </c>
      <c r="BM132" s="52">
        <f t="shared" si="59"/>
        <v>8000</v>
      </c>
      <c r="BN132" s="52">
        <f t="shared" si="60"/>
        <v>8000</v>
      </c>
      <c r="BO132" s="52">
        <f t="shared" si="61"/>
        <v>0</v>
      </c>
      <c r="BP132" s="52">
        <f t="shared" si="62"/>
        <v>0</v>
      </c>
      <c r="BQ132" s="52">
        <f t="shared" si="63"/>
        <v>0</v>
      </c>
      <c r="BR132" s="66">
        <f t="shared" si="50"/>
        <v>24000</v>
      </c>
      <c r="BS132" s="56"/>
      <c r="BT132" s="115">
        <f t="shared" si="49"/>
        <v>600</v>
      </c>
      <c r="BU132" s="116">
        <v>600</v>
      </c>
      <c r="BV132" s="116"/>
      <c r="BW132" s="116"/>
      <c r="BX132" s="115">
        <v>600</v>
      </c>
      <c r="BY132" s="65"/>
      <c r="BZ132" s="109">
        <f t="shared" si="69"/>
        <v>4.8</v>
      </c>
      <c r="CA132" s="65"/>
      <c r="CB132" s="113">
        <f>BT132/125*'CINI - UniCampania'!$B$4</f>
        <v>24000</v>
      </c>
      <c r="CC132" s="1"/>
    </row>
    <row r="133" spans="36:81" ht="23.25">
      <c r="AJ133" s="68"/>
      <c r="AK133" s="143" t="s">
        <v>335</v>
      </c>
      <c r="AL133" s="68"/>
      <c r="AM133" s="51" t="s">
        <v>120</v>
      </c>
      <c r="AN133" s="81" t="s">
        <v>162</v>
      </c>
      <c r="AO133" s="53"/>
      <c r="AP133" s="51"/>
      <c r="AQ133" s="51"/>
      <c r="AR133" s="51"/>
      <c r="AS133" s="51"/>
      <c r="AT133" s="51"/>
      <c r="AU133" s="51"/>
      <c r="AV133" s="52"/>
      <c r="AW133" s="52"/>
      <c r="AX133" s="52"/>
      <c r="AY133" s="51" t="s">
        <v>125</v>
      </c>
      <c r="AZ133" s="51" t="s">
        <v>125</v>
      </c>
      <c r="BA133" s="51" t="s">
        <v>125</v>
      </c>
      <c r="BB133" s="51" t="s">
        <v>125</v>
      </c>
      <c r="BC133" s="51" t="s">
        <v>125</v>
      </c>
      <c r="BD133" s="51" t="s">
        <v>125</v>
      </c>
      <c r="BE133" s="51"/>
      <c r="BF133" s="51"/>
      <c r="BG133" s="51"/>
      <c r="BH133" s="65"/>
      <c r="BI133" s="52">
        <f t="shared" si="55"/>
        <v>0</v>
      </c>
      <c r="BJ133" s="52">
        <f t="shared" si="56"/>
        <v>0</v>
      </c>
      <c r="BK133" s="52">
        <f t="shared" si="57"/>
        <v>0</v>
      </c>
      <c r="BL133" s="52">
        <f t="shared" si="58"/>
        <v>0</v>
      </c>
      <c r="BM133" s="52">
        <f t="shared" si="59"/>
        <v>0</v>
      </c>
      <c r="BN133" s="52">
        <f t="shared" si="60"/>
        <v>0</v>
      </c>
      <c r="BO133" s="52">
        <f t="shared" si="61"/>
        <v>0</v>
      </c>
      <c r="BP133" s="52">
        <f t="shared" si="62"/>
        <v>0</v>
      </c>
      <c r="BQ133" s="52">
        <f t="shared" si="63"/>
        <v>0</v>
      </c>
      <c r="BR133" s="66">
        <f t="shared" si="50"/>
        <v>0</v>
      </c>
      <c r="BS133" s="56"/>
      <c r="BT133" s="115">
        <f t="shared" si="49"/>
        <v>0</v>
      </c>
      <c r="BU133" s="116"/>
      <c r="BV133" s="116"/>
      <c r="BW133" s="116"/>
      <c r="BX133" s="115">
        <v>0</v>
      </c>
      <c r="BY133" s="65"/>
      <c r="BZ133" s="109">
        <f t="shared" si="69"/>
        <v>0</v>
      </c>
      <c r="CA133" s="65"/>
      <c r="CB133" s="113">
        <f>BT133/125*'CINI - UniCampania'!$B$4</f>
        <v>0</v>
      </c>
      <c r="CC133" s="1"/>
    </row>
    <row r="134" spans="36:81" ht="23.25">
      <c r="AJ134" s="78" t="s">
        <v>336</v>
      </c>
      <c r="AK134" s="52"/>
      <c r="AL134" s="64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52">
        <f t="shared" si="55"/>
        <v>0</v>
      </c>
      <c r="BJ134" s="52">
        <f t="shared" si="56"/>
        <v>0</v>
      </c>
      <c r="BK134" s="52">
        <f t="shared" si="57"/>
        <v>0</v>
      </c>
      <c r="BL134" s="52">
        <f t="shared" si="58"/>
        <v>0</v>
      </c>
      <c r="BM134" s="52">
        <f t="shared" si="59"/>
        <v>0</v>
      </c>
      <c r="BN134" s="52">
        <f t="shared" si="60"/>
        <v>0</v>
      </c>
      <c r="BO134" s="52">
        <f t="shared" si="61"/>
        <v>0</v>
      </c>
      <c r="BP134" s="52">
        <f t="shared" si="62"/>
        <v>0</v>
      </c>
      <c r="BQ134" s="52">
        <f t="shared" si="63"/>
        <v>0</v>
      </c>
      <c r="BR134" s="66">
        <f t="shared" si="50"/>
        <v>0</v>
      </c>
      <c r="BS134" s="76"/>
      <c r="BT134" s="115">
        <f t="shared" si="49"/>
        <v>0</v>
      </c>
      <c r="BU134" s="114"/>
      <c r="BV134" s="114"/>
      <c r="BW134" s="114"/>
      <c r="BX134" s="115">
        <v>0</v>
      </c>
      <c r="BY134" s="63"/>
      <c r="BZ134" s="113">
        <f t="shared" ref="BZ134" si="70">SUM(BZ135:BZ139)</f>
        <v>14.399999999999999</v>
      </c>
      <c r="CA134" s="65"/>
      <c r="CB134" s="113">
        <f>BT134/125*'CINI - UniCampania'!$B$4</f>
        <v>0</v>
      </c>
      <c r="CC134" s="1"/>
    </row>
    <row r="135" spans="36:81" ht="23.25">
      <c r="AJ135" s="68"/>
      <c r="AK135" s="51" t="s">
        <v>337</v>
      </c>
      <c r="AL135" s="68"/>
      <c r="AM135" s="51" t="s">
        <v>120</v>
      </c>
      <c r="AN135" s="51" t="s">
        <v>338</v>
      </c>
      <c r="AO135" s="53"/>
      <c r="AP135" s="51" t="s">
        <v>125</v>
      </c>
      <c r="AQ135" s="51" t="s">
        <v>125</v>
      </c>
      <c r="AR135" s="51" t="s">
        <v>125</v>
      </c>
      <c r="AS135" s="51" t="s">
        <v>125</v>
      </c>
      <c r="AT135" s="51" t="s">
        <v>125</v>
      </c>
      <c r="AU135" s="51" t="s">
        <v>125</v>
      </c>
      <c r="AV135" s="51" t="s">
        <v>125</v>
      </c>
      <c r="AW135" s="51" t="s">
        <v>125</v>
      </c>
      <c r="AX135" s="51" t="s">
        <v>125</v>
      </c>
      <c r="AY135" s="51"/>
      <c r="AZ135" s="51"/>
      <c r="BA135" s="51"/>
      <c r="BB135" s="51" t="s">
        <v>125</v>
      </c>
      <c r="BC135" s="51" t="s">
        <v>125</v>
      </c>
      <c r="BD135" s="51" t="s">
        <v>125</v>
      </c>
      <c r="BE135" s="51"/>
      <c r="BF135" s="51"/>
      <c r="BG135" s="51"/>
      <c r="BH135" s="65"/>
      <c r="BI135" s="52">
        <f t="shared" si="55"/>
        <v>4000</v>
      </c>
      <c r="BJ135" s="52">
        <f t="shared" si="56"/>
        <v>4000</v>
      </c>
      <c r="BK135" s="52">
        <f t="shared" si="57"/>
        <v>4000</v>
      </c>
      <c r="BL135" s="52">
        <f t="shared" si="58"/>
        <v>4000</v>
      </c>
      <c r="BM135" s="52">
        <f t="shared" si="59"/>
        <v>2000</v>
      </c>
      <c r="BN135" s="52">
        <f t="shared" si="60"/>
        <v>0</v>
      </c>
      <c r="BO135" s="52">
        <f t="shared" si="61"/>
        <v>4000</v>
      </c>
      <c r="BP135" s="52">
        <f t="shared" si="62"/>
        <v>2000</v>
      </c>
      <c r="BQ135" s="52">
        <f t="shared" si="63"/>
        <v>0</v>
      </c>
      <c r="BR135" s="66">
        <f t="shared" si="50"/>
        <v>24000</v>
      </c>
      <c r="BS135" s="56"/>
      <c r="BT135" s="115">
        <f t="shared" si="49"/>
        <v>600</v>
      </c>
      <c r="BU135" s="116">
        <v>600</v>
      </c>
      <c r="BV135" s="116"/>
      <c r="BW135" s="116"/>
      <c r="BX135" s="115">
        <v>600</v>
      </c>
      <c r="BY135" s="65"/>
      <c r="BZ135" s="109">
        <f t="shared" ref="BZ135:BZ156" si="71">BT135/125</f>
        <v>4.8</v>
      </c>
      <c r="CA135" s="65"/>
      <c r="CB135" s="113">
        <f>BT135/125*'CINI - UniCampania'!$B$4</f>
        <v>24000</v>
      </c>
      <c r="CC135" s="1"/>
    </row>
    <row r="136" spans="36:81" ht="23.25">
      <c r="AJ136" s="68"/>
      <c r="AK136" s="51" t="s">
        <v>339</v>
      </c>
      <c r="AL136" s="68"/>
      <c r="AM136" s="51" t="s">
        <v>120</v>
      </c>
      <c r="AN136" s="51" t="s">
        <v>338</v>
      </c>
      <c r="AO136" s="53"/>
      <c r="AP136" s="51" t="s">
        <v>125</v>
      </c>
      <c r="AQ136" s="51" t="s">
        <v>125</v>
      </c>
      <c r="AR136" s="51" t="s">
        <v>125</v>
      </c>
      <c r="AS136" s="51" t="s">
        <v>125</v>
      </c>
      <c r="AT136" s="51" t="s">
        <v>125</v>
      </c>
      <c r="AU136" s="51" t="s">
        <v>125</v>
      </c>
      <c r="AV136" s="51" t="s">
        <v>125</v>
      </c>
      <c r="AW136" s="51" t="s">
        <v>125</v>
      </c>
      <c r="AX136" s="51" t="s">
        <v>125</v>
      </c>
      <c r="AY136" s="51"/>
      <c r="AZ136" s="51"/>
      <c r="BA136" s="51"/>
      <c r="BB136" s="51"/>
      <c r="BC136" s="51"/>
      <c r="BD136" s="51"/>
      <c r="BE136" s="51"/>
      <c r="BF136" s="51"/>
      <c r="BG136" s="51"/>
      <c r="BH136" s="65"/>
      <c r="BI136" s="52">
        <f t="shared" si="55"/>
        <v>5333.333333333333</v>
      </c>
      <c r="BJ136" s="52">
        <f t="shared" si="56"/>
        <v>5333.333333333333</v>
      </c>
      <c r="BK136" s="52">
        <f t="shared" si="57"/>
        <v>5333.333333333333</v>
      </c>
      <c r="BL136" s="52">
        <f t="shared" si="58"/>
        <v>5333.333333333333</v>
      </c>
      <c r="BM136" s="52">
        <f t="shared" si="59"/>
        <v>2666.6666666666665</v>
      </c>
      <c r="BN136" s="52">
        <f t="shared" si="60"/>
        <v>0</v>
      </c>
      <c r="BO136" s="52">
        <f t="shared" si="61"/>
        <v>0</v>
      </c>
      <c r="BP136" s="52">
        <f t="shared" si="62"/>
        <v>0</v>
      </c>
      <c r="BQ136" s="52">
        <f t="shared" si="63"/>
        <v>0</v>
      </c>
      <c r="BR136" s="66">
        <f t="shared" si="50"/>
        <v>24000</v>
      </c>
      <c r="BS136" s="56"/>
      <c r="BT136" s="115">
        <f t="shared" si="49"/>
        <v>600</v>
      </c>
      <c r="BU136" s="116">
        <v>600</v>
      </c>
      <c r="BV136" s="116"/>
      <c r="BW136" s="116"/>
      <c r="BX136" s="115">
        <v>600</v>
      </c>
      <c r="BY136" s="65"/>
      <c r="BZ136" s="109">
        <f t="shared" si="71"/>
        <v>4.8</v>
      </c>
      <c r="CA136" s="65"/>
      <c r="CB136" s="113">
        <f>BT136/125*'CINI - UniCampania'!$B$4</f>
        <v>24000</v>
      </c>
      <c r="CC136" s="1"/>
    </row>
    <row r="137" spans="36:81" ht="23.25">
      <c r="AJ137" s="68"/>
      <c r="AK137" s="51" t="s">
        <v>340</v>
      </c>
      <c r="AL137" s="68"/>
      <c r="AM137" s="51" t="s">
        <v>120</v>
      </c>
      <c r="AN137" s="51" t="s">
        <v>338</v>
      </c>
      <c r="AO137" s="53"/>
      <c r="AP137" s="51"/>
      <c r="AQ137" s="51"/>
      <c r="AR137" s="51"/>
      <c r="AS137" s="51"/>
      <c r="AT137" s="51"/>
      <c r="AU137" s="51"/>
      <c r="AV137" s="51" t="s">
        <v>125</v>
      </c>
      <c r="AW137" s="51" t="s">
        <v>125</v>
      </c>
      <c r="AX137" s="51" t="s">
        <v>125</v>
      </c>
      <c r="AY137" s="51" t="s">
        <v>125</v>
      </c>
      <c r="AZ137" s="51" t="s">
        <v>125</v>
      </c>
      <c r="BA137" s="51" t="s">
        <v>125</v>
      </c>
      <c r="BB137" s="51" t="s">
        <v>125</v>
      </c>
      <c r="BC137" s="51" t="s">
        <v>125</v>
      </c>
      <c r="BD137" s="51" t="s">
        <v>125</v>
      </c>
      <c r="BE137" s="51"/>
      <c r="BF137" s="51"/>
      <c r="BG137" s="51"/>
      <c r="BH137" s="65"/>
      <c r="BI137" s="52">
        <f t="shared" si="55"/>
        <v>0</v>
      </c>
      <c r="BJ137" s="52">
        <f t="shared" si="56"/>
        <v>0</v>
      </c>
      <c r="BK137" s="52">
        <f t="shared" si="57"/>
        <v>0</v>
      </c>
      <c r="BL137" s="52">
        <f t="shared" si="58"/>
        <v>5333.333333333333</v>
      </c>
      <c r="BM137" s="52">
        <f t="shared" si="59"/>
        <v>5333.333333333333</v>
      </c>
      <c r="BN137" s="52">
        <f t="shared" si="60"/>
        <v>5333.333333333333</v>
      </c>
      <c r="BO137" s="52">
        <f t="shared" si="61"/>
        <v>5333.333333333333</v>
      </c>
      <c r="BP137" s="52">
        <f t="shared" si="62"/>
        <v>2666.6666666666665</v>
      </c>
      <c r="BQ137" s="52">
        <f t="shared" si="63"/>
        <v>0</v>
      </c>
      <c r="BR137" s="66">
        <f t="shared" si="50"/>
        <v>24000</v>
      </c>
      <c r="BS137" s="56"/>
      <c r="BT137" s="115">
        <f t="shared" ref="BT137:BT139" si="72">SUM(BU137:BW137)</f>
        <v>600</v>
      </c>
      <c r="BU137" s="116">
        <v>600</v>
      </c>
      <c r="BV137" s="116"/>
      <c r="BW137" s="116"/>
      <c r="BX137" s="115">
        <v>600</v>
      </c>
      <c r="BY137" s="65"/>
      <c r="BZ137" s="109">
        <f t="shared" si="71"/>
        <v>4.8</v>
      </c>
      <c r="CA137" s="65"/>
      <c r="CB137" s="113">
        <f>BT137/125*'CINI - UniCampania'!$B$4</f>
        <v>24000</v>
      </c>
      <c r="CC137" s="1"/>
    </row>
    <row r="138" spans="36:81" ht="23.25">
      <c r="AJ138" s="68"/>
      <c r="AK138" s="51" t="s">
        <v>341</v>
      </c>
      <c r="AL138" s="68"/>
      <c r="AM138" s="51" t="s">
        <v>120</v>
      </c>
      <c r="AN138" s="51" t="s">
        <v>338</v>
      </c>
      <c r="AO138" s="53"/>
      <c r="AP138" s="51" t="s">
        <v>125</v>
      </c>
      <c r="AQ138" s="51" t="s">
        <v>125</v>
      </c>
      <c r="AR138" s="51" t="s">
        <v>125</v>
      </c>
      <c r="AS138" s="51"/>
      <c r="AT138" s="51"/>
      <c r="AU138" s="51"/>
      <c r="AV138" s="51" t="s">
        <v>125</v>
      </c>
      <c r="AW138" s="51" t="s">
        <v>125</v>
      </c>
      <c r="AX138" s="51" t="s">
        <v>125</v>
      </c>
      <c r="AY138" s="51"/>
      <c r="AZ138" s="51"/>
      <c r="BA138" s="51"/>
      <c r="BB138" s="51" t="s">
        <v>125</v>
      </c>
      <c r="BC138" s="51" t="s">
        <v>125</v>
      </c>
      <c r="BD138" s="51" t="s">
        <v>125</v>
      </c>
      <c r="BE138" s="51"/>
      <c r="BF138" s="51"/>
      <c r="BG138" s="51"/>
      <c r="BH138" s="65"/>
      <c r="BI138" s="52">
        <f t="shared" si="55"/>
        <v>0</v>
      </c>
      <c r="BJ138" s="52">
        <f t="shared" si="56"/>
        <v>0</v>
      </c>
      <c r="BK138" s="52">
        <f t="shared" si="57"/>
        <v>0</v>
      </c>
      <c r="BL138" s="52">
        <f t="shared" si="58"/>
        <v>0</v>
      </c>
      <c r="BM138" s="52">
        <f t="shared" si="59"/>
        <v>0</v>
      </c>
      <c r="BN138" s="52">
        <f t="shared" si="60"/>
        <v>0</v>
      </c>
      <c r="BO138" s="52">
        <f t="shared" si="61"/>
        <v>0</v>
      </c>
      <c r="BP138" s="52">
        <f t="shared" si="62"/>
        <v>0</v>
      </c>
      <c r="BQ138" s="52">
        <f t="shared" si="63"/>
        <v>0</v>
      </c>
      <c r="BR138" s="66">
        <f t="shared" ref="BR138:BR139" si="73">SUM(BI138:BQ138)</f>
        <v>0</v>
      </c>
      <c r="BS138" s="56"/>
      <c r="BT138" s="115">
        <f t="shared" si="72"/>
        <v>0</v>
      </c>
      <c r="BU138" s="116"/>
      <c r="BV138" s="116"/>
      <c r="BW138" s="116"/>
      <c r="BX138" s="115">
        <v>0</v>
      </c>
      <c r="BY138" s="65"/>
      <c r="BZ138" s="109">
        <f t="shared" si="71"/>
        <v>0</v>
      </c>
      <c r="CA138" s="65"/>
      <c r="CB138" s="113">
        <f>BT138/125*'CINI - UniCampania'!$B$4</f>
        <v>0</v>
      </c>
      <c r="CC138" s="1"/>
    </row>
    <row r="139" spans="36:81" ht="23.25">
      <c r="AJ139" s="68"/>
      <c r="AK139" s="51" t="s">
        <v>342</v>
      </c>
      <c r="AL139" s="68"/>
      <c r="AM139" s="51" t="s">
        <v>120</v>
      </c>
      <c r="AN139" s="51" t="s">
        <v>338</v>
      </c>
      <c r="AO139" s="53"/>
      <c r="AP139" s="51"/>
      <c r="AQ139" s="51"/>
      <c r="AR139" s="51"/>
      <c r="AS139" s="51"/>
      <c r="AT139" s="51"/>
      <c r="AU139" s="51"/>
      <c r="AV139" s="51" t="s">
        <v>125</v>
      </c>
      <c r="AW139" s="51" t="s">
        <v>125</v>
      </c>
      <c r="AX139" s="51" t="s">
        <v>125</v>
      </c>
      <c r="AY139" s="51" t="s">
        <v>125</v>
      </c>
      <c r="AZ139" s="51" t="s">
        <v>125</v>
      </c>
      <c r="BA139" s="51" t="s">
        <v>125</v>
      </c>
      <c r="BB139" s="51" t="s">
        <v>125</v>
      </c>
      <c r="BC139" s="51" t="s">
        <v>125</v>
      </c>
      <c r="BD139" s="51" t="s">
        <v>125</v>
      </c>
      <c r="BE139" s="51"/>
      <c r="BF139" s="51"/>
      <c r="BG139" s="51"/>
      <c r="BH139" s="65"/>
      <c r="BI139" s="52">
        <f t="shared" si="55"/>
        <v>0</v>
      </c>
      <c r="BJ139" s="52">
        <f t="shared" si="56"/>
        <v>0</v>
      </c>
      <c r="BK139" s="52">
        <f t="shared" si="57"/>
        <v>0</v>
      </c>
      <c r="BL139" s="52">
        <f t="shared" si="58"/>
        <v>0</v>
      </c>
      <c r="BM139" s="52">
        <f t="shared" si="59"/>
        <v>0</v>
      </c>
      <c r="BN139" s="52">
        <f t="shared" si="60"/>
        <v>0</v>
      </c>
      <c r="BO139" s="52">
        <f t="shared" si="61"/>
        <v>0</v>
      </c>
      <c r="BP139" s="52">
        <f t="shared" si="62"/>
        <v>0</v>
      </c>
      <c r="BQ139" s="52">
        <f t="shared" si="63"/>
        <v>0</v>
      </c>
      <c r="BR139" s="66">
        <f t="shared" si="73"/>
        <v>0</v>
      </c>
      <c r="BS139" s="56"/>
      <c r="BT139" s="115">
        <f t="shared" si="72"/>
        <v>0</v>
      </c>
      <c r="BU139" s="116"/>
      <c r="BV139" s="116"/>
      <c r="BW139" s="116"/>
      <c r="BX139" s="115">
        <v>0</v>
      </c>
      <c r="BY139" s="65"/>
      <c r="BZ139" s="109">
        <f t="shared" si="71"/>
        <v>0</v>
      </c>
      <c r="CA139" s="65"/>
      <c r="CB139" s="113">
        <f>BT139/125*'CINI - UniCampania'!$B$4</f>
        <v>0</v>
      </c>
      <c r="CC139" s="1"/>
    </row>
    <row r="140" spans="36:81" ht="23.25">
      <c r="AJ140" s="68"/>
      <c r="AK140" s="51"/>
      <c r="AL140" s="68"/>
      <c r="AM140" s="51"/>
      <c r="AN140" s="51"/>
      <c r="AO140" s="53"/>
      <c r="AP140" s="51"/>
      <c r="AQ140" s="51"/>
      <c r="AR140" s="51"/>
      <c r="AS140" s="51"/>
      <c r="AT140" s="51"/>
      <c r="AU140" s="51"/>
      <c r="AV140" s="52"/>
      <c r="AW140" s="52"/>
      <c r="AX140" s="52"/>
      <c r="AY140" s="51"/>
      <c r="AZ140" s="51"/>
      <c r="BA140" s="51"/>
      <c r="BB140" s="51"/>
      <c r="BC140" s="51"/>
      <c r="BD140" s="51"/>
      <c r="BE140" s="51"/>
      <c r="BF140" s="51"/>
      <c r="BG140" s="51"/>
      <c r="BH140" s="65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6"/>
      <c r="BT140" s="115"/>
      <c r="BU140" s="116"/>
      <c r="BV140" s="116"/>
      <c r="BW140" s="116"/>
      <c r="BX140" s="115"/>
      <c r="BY140" s="65"/>
      <c r="BZ140" s="109">
        <f t="shared" si="71"/>
        <v>0</v>
      </c>
      <c r="CA140" s="65"/>
      <c r="CB140" s="113">
        <f>BT140/125*'CINI - UniCampania'!$B$4</f>
        <v>0</v>
      </c>
      <c r="CC140" s="1"/>
    </row>
    <row r="141" spans="36:81" ht="23.25">
      <c r="AJ141" s="68"/>
      <c r="AK141" s="51"/>
      <c r="AL141" s="68"/>
      <c r="AM141" s="51"/>
      <c r="AN141" s="51"/>
      <c r="AO141" s="53"/>
      <c r="AP141" s="51"/>
      <c r="AQ141" s="51"/>
      <c r="AR141" s="51"/>
      <c r="AS141" s="51"/>
      <c r="AT141" s="51"/>
      <c r="AU141" s="51"/>
      <c r="AV141" s="52"/>
      <c r="AW141" s="52"/>
      <c r="AX141" s="52"/>
      <c r="AY141" s="51"/>
      <c r="AZ141" s="51"/>
      <c r="BA141" s="51"/>
      <c r="BB141" s="51"/>
      <c r="BC141" s="51"/>
      <c r="BD141" s="51"/>
      <c r="BE141" s="51"/>
      <c r="BF141" s="51"/>
      <c r="BG141" s="51"/>
      <c r="BH141" s="65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6"/>
      <c r="BT141" s="115"/>
      <c r="BU141" s="116"/>
      <c r="BV141" s="116"/>
      <c r="BW141" s="116"/>
      <c r="BX141" s="115"/>
      <c r="BY141" s="65"/>
      <c r="BZ141" s="109">
        <f t="shared" si="71"/>
        <v>0</v>
      </c>
      <c r="CA141" s="65"/>
      <c r="CB141" s="113">
        <f>BT141/125*'CINI - UniCampania'!$B$4</f>
        <v>0</v>
      </c>
      <c r="CC141" s="1"/>
    </row>
    <row r="142" spans="36:81" ht="23.25">
      <c r="AJ142" s="68"/>
      <c r="AK142" s="51"/>
      <c r="AL142" s="68"/>
      <c r="AM142" s="51"/>
      <c r="AN142" s="51"/>
      <c r="AO142" s="53"/>
      <c r="AP142" s="51"/>
      <c r="AQ142" s="51"/>
      <c r="AR142" s="51"/>
      <c r="AS142" s="51"/>
      <c r="AT142" s="51"/>
      <c r="AU142" s="51"/>
      <c r="AV142" s="52"/>
      <c r="AW142" s="52"/>
      <c r="AX142" s="52"/>
      <c r="AY142" s="51"/>
      <c r="AZ142" s="51"/>
      <c r="BA142" s="51"/>
      <c r="BB142" s="51"/>
      <c r="BC142" s="51"/>
      <c r="BD142" s="51"/>
      <c r="BE142" s="51"/>
      <c r="BF142" s="51"/>
      <c r="BG142" s="51"/>
      <c r="BH142" s="65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6"/>
      <c r="BT142" s="115"/>
      <c r="BU142" s="116"/>
      <c r="BV142" s="116"/>
      <c r="BW142" s="116"/>
      <c r="BX142" s="115"/>
      <c r="BY142" s="65"/>
      <c r="BZ142" s="109">
        <f t="shared" si="71"/>
        <v>0</v>
      </c>
      <c r="CA142" s="65"/>
      <c r="CB142" s="113">
        <f>BT142/125*'CINI - UniCampania'!$B$4</f>
        <v>0</v>
      </c>
      <c r="CC142" s="1"/>
    </row>
    <row r="143" spans="36:81" ht="23.25">
      <c r="AJ143" s="68"/>
      <c r="AK143" s="51"/>
      <c r="AL143" s="68"/>
      <c r="AM143" s="51"/>
      <c r="AN143" s="51"/>
      <c r="AO143" s="53"/>
      <c r="AP143" s="51"/>
      <c r="AQ143" s="51"/>
      <c r="AR143" s="51"/>
      <c r="AS143" s="51"/>
      <c r="AT143" s="51"/>
      <c r="AU143" s="51"/>
      <c r="AV143" s="52"/>
      <c r="AW143" s="52"/>
      <c r="AX143" s="52"/>
      <c r="AY143" s="51"/>
      <c r="AZ143" s="51"/>
      <c r="BA143" s="51"/>
      <c r="BB143" s="51"/>
      <c r="BC143" s="51"/>
      <c r="BD143" s="51"/>
      <c r="BE143" s="51"/>
      <c r="BF143" s="51"/>
      <c r="BG143" s="51"/>
      <c r="BH143" s="65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6"/>
      <c r="BT143" s="115"/>
      <c r="BU143" s="116"/>
      <c r="BV143" s="116"/>
      <c r="BW143" s="116"/>
      <c r="BX143" s="115"/>
      <c r="BY143" s="65"/>
      <c r="BZ143" s="109">
        <f t="shared" si="71"/>
        <v>0</v>
      </c>
      <c r="CA143" s="65"/>
      <c r="CB143" s="113">
        <f>BT143/125*'CINI - UniCampania'!$B$4</f>
        <v>0</v>
      </c>
      <c r="CC143" s="1"/>
    </row>
    <row r="144" spans="36:81" ht="23.25">
      <c r="AJ144" s="68"/>
      <c r="AK144" s="51"/>
      <c r="AL144" s="68"/>
      <c r="AM144" s="51"/>
      <c r="AN144" s="51"/>
      <c r="AO144" s="53"/>
      <c r="AP144" s="51"/>
      <c r="AQ144" s="51"/>
      <c r="AR144" s="51"/>
      <c r="AS144" s="51"/>
      <c r="AT144" s="51"/>
      <c r="AU144" s="51"/>
      <c r="AV144" s="52"/>
      <c r="AW144" s="52"/>
      <c r="AX144" s="52"/>
      <c r="AY144" s="51"/>
      <c r="AZ144" s="51"/>
      <c r="BA144" s="51"/>
      <c r="BB144" s="51"/>
      <c r="BC144" s="51"/>
      <c r="BD144" s="51"/>
      <c r="BE144" s="51"/>
      <c r="BF144" s="51"/>
      <c r="BG144" s="51"/>
      <c r="BH144" s="65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6"/>
      <c r="BT144" s="115"/>
      <c r="BU144" s="116"/>
      <c r="BV144" s="116"/>
      <c r="BW144" s="116"/>
      <c r="BX144" s="115"/>
      <c r="BY144" s="65"/>
      <c r="BZ144" s="109">
        <f t="shared" si="71"/>
        <v>0</v>
      </c>
      <c r="CA144" s="65"/>
      <c r="CB144" s="113">
        <f>BT144/125*'CINI - UniCampania'!$B$4</f>
        <v>0</v>
      </c>
      <c r="CC144" s="1"/>
    </row>
    <row r="145" spans="36:81" ht="23.25">
      <c r="AJ145" s="68"/>
      <c r="AK145" s="51"/>
      <c r="AL145" s="68"/>
      <c r="AM145" s="51"/>
      <c r="AN145" s="51"/>
      <c r="AO145" s="53"/>
      <c r="AP145" s="51"/>
      <c r="AQ145" s="51"/>
      <c r="AR145" s="51"/>
      <c r="AS145" s="51"/>
      <c r="AT145" s="51"/>
      <c r="AU145" s="51"/>
      <c r="AV145" s="52"/>
      <c r="AW145" s="52"/>
      <c r="AX145" s="52"/>
      <c r="AY145" s="51"/>
      <c r="AZ145" s="51"/>
      <c r="BA145" s="51"/>
      <c r="BB145" s="51"/>
      <c r="BC145" s="51"/>
      <c r="BD145" s="51"/>
      <c r="BE145" s="51"/>
      <c r="BF145" s="51"/>
      <c r="BG145" s="51"/>
      <c r="BH145" s="65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6"/>
      <c r="BT145" s="115"/>
      <c r="BU145" s="116"/>
      <c r="BV145" s="116"/>
      <c r="BW145" s="116"/>
      <c r="BX145" s="115"/>
      <c r="BY145" s="65"/>
      <c r="BZ145" s="109">
        <f t="shared" si="71"/>
        <v>0</v>
      </c>
      <c r="CA145" s="65"/>
      <c r="CB145" s="113">
        <f>BT145/125*'CINI - UniCampania'!$B$4</f>
        <v>0</v>
      </c>
      <c r="CC145" s="1"/>
    </row>
    <row r="146" spans="36:81" ht="23.25">
      <c r="AJ146" s="68"/>
      <c r="AK146" s="51"/>
      <c r="AL146" s="68"/>
      <c r="AM146" s="51"/>
      <c r="AN146" s="51"/>
      <c r="AO146" s="53"/>
      <c r="AP146" s="51"/>
      <c r="AQ146" s="51"/>
      <c r="AR146" s="51"/>
      <c r="AS146" s="51"/>
      <c r="AT146" s="51"/>
      <c r="AU146" s="51"/>
      <c r="AV146" s="52"/>
      <c r="AW146" s="52"/>
      <c r="AX146" s="52"/>
      <c r="AY146" s="51"/>
      <c r="AZ146" s="51"/>
      <c r="BA146" s="51"/>
      <c r="BB146" s="51"/>
      <c r="BC146" s="51"/>
      <c r="BD146" s="51"/>
      <c r="BE146" s="51"/>
      <c r="BF146" s="51"/>
      <c r="BG146" s="51"/>
      <c r="BH146" s="65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6"/>
      <c r="BT146" s="115"/>
      <c r="BU146" s="116"/>
      <c r="BV146" s="116"/>
      <c r="BW146" s="116"/>
      <c r="BX146" s="115"/>
      <c r="BY146" s="65"/>
      <c r="BZ146" s="109">
        <f t="shared" si="71"/>
        <v>0</v>
      </c>
      <c r="CA146" s="65"/>
      <c r="CB146" s="113">
        <f>BT146/125*'CINI - UniCampania'!$B$4</f>
        <v>0</v>
      </c>
      <c r="CC146" s="1"/>
    </row>
    <row r="147" spans="36:81" ht="23.25">
      <c r="AJ147" s="68"/>
      <c r="AK147" s="51"/>
      <c r="AL147" s="68"/>
      <c r="AM147" s="51"/>
      <c r="AN147" s="51"/>
      <c r="AO147" s="53"/>
      <c r="AP147" s="51"/>
      <c r="AQ147" s="51"/>
      <c r="AR147" s="51"/>
      <c r="AS147" s="51"/>
      <c r="AT147" s="51"/>
      <c r="AU147" s="51"/>
      <c r="AV147" s="52"/>
      <c r="AW147" s="52"/>
      <c r="AX147" s="52"/>
      <c r="AY147" s="51"/>
      <c r="AZ147" s="51"/>
      <c r="BA147" s="51"/>
      <c r="BB147" s="51"/>
      <c r="BC147" s="51"/>
      <c r="BD147" s="51"/>
      <c r="BE147" s="51"/>
      <c r="BF147" s="51"/>
      <c r="BG147" s="51"/>
      <c r="BH147" s="65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6"/>
      <c r="BT147" s="115"/>
      <c r="BU147" s="116"/>
      <c r="BV147" s="116"/>
      <c r="BW147" s="116"/>
      <c r="BX147" s="115"/>
      <c r="BY147" s="65"/>
      <c r="BZ147" s="109">
        <f t="shared" si="71"/>
        <v>0</v>
      </c>
      <c r="CA147" s="65"/>
      <c r="CB147" s="113">
        <f>BT147/125*'CINI - UniCampania'!$B$4</f>
        <v>0</v>
      </c>
      <c r="CC147" s="1"/>
    </row>
    <row r="148" spans="36:81" ht="23.25">
      <c r="AJ148" s="68"/>
      <c r="AK148" s="51"/>
      <c r="AL148" s="68"/>
      <c r="AM148" s="51"/>
      <c r="AN148" s="51"/>
      <c r="AO148" s="53"/>
      <c r="AP148" s="51"/>
      <c r="AQ148" s="51"/>
      <c r="AR148" s="51"/>
      <c r="AS148" s="51"/>
      <c r="AT148" s="51"/>
      <c r="AU148" s="51"/>
      <c r="AV148" s="52"/>
      <c r="AW148" s="52"/>
      <c r="AX148" s="52"/>
      <c r="AY148" s="51"/>
      <c r="AZ148" s="51"/>
      <c r="BA148" s="51"/>
      <c r="BB148" s="51"/>
      <c r="BC148" s="51"/>
      <c r="BD148" s="51"/>
      <c r="BE148" s="51"/>
      <c r="BF148" s="51"/>
      <c r="BG148" s="51"/>
      <c r="BH148" s="65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6"/>
      <c r="BT148" s="115"/>
      <c r="BU148" s="116"/>
      <c r="BV148" s="116"/>
      <c r="BW148" s="116"/>
      <c r="BX148" s="115"/>
      <c r="BY148" s="65"/>
      <c r="BZ148" s="109">
        <f t="shared" si="71"/>
        <v>0</v>
      </c>
      <c r="CA148" s="65"/>
      <c r="CB148" s="113">
        <f>BT148/125*'CINI - UniCampania'!$B$4</f>
        <v>0</v>
      </c>
      <c r="CC148" s="1"/>
    </row>
    <row r="149" spans="36:81" ht="23.25">
      <c r="AJ149" s="68"/>
      <c r="AK149" s="51"/>
      <c r="AL149" s="68"/>
      <c r="AM149" s="51"/>
      <c r="AN149" s="51"/>
      <c r="AO149" s="53"/>
      <c r="AP149" s="51"/>
      <c r="AQ149" s="51"/>
      <c r="AR149" s="51"/>
      <c r="AS149" s="51"/>
      <c r="AT149" s="51"/>
      <c r="AU149" s="51"/>
      <c r="AV149" s="52"/>
      <c r="AW149" s="52"/>
      <c r="AX149" s="52"/>
      <c r="AY149" s="51"/>
      <c r="AZ149" s="51"/>
      <c r="BA149" s="51"/>
      <c r="BB149" s="51"/>
      <c r="BC149" s="51"/>
      <c r="BD149" s="51"/>
      <c r="BE149" s="51"/>
      <c r="BF149" s="51"/>
      <c r="BG149" s="51"/>
      <c r="BH149" s="65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6"/>
      <c r="BT149" s="115"/>
      <c r="BU149" s="116"/>
      <c r="BV149" s="116"/>
      <c r="BW149" s="116"/>
      <c r="BX149" s="115"/>
      <c r="BY149" s="65"/>
      <c r="BZ149" s="109">
        <f t="shared" si="71"/>
        <v>0</v>
      </c>
      <c r="CA149" s="65"/>
      <c r="CB149" s="113">
        <f>BT149/125*'CINI - UniCampania'!$B$4</f>
        <v>0</v>
      </c>
      <c r="CC149" s="1"/>
    </row>
    <row r="150" spans="36:81" ht="23.25">
      <c r="AJ150" s="68"/>
      <c r="AK150" s="51"/>
      <c r="AL150" s="68"/>
      <c r="AM150" s="51"/>
      <c r="AN150" s="51"/>
      <c r="AO150" s="53"/>
      <c r="AP150" s="51"/>
      <c r="AQ150" s="51"/>
      <c r="AR150" s="51"/>
      <c r="AS150" s="51"/>
      <c r="AT150" s="51"/>
      <c r="AU150" s="51"/>
      <c r="AV150" s="52"/>
      <c r="AW150" s="52"/>
      <c r="AX150" s="52"/>
      <c r="AY150" s="51"/>
      <c r="AZ150" s="51"/>
      <c r="BA150" s="51"/>
      <c r="BB150" s="51"/>
      <c r="BC150" s="51"/>
      <c r="BD150" s="51"/>
      <c r="BE150" s="51"/>
      <c r="BF150" s="51"/>
      <c r="BG150" s="51"/>
      <c r="BH150" s="65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6"/>
      <c r="BT150" s="115"/>
      <c r="BU150" s="116"/>
      <c r="BV150" s="116"/>
      <c r="BW150" s="116"/>
      <c r="BX150" s="115"/>
      <c r="BY150" s="65"/>
      <c r="BZ150" s="109">
        <f t="shared" si="71"/>
        <v>0</v>
      </c>
      <c r="CA150" s="65"/>
      <c r="CB150" s="113">
        <f>BT150/125*'CINI - UniCampania'!$B$4</f>
        <v>0</v>
      </c>
      <c r="CC150" s="1"/>
    </row>
    <row r="151" spans="36:81" ht="23.25">
      <c r="AJ151" s="68"/>
      <c r="AK151" s="51"/>
      <c r="AL151" s="68"/>
      <c r="AM151" s="51"/>
      <c r="AN151" s="51"/>
      <c r="AO151" s="53"/>
      <c r="AP151" s="51"/>
      <c r="AQ151" s="51"/>
      <c r="AR151" s="51"/>
      <c r="AS151" s="51"/>
      <c r="AT151" s="51"/>
      <c r="AU151" s="51"/>
      <c r="AV151" s="52"/>
      <c r="AW151" s="52"/>
      <c r="AX151" s="52"/>
      <c r="AY151" s="51"/>
      <c r="AZ151" s="51"/>
      <c r="BA151" s="51"/>
      <c r="BB151" s="51"/>
      <c r="BC151" s="51"/>
      <c r="BD151" s="51"/>
      <c r="BE151" s="51"/>
      <c r="BF151" s="51"/>
      <c r="BG151" s="51"/>
      <c r="BH151" s="65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6"/>
      <c r="BT151" s="115"/>
      <c r="BU151" s="116"/>
      <c r="BV151" s="116"/>
      <c r="BW151" s="116"/>
      <c r="BX151" s="115"/>
      <c r="BY151" s="65"/>
      <c r="BZ151" s="109">
        <f t="shared" si="71"/>
        <v>0</v>
      </c>
      <c r="CA151" s="65"/>
      <c r="CB151" s="113">
        <f>BT151/125*'CINI - UniCampania'!$B$4</f>
        <v>0</v>
      </c>
      <c r="CC151" s="1"/>
    </row>
    <row r="152" spans="36:81" ht="23.25">
      <c r="AJ152" s="68"/>
      <c r="AK152" s="51"/>
      <c r="AL152" s="68"/>
      <c r="AM152" s="51"/>
      <c r="AN152" s="51"/>
      <c r="AO152" s="53"/>
      <c r="AP152" s="51"/>
      <c r="AQ152" s="51"/>
      <c r="AR152" s="51"/>
      <c r="AS152" s="51"/>
      <c r="AT152" s="51"/>
      <c r="AU152" s="51"/>
      <c r="AV152" s="52"/>
      <c r="AW152" s="52"/>
      <c r="AX152" s="52"/>
      <c r="AY152" s="51"/>
      <c r="AZ152" s="51"/>
      <c r="BA152" s="51"/>
      <c r="BB152" s="51"/>
      <c r="BC152" s="51"/>
      <c r="BD152" s="51"/>
      <c r="BE152" s="51"/>
      <c r="BF152" s="51"/>
      <c r="BG152" s="51"/>
      <c r="BH152" s="65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6"/>
      <c r="BT152" s="115"/>
      <c r="BU152" s="116"/>
      <c r="BV152" s="116"/>
      <c r="BW152" s="116"/>
      <c r="BX152" s="115"/>
      <c r="BY152" s="65"/>
      <c r="BZ152" s="109">
        <f t="shared" si="71"/>
        <v>0</v>
      </c>
      <c r="CA152" s="65"/>
      <c r="CB152" s="113">
        <f>BT152/125*'CINI - UniCampania'!$B$4</f>
        <v>0</v>
      </c>
      <c r="CC152" s="1"/>
    </row>
    <row r="153" spans="36:81" ht="23.25">
      <c r="AJ153" s="68"/>
      <c r="AK153" s="51"/>
      <c r="AL153" s="68"/>
      <c r="AM153" s="51"/>
      <c r="AN153" s="51"/>
      <c r="AO153" s="53"/>
      <c r="AP153" s="51"/>
      <c r="AQ153" s="51"/>
      <c r="AR153" s="51"/>
      <c r="AS153" s="51"/>
      <c r="AT153" s="51"/>
      <c r="AU153" s="51"/>
      <c r="AV153" s="52"/>
      <c r="AW153" s="52"/>
      <c r="AX153" s="52"/>
      <c r="AY153" s="51"/>
      <c r="AZ153" s="51"/>
      <c r="BA153" s="51"/>
      <c r="BB153" s="51"/>
      <c r="BC153" s="51"/>
      <c r="BD153" s="51"/>
      <c r="BE153" s="51"/>
      <c r="BF153" s="51"/>
      <c r="BG153" s="51"/>
      <c r="BH153" s="65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6"/>
      <c r="BT153" s="115"/>
      <c r="BU153" s="116"/>
      <c r="BV153" s="116"/>
      <c r="BW153" s="116"/>
      <c r="BX153" s="115"/>
      <c r="BY153" s="65"/>
      <c r="BZ153" s="109">
        <f t="shared" si="71"/>
        <v>0</v>
      </c>
      <c r="CA153" s="65"/>
      <c r="CB153" s="113">
        <f>BT153/125*'CINI - UniCampania'!$B$4</f>
        <v>0</v>
      </c>
      <c r="CC153" s="1"/>
    </row>
    <row r="154" spans="36:81" ht="23.25">
      <c r="AJ154" s="68"/>
      <c r="AK154" s="51"/>
      <c r="AL154" s="68"/>
      <c r="AM154" s="51"/>
      <c r="AN154" s="51"/>
      <c r="AO154" s="53"/>
      <c r="AP154" s="51"/>
      <c r="AQ154" s="51"/>
      <c r="AR154" s="51"/>
      <c r="AS154" s="51"/>
      <c r="AT154" s="51"/>
      <c r="AU154" s="51"/>
      <c r="AV154" s="52"/>
      <c r="AW154" s="52"/>
      <c r="AX154" s="52"/>
      <c r="AY154" s="51"/>
      <c r="AZ154" s="51"/>
      <c r="BA154" s="51"/>
      <c r="BB154" s="51"/>
      <c r="BC154" s="51"/>
      <c r="BD154" s="51"/>
      <c r="BE154" s="51"/>
      <c r="BF154" s="51"/>
      <c r="BG154" s="51"/>
      <c r="BH154" s="65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6"/>
      <c r="BT154" s="115"/>
      <c r="BU154" s="116"/>
      <c r="BV154" s="116"/>
      <c r="BW154" s="116"/>
      <c r="BX154" s="115"/>
      <c r="BY154" s="65"/>
      <c r="BZ154" s="109">
        <f t="shared" si="71"/>
        <v>0</v>
      </c>
      <c r="CA154" s="65"/>
      <c r="CB154" s="113">
        <f>BT154/125*'CINI - UniCampania'!$B$4</f>
        <v>0</v>
      </c>
      <c r="CC154" s="1"/>
    </row>
    <row r="155" spans="36:81" ht="23.25">
      <c r="AJ155" s="70"/>
      <c r="AK155" s="51"/>
      <c r="AL155" s="68"/>
      <c r="AM155" s="51"/>
      <c r="AN155" s="51"/>
      <c r="AO155" s="53"/>
      <c r="AP155" s="51"/>
      <c r="AQ155" s="51"/>
      <c r="AR155" s="51"/>
      <c r="AS155" s="51"/>
      <c r="AT155" s="51"/>
      <c r="AU155" s="51"/>
      <c r="AV155" s="52"/>
      <c r="AW155" s="52"/>
      <c r="AX155" s="52"/>
      <c r="AY155" s="51"/>
      <c r="AZ155" s="51"/>
      <c r="BA155" s="51"/>
      <c r="BB155" s="51"/>
      <c r="BC155" s="51"/>
      <c r="BD155" s="51"/>
      <c r="BE155" s="51"/>
      <c r="BF155" s="51"/>
      <c r="BG155" s="51"/>
      <c r="BH155" s="65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6"/>
      <c r="BT155" s="115"/>
      <c r="BU155" s="116"/>
      <c r="BV155" s="116"/>
      <c r="BW155" s="116"/>
      <c r="BX155" s="115"/>
      <c r="BY155" s="65"/>
      <c r="BZ155" s="109">
        <f t="shared" si="71"/>
        <v>0</v>
      </c>
      <c r="CA155" s="65"/>
      <c r="CB155" s="113">
        <f>BT155/125*'CINI - UniCampania'!$B$4</f>
        <v>0</v>
      </c>
      <c r="CC155" s="1"/>
    </row>
    <row r="156" spans="36:81" ht="23.25">
      <c r="AJ156" s="82" t="s">
        <v>343</v>
      </c>
      <c r="AK156" s="83"/>
      <c r="AL156" s="84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65"/>
      <c r="BI156" s="83"/>
      <c r="BJ156" s="83"/>
      <c r="BK156" s="85">
        <f>BI6+BI53+BI94+BI102+BI110+BI117+BI127+BI134</f>
        <v>175733.3333333334</v>
      </c>
      <c r="BL156" s="85"/>
      <c r="BM156" s="85"/>
      <c r="BN156" s="85">
        <f>BL6+BL53+BL94+BL102+BL110+BL117+BL127+BL134</f>
        <v>224266.66666666674</v>
      </c>
      <c r="BO156" s="85">
        <f>BO6+BO53+BO94+BO102+BO110+BO117+BO127+BO134</f>
        <v>0</v>
      </c>
      <c r="BP156" s="85"/>
      <c r="BQ156" s="85"/>
      <c r="BR156" s="86">
        <f>SUM(BI156:BQ156)</f>
        <v>400000.00000000012</v>
      </c>
      <c r="BS156" s="87"/>
      <c r="BT156" s="120">
        <f>SUM(BT6:BT155)</f>
        <v>22875</v>
      </c>
      <c r="BU156" s="120">
        <f>SUM(BU6:BU155)</f>
        <v>14540</v>
      </c>
      <c r="BV156" s="120">
        <f>SUM(BV6:BV155)</f>
        <v>3520</v>
      </c>
      <c r="BW156" s="120">
        <f>SUM(BW6:BW155)</f>
        <v>4815</v>
      </c>
      <c r="BX156" s="120">
        <v>22875</v>
      </c>
      <c r="BY156" s="65"/>
      <c r="BZ156" s="109">
        <f t="shared" si="71"/>
        <v>183</v>
      </c>
      <c r="CA156" s="65"/>
      <c r="CB156" s="113">
        <f>BT156/125*'CINI - UniCampania'!$B$4</f>
        <v>915000</v>
      </c>
      <c r="CC156" s="1"/>
    </row>
    <row r="157" spans="36:81">
      <c r="CC157" s="124"/>
    </row>
    <row r="158" spans="36:81">
      <c r="CC158" s="124"/>
    </row>
  </sheetData>
  <protectedRanges>
    <protectedRange sqref="BU5:BW155" name="Intervallo1_1"/>
  </protectedRanges>
  <mergeCells count="1">
    <mergeCell ref="BU3:BW3"/>
  </mergeCells>
  <phoneticPr fontId="15" type="noConversion"/>
  <conditionalFormatting sqref="D5:D12">
    <cfRule type="cellIs" dxfId="300" priority="36" operator="lessThan">
      <formula>C5</formula>
    </cfRule>
    <cfRule type="cellIs" dxfId="299" priority="37" operator="greaterThan">
      <formula>C5</formula>
    </cfRule>
  </conditionalFormatting>
  <conditionalFormatting sqref="F5:F12">
    <cfRule type="cellIs" dxfId="298" priority="33" operator="lessThan">
      <formula>E5</formula>
    </cfRule>
    <cfRule type="cellIs" dxfId="297" priority="34" operator="greaterThan">
      <formula>E5</formula>
    </cfRule>
    <cfRule type="cellIs" dxfId="296" priority="35" operator="greaterThan">
      <formula>E5</formula>
    </cfRule>
  </conditionalFormatting>
  <conditionalFormatting sqref="H5:H12">
    <cfRule type="cellIs" dxfId="295" priority="31" operator="lessThan">
      <formula>G5</formula>
    </cfRule>
    <cfRule type="cellIs" dxfId="294" priority="32" operator="greaterThan">
      <formula>G5</formula>
    </cfRule>
  </conditionalFormatting>
  <conditionalFormatting sqref="J5:J12">
    <cfRule type="cellIs" dxfId="293" priority="29" operator="lessThan">
      <formula>I5</formula>
    </cfRule>
    <cfRule type="cellIs" dxfId="292" priority="30" operator="greaterThan">
      <formula>I5</formula>
    </cfRule>
  </conditionalFormatting>
  <conditionalFormatting sqref="L5:L12">
    <cfRule type="cellIs" dxfId="291" priority="27" operator="lessThan">
      <formula>K5</formula>
    </cfRule>
    <cfRule type="cellIs" dxfId="290" priority="28" operator="greaterThan">
      <formula>K5</formula>
    </cfRule>
  </conditionalFormatting>
  <conditionalFormatting sqref="L15">
    <cfRule type="cellIs" dxfId="289" priority="25" operator="lessThan">
      <formula>$L$14</formula>
    </cfRule>
    <cfRule type="cellIs" dxfId="288" priority="26" operator="greaterThan">
      <formula>$L$14</formula>
    </cfRule>
  </conditionalFormatting>
  <conditionalFormatting sqref="W5:W12">
    <cfRule type="cellIs" dxfId="287" priority="23" operator="lessThan">
      <formula>0</formula>
    </cfRule>
    <cfRule type="cellIs" dxfId="286" priority="24" operator="greaterThan">
      <formula>0</formula>
    </cfRule>
  </conditionalFormatting>
  <conditionalFormatting sqref="L16">
    <cfRule type="cellIs" dxfId="285" priority="21" operator="lessThan">
      <formula>0</formula>
    </cfRule>
    <cfRule type="cellIs" dxfId="284" priority="22" operator="greaterThan">
      <formula>0</formula>
    </cfRule>
  </conditionalFormatting>
  <conditionalFormatting sqref="N5:N12">
    <cfRule type="cellIs" dxfId="283" priority="19" operator="greaterThan">
      <formula>$M$5</formula>
    </cfRule>
    <cfRule type="cellIs" dxfId="282" priority="20" operator="lessThan">
      <formula>$M$5</formula>
    </cfRule>
  </conditionalFormatting>
  <conditionalFormatting sqref="P5:P12">
    <cfRule type="cellIs" dxfId="281" priority="17" operator="greaterThan">
      <formula>$O$5</formula>
    </cfRule>
    <cfRule type="cellIs" dxfId="280" priority="18" operator="lessThan">
      <formula>$O$5</formula>
    </cfRule>
  </conditionalFormatting>
  <conditionalFormatting sqref="P6">
    <cfRule type="cellIs" dxfId="279" priority="15" operator="lessThan">
      <formula>$O$6</formula>
    </cfRule>
    <cfRule type="cellIs" dxfId="278" priority="16" operator="greaterThan">
      <formula>$O$6</formula>
    </cfRule>
  </conditionalFormatting>
  <conditionalFormatting sqref="P8">
    <cfRule type="cellIs" dxfId="277" priority="13" operator="lessThan">
      <formula>$O$8</formula>
    </cfRule>
    <cfRule type="cellIs" dxfId="276" priority="14" operator="greaterThan">
      <formula>$O$8</formula>
    </cfRule>
  </conditionalFormatting>
  <conditionalFormatting sqref="P9">
    <cfRule type="cellIs" dxfId="275" priority="11" operator="lessThan">
      <formula>$O$9</formula>
    </cfRule>
    <cfRule type="cellIs" dxfId="274" priority="12" operator="greaterThan">
      <formula>$O$9</formula>
    </cfRule>
  </conditionalFormatting>
  <conditionalFormatting sqref="P10">
    <cfRule type="cellIs" dxfId="273" priority="9" operator="lessThan">
      <formula>$O$10</formula>
    </cfRule>
    <cfRule type="cellIs" dxfId="272" priority="10" operator="greaterThan">
      <formula>$O$10</formula>
    </cfRule>
  </conditionalFormatting>
  <conditionalFormatting sqref="P11">
    <cfRule type="cellIs" dxfId="271" priority="7" operator="lessThan">
      <formula>$O$11</formula>
    </cfRule>
    <cfRule type="cellIs" dxfId="270" priority="8" operator="greaterThan">
      <formula>$O$11</formula>
    </cfRule>
  </conditionalFormatting>
  <conditionalFormatting sqref="P12">
    <cfRule type="cellIs" dxfId="269" priority="5" operator="lessThan">
      <formula>$O$12</formula>
    </cfRule>
    <cfRule type="cellIs" dxfId="268" priority="6" operator="greaterThan">
      <formula>$O$12</formula>
    </cfRule>
  </conditionalFormatting>
  <conditionalFormatting sqref="R5:R12">
    <cfRule type="cellIs" dxfId="267" priority="3" operator="lessThan">
      <formula>$Q$5</formula>
    </cfRule>
    <cfRule type="cellIs" dxfId="266" priority="4" operator="greaterThan">
      <formula>$Q$5</formula>
    </cfRule>
  </conditionalFormatting>
  <conditionalFormatting sqref="T5:T12">
    <cfRule type="cellIs" dxfId="265" priority="1" operator="lessThan">
      <formula>$S$5</formula>
    </cfRule>
    <cfRule type="cellIs" dxfId="264" priority="2" operator="greaterThan">
      <formula>$S$5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B-7ED5-4A8E-A514-DFC73039D9AD}">
  <dimension ref="B1:ED158"/>
  <sheetViews>
    <sheetView topLeftCell="A4" zoomScale="85" zoomScaleNormal="85" workbookViewId="0">
      <selection activeCell="M8" sqref="M8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9.28515625" style="1" bestFit="1" customWidth="1"/>
    <col min="15" max="23" width="9.285156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33" width="9.140625" style="1"/>
    <col min="134" max="134" width="9.28515625" style="1" customWidth="1"/>
    <col min="135" max="16384" width="9.140625" style="1"/>
  </cols>
  <sheetData>
    <row r="1" spans="2:134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4" ht="18">
      <c r="B2" s="155" t="s">
        <v>344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Z2" s="155" t="s">
        <v>345</v>
      </c>
      <c r="AA2" s="155"/>
      <c r="AB2" s="155"/>
      <c r="AC2" s="155"/>
      <c r="AD2" s="155"/>
      <c r="AE2" s="155"/>
      <c r="AF2" s="155"/>
      <c r="AG2" s="155"/>
      <c r="AH2" s="155"/>
      <c r="AI2" s="155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4" ht="134.25"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T3" s="11" t="s">
        <v>56</v>
      </c>
      <c r="BV3" s="1"/>
      <c r="BW3" s="47"/>
      <c r="BX3" s="1"/>
      <c r="BY3" s="1"/>
      <c r="CA3" s="1"/>
      <c r="CC3" s="1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2:134" ht="78">
      <c r="B4" s="5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>
        <f t="shared" ref="O4:O5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4">
        <f t="shared" ref="P4:P5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4">
        <f t="shared" ref="Q4:Q5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4">
        <f t="shared" ref="R4:R5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4">
        <f t="shared" ref="S4:S5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4">
        <f t="shared" ref="T4:T5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4">
        <f t="shared" ref="U4:U5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4">
        <f t="shared" ref="V4:V5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4">
        <f t="shared" ref="W4:W5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4"/>
      <c r="Z4" s="1" t="s">
        <v>359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L4" s="89" t="s">
        <v>59</v>
      </c>
      <c r="AM4" s="8" t="s">
        <v>360</v>
      </c>
      <c r="AN4" s="8" t="s">
        <v>361</v>
      </c>
      <c r="AO4" s="8" t="s">
        <v>362</v>
      </c>
      <c r="AP4" s="8" t="s">
        <v>363</v>
      </c>
      <c r="AQ4" s="8" t="s">
        <v>364</v>
      </c>
      <c r="AR4" s="8" t="s">
        <v>365</v>
      </c>
      <c r="AS4" s="8" t="s">
        <v>366</v>
      </c>
      <c r="AT4" s="8" t="s">
        <v>367</v>
      </c>
      <c r="AU4" s="8" t="s">
        <v>368</v>
      </c>
      <c r="AV4" s="8" t="s">
        <v>369</v>
      </c>
      <c r="AW4" s="88" t="s">
        <v>370</v>
      </c>
      <c r="AX4" s="133" t="s">
        <v>371</v>
      </c>
      <c r="AY4" s="135" t="s">
        <v>372</v>
      </c>
      <c r="AZ4" s="135" t="s">
        <v>373</v>
      </c>
      <c r="BA4" s="135" t="s">
        <v>374</v>
      </c>
      <c r="BB4" s="135" t="s">
        <v>375</v>
      </c>
      <c r="BC4" s="135" t="s">
        <v>376</v>
      </c>
      <c r="BD4" s="135" t="s">
        <v>377</v>
      </c>
      <c r="BE4" s="136" t="s">
        <v>78</v>
      </c>
      <c r="BF4" s="136" t="s">
        <v>79</v>
      </c>
      <c r="BG4" s="136" t="s">
        <v>80</v>
      </c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2:134" ht="127.5"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</v>
      </c>
      <c r="T5" s="5">
        <f t="shared" si="5"/>
        <v>0</v>
      </c>
      <c r="U5" s="5">
        <f t="shared" si="6"/>
        <v>0</v>
      </c>
      <c r="V5" s="5">
        <f t="shared" si="7"/>
        <v>0</v>
      </c>
      <c r="W5" s="5">
        <f t="shared" si="8"/>
        <v>0</v>
      </c>
      <c r="X5" s="5"/>
      <c r="Z5" s="1" t="s">
        <v>378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L5" s="1" t="s">
        <v>88</v>
      </c>
      <c r="AM5" s="1">
        <f t="shared" ref="AM5:AM12" si="9">DV9</f>
        <v>28800</v>
      </c>
      <c r="AN5" s="1">
        <f>SUMIF(E$4:E800,AL5,O$4:O800)</f>
        <v>0</v>
      </c>
      <c r="AO5" s="1">
        <f t="shared" ref="AO5:AO12" si="10">DW9</f>
        <v>47822.222222222226</v>
      </c>
      <c r="AP5" s="1">
        <f>SUMIF(E$4:E800,AL5,P$4:P800)</f>
        <v>0</v>
      </c>
      <c r="AQ5" s="1">
        <f t="shared" ref="AQ5:AQ12" si="11">DX9</f>
        <v>66844.444444444453</v>
      </c>
      <c r="AR5" s="1">
        <f>SUMIF(E$4:E800,AL5,Q$4:Q800)</f>
        <v>0</v>
      </c>
      <c r="AS5" s="1">
        <f t="shared" ref="AS5:AS12" si="12">DY9</f>
        <v>79911.111111111124</v>
      </c>
      <c r="AT5" s="1">
        <f>SUMIF(E$4:E800,AL5,R$4:R800)</f>
        <v>0</v>
      </c>
      <c r="AU5" s="1">
        <f t="shared" ref="AU5:AU12" si="13">DZ9</f>
        <v>67911.111111111124</v>
      </c>
      <c r="AV5" s="1">
        <f>SUMIF(E$4:E800,AL5,S$4:S800)</f>
        <v>0</v>
      </c>
      <c r="AW5" s="1">
        <f t="shared" ref="AW5:AW12" si="14">EA9</f>
        <v>55911.111111111117</v>
      </c>
      <c r="AX5" s="1">
        <f>SUMIF(E$4:E800,AL5,T$4:T800)</f>
        <v>0</v>
      </c>
      <c r="AY5" s="1">
        <f t="shared" ref="AY5:AY12" si="15">EB9</f>
        <v>0</v>
      </c>
      <c r="AZ5" s="1">
        <f>SUMIF(E$4:E800,AL5,U$4:U800)</f>
        <v>0</v>
      </c>
      <c r="BA5" s="1">
        <f t="shared" ref="BA5:BA12" si="16">EC9</f>
        <v>0</v>
      </c>
      <c r="BB5" s="1">
        <f>SUMIF(E$4:E800,AL5,V$4:V800)</f>
        <v>0</v>
      </c>
      <c r="BC5" s="1">
        <f t="shared" ref="BC5:BC12" si="17">ED9</f>
        <v>0</v>
      </c>
      <c r="BD5" s="1">
        <f>SUMIF(E$4:E800,AL5,W$4:W800)</f>
        <v>0</v>
      </c>
      <c r="BE5" s="1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347200.00000000006</v>
      </c>
      <c r="BF5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5" s="93">
        <f>IFERROR(-(Tabella322691220[[#This Row],[Totale Per OR Atteso]]-Tabella322691220[[#This Row],[Totale Predetto]])/Tabella322691220[[#This Row],[Totale Per OR Atteso]],0)</f>
        <v>-1</v>
      </c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2:134" ht="23.25">
      <c r="B6" s="5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>
        <f t="shared" ref="O6:O35" si="18">_xlfn.SWITCH($D$4:$D$800,$Z$4,F6*$AA$4,$Z$5,F6*$AA$5,$Z$6,F6*$AA$6,$Z$7,F6*$AA$7,$Z$8,F6*$AA$8,$Z$9,F6*$AA$9,$Z$10,F6*$AA$10,$Z$11,F6*$AA$11,$Z$12,F6*$AA$12,$Z$13,F6*$AA$13,$Z$14,F6*$AA$14,$Z$15,F6*$AA$15,$Z$16,F6*$AA$16,$Z$17,F6*$AA$17,$Z$18,F6*$AA$18,$Z$19,F6*$AA$19,$Z$20,F6*$AA$20,$Z$21,F6*$AA$21,$Z$22,F6*$AA$22,$Z$23,F6*$AA$23,$Z$24,F6*$AA$24,$Z$25,F6*$AA$25,$Z$26,F6*$AA$26,$Z$27,F6*$AA$27,$Z$28,F6*$AA$28,$Z$29,F6*$AA$29,$Z$30,F6*$AA$30,$Z$31,F6*$AA$31,$Z$32,F6*$AA$32,$Z$33,F6*$AA$33,$Z$34,F6*$AA$34,$Z$35,F6*$AA$35,$Z$36,F6*$AA$36,$Z$37,F6*$AA$37,$Z$38,F6*$AA$38,$Z$39,F6*$AA$39,$Z$40,F6*$AA$40,$Z$41,F6*$AA$41,$Z$42,F6*$AA$42,$Z$43,F6*$AA$43,$Z$44,F6*$AA$44,$Z$45,F6*$AA$45,$Z$46,F6*$AA$46,$Z$47,F6*$AA$47,$Z$48,F6*$AA$48,$Z$49,F6*$AA$49,$Z$50,F6*$AA$50,$Z$51,F6*$AA$51,)</f>
        <v>0</v>
      </c>
      <c r="P6" s="4">
        <f t="shared" ref="P6:P35" si="19">_xlfn.SWITCH($D$4:$D$800,$Z$4,G6*$AB$4,$Z$5,G6*$AB$5,$Z$6,G6*$AB$6,$Z$7,G6*$AB$7,$Z$8,G6*$AB$8,$Z$9,G6*$AB$9,$Z$10,G6*$AB$10,$Z$11,G6*$AB$11,$Z$12,G6*$AB$12,$Z$13,G6*$AB$13,$Z$14,G6*$AB$14,$Z$15,G6*$AB$15,$Z$16,G6*$AB$16,$Z$17,G6*$AB$17,$Z$18,G6*$AB$18,$Z$19,G6*$AB$19,$Z$20,G6*$AB$20,$Z$21,G6*$AB$21,$Z$22,G6*$AB$22,$Z$23,G6*$AB$23,$Z$24,G6*$AB$24,$Z$25,G6*$AB$25,$Z$26,G6*$AB$26,$Z$27,G6*$AB$27,$Z$28,G6*$AB$28,$Z$29,G6*$AB$29,$Z$30,G6*$AB$30,$Z$31,G6*$AB$31,$Z$32,G6*$AB$32,$Z$33,G6*$AB$33,$Z$34,G6*$AB$34,$Z$35,G6*$AB$35,$Z$36,G6*$AB$36,$Z$37,G6*$AB$37,$Z$38,G6*$AB$38,$Z$39,G6*$AB$39,$Z$40,G6*$AB$40,$Z$41,G6*$AB$41,$Z$42,G6*$AB$42,$Z$43,G6*$AB$43,$Z$44,G6*$AB$44,$Z$45,G6*$AB$45,$Z$46,G6*$AB$46,$Z$47,G6*$AB$47,$Z$48,G6*$AB$48,$Z$49,G6*$AB$49,$Z$50,G6*$AB$50,$Z$51,G6*$AB$51,)</f>
        <v>0</v>
      </c>
      <c r="Q6" s="4">
        <f t="shared" ref="Q6:Q35" si="20">_xlfn.SWITCH($D$4:$D$800,$Z$4,H6*$AC$4,$Z$5,H6*$AC$5,$Z$6,H6*$AC$6,$Z$7,H6*$AC$7,$Z$8,H6*$AC$8,$Z$9,H6*$AC$9,$Z$10,H6*$AC$10,$Z$11,H6*$AC$11,$Z$12,H6*$AC$12,$Z$13,H6*$AC$13,$Z$14,H6*$AC$14,$Z$15,H6*$AC$15,$Z$16,H6*$AC$16,$Z$17,H6*$AC$17,$Z$18,H6*$AC$18,$Z$19,H6*$AC$19,$Z$20,H6*$AC$20,$Z$21,H6*$AC$21,$Z$22,H6*$AC$22,$Z$23,H6*$AC$23,$Z$24,H6*$AC$24,$Z$25,H6*$AC$25,$Z$26,H6*$AC$26,$Z$27,H6*$AC$27,$Z$28,H6*$AC$28,$Z$29,H6*$AC$29,$Z$30,H6*$AC$30,$Z$31,H6*$AC$31,$Z$32,H6*$AC$32,$Z$33,H6*$AC$33,$Z$34,H6*$AC$34,$Z$35,H6*$AC$35,$Z$36,H6*$AC$36,$Z$37,H6*$AC$37,$Z$38,H6*$AC$38,$Z$39,H6*$AC$39,$Z$40,H6*$AC$40,$Z$41,H6*$AC$41,$Z$42,H6*$AC$42,$Z$43,H6*$AC$43,$Z$44,H6*$AC$44,$Z$45,H6*$AC$45,$Z$46,H6*$AC$46,$Z$47,H6*$AC$47,$Z$48,H6*$AC$48,$Z$49,H6*$AC$49,$Z$50,H6*$AC$50,$Z$51,H6*$AC$51)</f>
        <v>0</v>
      </c>
      <c r="R6" s="4">
        <f t="shared" ref="R6:R35" si="21">_xlfn.SWITCH($D$4:$D$800,$Z$4,I6*$AD$4,$Z$5,I6*$AD$5,$Z$6,I6*$AD$6,$Z$7,I6*$AD$7,$Z$8,I6*$AD$8,$Z$9,I6*$AD$9,$Z$10,I6*$AD$10,$Z$11,I6*$AD$11,$Z$12,I6*$AD$12,$Z$13,I6*$AD$13,$Z$14,I6*$AD$14,$Z$15,I6*$AD$15,$Z$16,I6*$AD$16,$Z$17,I6*$AD$17,$Z$18,I6*$AD$18,$Z$19,I6*$AD$19,$Z$20,I6*$AD$20,$Z$21,I6*$AD$21,$Z$22,I6*$AD$22,$Z$23,I6*$AD$23,$Z$24,I6*$AD$24,$Z$25,I6*$AD$25,$Z$26,I6*$AD$26,$Z$27,I6*$AD$27,$Z$28,I6*$AD$28,$Z$29,I6*$AD$29,$Z$30,I6*$AD$30,$Z$31,I6*$AD$31,$Z$32,I6*$AD$32,$Z$33,I6*$AD$33,$Z$34,I6*$AD$34,$Z$35,I6*$AD$35,$Z$36,I6*$AD$36,$Z$37,I6*$AD$37,$Z$38,I6*$AD$38,$Z$39,I6*$AD$39,$Z$40,I6*$AD$40,$Z$41,I6*$AD$41,$Z$42,I6*$AD$42,$Z$43,I6*$AD$43,$Z$44,I6*$AD$44,$Z$45,I6*$AD$45,$Z$46,I6*$AD$46,$Z$47,I6*$AD$47,$Z$48,I6*$AD$48,$Z$49,I6*$AD$49,$Z$50,I6*$AD$50,$Z$51,I6*$AD$51)</f>
        <v>0</v>
      </c>
      <c r="S6" s="4">
        <f t="shared" ref="S6:S35" si="22">_xlfn.SWITCH($D$4:$D$800,$Z$4,J6*$AE$4,$Z$5,J6*$AE$5,$Z$6,J6*$AE$6,$Z$7,J6*$AE$7,$Z$8,J6*$AE$8,$Z$9,J6*$AE$9,$Z$10,J6*$AE$10,$Z$11,J6*$AE$11,$Z$12,J6*$AE$12,$Z$13,J6*$AE$13,$Z$14,J6*$AE$14,$Z$15,J6*$AE$15,$Z$16,J6*$AE$16,$Z$17,J6*$AE$17,$Z$18,J6*$AE$18,$Z$19,J6*$AE$19,$Z$20,J6*$AE$20,$Z$21,J6*$AE$21,$Z$22,J6*$AE$22,$Z$23,J6*$AE$23,$Z$24,J6*$AE$24,$Z$25,J6*$AE$25,$Z$26,J6*$AE$26,$Z$27,J6*$AE$27,$Z$28,J6*$AE$28,$Z$29,J6*$AE$29,$Z$30,J6*$AE$30,$Z$31,J6*$AE$31,$Z$32,J6*$AE$32,$Z$33,J6*$AE$33,$Z$34,J6*$AE$34,$Z$35,J6*$AE$35,$Z$36,J6*$AE$36,$Z$37,J6*$AE$37,$Z$38,J6*$AE$38,$Z$39,J6*$AE$39,$Z$40,J6*$AE$40,$Z$41,J6*$AE$41,$Z$42,J6*$AE$42,$Z$43,J6*$AE$43,$Z$44,J6*$AE$44,$Z$45,J6*$AE$45,$Z$46,J6*$AE$46,$Z$47,J6*$AE$47,$Z$48,J6*$AE$48,$Z$49,J6*$AE$49,$Z$50,J6*$AE$50,$Z$51,J6*$AE$51)</f>
        <v>0</v>
      </c>
      <c r="T6" s="5">
        <f t="shared" ref="T6:T35" si="23">_xlfn.SWITCH($D$4:$D$800,$Z$4,K6*$AF$4,$Z$5,K6*$AF$5,$Z$6,K6*$AF$6,$Z$7,K6*$AF$7,$Z$8,K6*$AF$8,$Z$9,K6*$AF$9,$Z$10,K6*$AF$10,$Z$11,K6*$AF$11,$Z$12,K6*$AF$12,$Z$13,K6*$AF$13,$Z$14,K6*$AF$14,$Z$15,K6*$AF$15,$Z$16,K6*$AF$16,$Z$17,K6*$AF$17,$Z$18,K6*$AF$18,$Z$19,K6*$AF$19,$Z$20,K6*$AF$20,$Z$21,K6*$AF$21,$Z$22,K6*$AF$22,$Z$23,K6*$AF$23,$Z$24,K6*$AF$24,$Z$25,K6*$AF$25,$Z$26,K6*$AF$26,$Z$27,K6*$AF$27,$Z$28,K6*$AF$28,$Z$29,K6*$AF$29,$Z$30,K6*$AF$30,$Z$31,K6*$AF$31,$Z$32,K6*$AF$32,$Z$33,K6*$AF$33,$Z$34,K6*$AF$34,$Z$35,K6*$AF$35,$Z$36,K6*$AF$36,$Z$37,K6*$AF$37,$Z$38,K6*$AF$38,$Z$39,K6*$AF$39,$Z$40,K6*$AF$40,$Z$41,K6*$AF$41,$Z$42,K6*$AF$42,$Z$43,K6*$AF$43,$Z$44,K6*$AF$44,$Z$45,K6*$AF$45,$Z$46,K6*$AF$46,$Z$47,K6*$AF$47,$Z$48,K6*$AF$48,$Z$49,K6*$AF$49,$Z$50,K6*$AF$50,$Z$51,K6*$AF$51)</f>
        <v>0</v>
      </c>
      <c r="U6" s="5">
        <f t="shared" ref="U6:U67" si="24">_xlfn.SWITCH($D$4:$D$800,$Z$4,L6*$AG$4,$Z$5,L6*$AG$5,$Z$6,L6*$AG$6,$Z$7,L6*$AG$7,$Z$8,L6*$AG$8,$Z$9,L6*$AG$9,$Z$10,L6*$AG$10,$Z$11,L6*$AG$11,$Z$12,L6*$AG$12,$Z$13,L6*$AG$13,$Z$14,L6*$AG$14,$Z$15,L6*$AG$15,$Z$16,L6*$AG$16,$Z$17,L6*$AG$17,$Z$18,L6*$AG$18,$Z$19,L6*$AG$19,$Z$20,L6*$AG$20,$Z$21,L6*$AG$21,$Z$22,L6*$AG$22,$Z$23,L6*$AG$23,$Z$24,L6*$AG$24,$Z$25,L6*$AG$25,$Z$26,L6*$AG$26,$Z$27,L6*$AG$27,$Z$28,L6*$AG$28,$Z$29,L6*$AG$29,$Z$30,L6*$AG$30,$Z$31,L6*$AG$31,$Z$32,L6*$AG$32,$Z$33,L6*$AG$33,$Z$34,L6*$AG$34,$Z$35,L6*$AG$35,$Z$36,L6*$AG$36,$Z$37,L6*$AG$37,$Z$38,L6*$AG$38,$Z$39,L6*$AG$39,$Z$40,L6*$AG$40,$Z$41,L6*$AG$41,$Z$42,L6*$AG$42,$Z$43,L6*$AG$43,$Z$44,L6*$AG$44,$Z$45,L6*$AG$45,$Z$46,L6*$AG$46,$Z$47,L6*$AG$47,$Z$48,L6*$AG$48,$Z$49,L6*$AG$49,$Z$50,L6*$AG$50,$Z$51,L6*$AG$51)</f>
        <v>0</v>
      </c>
      <c r="V6" s="5">
        <f t="shared" ref="V6:V67" si="25">_xlfn.SWITCH($D$4:$D$800,$Z$4,M6*$AH$4,$Z$5,M6*$AH$5,$Z$6,M6*$AH$6,$Z$7,M6*$AH$7,$Z$8,M6*$AH$8,$Z$9,M6*$AH$9,$Z$10,M6*$AH$10,$Z$11,M6*$AH$11,$Z$12,M6*$AH$12,$Z$13,M6*$AH$13,$Z$14,M6*$AH$14,$Z$15,M6*$AH$15,$Z$16,M6*$AH$16,$Z$17,M6*$AH$17,$Z$18,M6*$AH$18,$Z$19,M6*$AH$19,$Z$20,M6*$AH$20,$Z$21,M6*$AH$21,$Z$22,M6*$AH$22,$Z$23,M6*$AH$23,$Z$24,M6*$AH$24,$Z$25,M6*$AH$25,$Z$26,M6*$AH$26,$Z$27,M6*$AH$27,$Z$28,M6*$AH$28,$Z$29,M6*$AH$29,$Z$30,M6*$AH$30,$Z$31,M6*$AH$31,$Z$32,M6*$AH$32,$Z$33,M6*$AH$33,$Z$34,M6*$AH$34,$Z$35,M6*$AH$35,$Z$36,M6*$AH$36,$Z$37,M6*$AH$37,$Z$38,M6*$AH$38,$Z$39,M6*$AH$39,$Z$40,M6*$AH$40,$Z$41,M6*$AH$41,$Z$42,M6*$AH$42,$Z$43,M6*$AH$43,$Z$44,M6*$AH$44,$Z$45,M6*$AH$45,$Z$46,M6*$AH$46,$Z$47,M6*$AH$47,$Z$48,M6*$AH$48,$Z$49,M6*$AH$49,$Z$50,M6*$AH$50,$Z$51,M6*$AH$51)</f>
        <v>0</v>
      </c>
      <c r="W6" s="5">
        <f t="shared" ref="W6:W67" si="26">_xlfn.SWITCH($D$4:$D$800,$Z$4,N6*$AI$4,$Z$5,N6*$AI$5,$Z$6,N6*$AI$6,$Z$7,N6*$AI$7,$Z$8,N6*$AI$8,$Z$9,N6*$AI$9,$Z$10,N6*$AI$10,$Z$11,N6*$AI$11,$Z$12,N6*$AI$12,$Z$13,N6*$AI$13,$Z$14,N6*$AI$14,$Z$15,N6*$AI$15,$Z$16,N6*$AI$16,$Z$17,N6*$AI$17,$Z$18,N6*$AI$18,$Z$19,N6*$AI$19,$Z$20,N6*$AI$20,$Z$21,N6*$AI$21,$Z$22,N6*$AI$22,$Z$23,N6*$AI$23,$Z$24,N6*$AI$24,$Z$25,N6*$AI$25,$Z$26,N6*$AI$26,$Z$27,N6*$AI$27,$Z$28,N6*$AI$28,$Z$29,N6*$AI$29,$Z$30,N6*$AI$30,$Z$31,N6*$AI$31,$Z$32,N6*$AI$32,$Z$33,N6*$AI$33,$Z$34,N6*$AI$34,$Z$35,N6*$AI$35,$Z$36,N6*$AI$36,$Z$37,N6*$AI$37,$Z$38,N6*$AI$38,$Z$39,N6*$AI$39,$Z$40,N6*$AI$40,$Z$41,N6*$AI$41,$Z$42,N6*$AI$42,$Z$43,N6*$AI$43,$Z$44,N6*$AI$44,$Z$45,N6*$AI$45,$Z$46,N6*$AI$46,$Z$47,N6*$AI$47,$Z$48,N6*$AI$48,$Z$49,N6*$AI$49,$Z$50,N6*$AI$50,$Z$51,N6*$AI$51)</f>
        <v>0</v>
      </c>
      <c r="X6" s="5">
        <f>SUM(Tabella120581119[[#This Row],[Quadrimestre nov22-feb23]:[Quadrimestre lug25-ott25]])</f>
        <v>0</v>
      </c>
      <c r="Z6" s="1" t="s">
        <v>379</v>
      </c>
      <c r="AA6" s="1">
        <v>73</v>
      </c>
      <c r="AB6" s="1">
        <v>73</v>
      </c>
      <c r="AC6" s="1">
        <v>73</v>
      </c>
      <c r="AD6" s="1">
        <v>73</v>
      </c>
      <c r="AE6" s="1">
        <v>73</v>
      </c>
      <c r="AF6" s="1">
        <v>73</v>
      </c>
      <c r="AG6" s="1">
        <v>73</v>
      </c>
      <c r="AH6" s="1">
        <v>73</v>
      </c>
      <c r="AI6" s="1">
        <v>73</v>
      </c>
      <c r="AL6" s="1" t="s">
        <v>116</v>
      </c>
      <c r="AM6" s="1">
        <f t="shared" si="9"/>
        <v>0</v>
      </c>
      <c r="AN6" s="1">
        <f>SUMIF(E$4:E801,AL6,O$4:O801)</f>
        <v>0</v>
      </c>
      <c r="AO6" s="1">
        <f t="shared" si="10"/>
        <v>0</v>
      </c>
      <c r="AP6" s="1">
        <f>SUMIF(E$4:E801,AL6,P$4:P801)</f>
        <v>0</v>
      </c>
      <c r="AQ6" s="1">
        <f t="shared" si="11"/>
        <v>0</v>
      </c>
      <c r="AR6" s="1">
        <f>SUMIF(E$4:E801,AL6,Q$4:Q801)</f>
        <v>0</v>
      </c>
      <c r="AS6" s="1">
        <f t="shared" si="12"/>
        <v>5866.666666666667</v>
      </c>
      <c r="AT6" s="1">
        <f>SUMIF(E$4:E801,AL6,R$4:R801)</f>
        <v>0</v>
      </c>
      <c r="AU6" s="1">
        <f t="shared" si="13"/>
        <v>5866.666666666667</v>
      </c>
      <c r="AV6" s="1">
        <f>SUMIF(E$4:E801,AL6,S$4:S801)</f>
        <v>0</v>
      </c>
      <c r="AW6" s="1">
        <f t="shared" si="14"/>
        <v>5866.666666666667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">
        <f>Tabella322691220[[#This Row],[Da Decreto1-4]]+Tabella322691220[[#This Row],[Da Decreto5-8]]+Tabella322691220[[#This Row],[Da Decreto9-12]]+Tabella322691220[[#This Row],[Da Decreto13-16]]+Tabella322691220[[#This Row],[Da Decreto17-20]]</f>
        <v>11733.333333333334</v>
      </c>
      <c r="BF6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6" s="93">
        <f>IFERROR(-(Tabella322691220[[#This Row],[Totale Per OR Atteso]]-Tabella322691220[[#This Row],[Totale Predetto]])/Tabella322691220[[#This Row],[Totale Per OR Atteso]],0)</f>
        <v>-1</v>
      </c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143466.66666666669</v>
      </c>
      <c r="CT6" s="66"/>
      <c r="CU6" s="67"/>
      <c r="CV6" s="66">
        <f>SUM(CV8:CX52)</f>
        <v>203733.33333333337</v>
      </c>
      <c r="CW6" s="66"/>
      <c r="CX6" s="67"/>
      <c r="CY6" s="66">
        <f>SUM(CY8:CY52)</f>
        <v>0</v>
      </c>
      <c r="CZ6" s="66"/>
      <c r="DA6" s="66"/>
      <c r="DB6" s="66">
        <f>SUM(CS6:CY6)</f>
        <v>347200.00000000006</v>
      </c>
      <c r="DC6" s="56"/>
      <c r="DD6" s="113"/>
      <c r="DE6" s="114"/>
      <c r="DF6" s="114"/>
      <c r="DG6" s="114"/>
      <c r="DH6" s="113"/>
      <c r="DI6" s="65"/>
      <c r="DJ6" s="113">
        <f t="shared" ref="DJ6" si="27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2:134" ht="23.25">
      <c r="B7" s="5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  <c r="O7" s="4">
        <f t="shared" si="18"/>
        <v>0</v>
      </c>
      <c r="P7" s="4">
        <f t="shared" si="19"/>
        <v>0</v>
      </c>
      <c r="Q7" s="4">
        <f t="shared" si="20"/>
        <v>0</v>
      </c>
      <c r="R7" s="4">
        <f t="shared" si="21"/>
        <v>0</v>
      </c>
      <c r="S7" s="4">
        <f t="shared" si="22"/>
        <v>0</v>
      </c>
      <c r="T7" s="5">
        <f t="shared" si="23"/>
        <v>0</v>
      </c>
      <c r="U7" s="5">
        <f t="shared" si="24"/>
        <v>0</v>
      </c>
      <c r="V7" s="5">
        <f t="shared" si="25"/>
        <v>0</v>
      </c>
      <c r="W7" s="5">
        <f t="shared" si="26"/>
        <v>0</v>
      </c>
      <c r="X7" s="5">
        <f>SUM(Tabella120581119[[#This Row],[Quadrimestre nov22-feb23]:[Quadrimestre lug25-ott25]])</f>
        <v>0</v>
      </c>
      <c r="Z7" s="1" t="s">
        <v>380</v>
      </c>
      <c r="AA7" s="1">
        <v>30</v>
      </c>
      <c r="AB7" s="1">
        <v>30</v>
      </c>
      <c r="AC7" s="1">
        <v>30</v>
      </c>
      <c r="AD7" s="1">
        <v>30</v>
      </c>
      <c r="AE7" s="1">
        <v>30</v>
      </c>
      <c r="AF7" s="1">
        <v>30</v>
      </c>
      <c r="AG7" s="1">
        <v>30</v>
      </c>
      <c r="AH7" s="1">
        <v>30</v>
      </c>
      <c r="AI7" s="1">
        <v>30</v>
      </c>
      <c r="AL7" s="1" t="s">
        <v>118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Tabella322691220[[#This Row],[Da Decreto1-4]]+Tabella322691220[[#This Row],[Da Decreto5-8]]+Tabella322691220[[#This Row],[Da Decreto9-12]]+Tabella322691220[[#This Row],[Da Decreto13-16]]+Tabella322691220[[#This Row],[Da Decreto17-20]]</f>
        <v>0</v>
      </c>
      <c r="BF7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7" s="93">
        <f>IFERROR(-(Tabella322691220[[#This Row],[Totale Per OR Atteso]]-Tabella322691220[[#This Row],[Totale Predetto]])/Tabella322691220[[#This Row],[Totale Per OR Atteso]],0)</f>
        <v>0</v>
      </c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2:134" ht="134.25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18"/>
        <v>0</v>
      </c>
      <c r="P8" s="4">
        <f t="shared" si="19"/>
        <v>0</v>
      </c>
      <c r="Q8" s="4">
        <f t="shared" si="20"/>
        <v>0</v>
      </c>
      <c r="R8" s="4">
        <f t="shared" si="21"/>
        <v>0</v>
      </c>
      <c r="S8" s="4">
        <f t="shared" si="22"/>
        <v>0</v>
      </c>
      <c r="T8" s="5">
        <f t="shared" si="23"/>
        <v>0</v>
      </c>
      <c r="U8" s="5">
        <f t="shared" si="24"/>
        <v>0</v>
      </c>
      <c r="V8" s="5">
        <f t="shared" si="25"/>
        <v>0</v>
      </c>
      <c r="W8" s="5">
        <f t="shared" si="26"/>
        <v>0</v>
      </c>
      <c r="X8" s="5">
        <f>SUM(Tabella120581119[[#This Row],[Quadrimestre nov22-feb23]:[Quadrimestre lug25-ott25]])</f>
        <v>0</v>
      </c>
      <c r="AL8" s="1" t="s">
        <v>122</v>
      </c>
      <c r="AM8" s="1">
        <f t="shared" si="9"/>
        <v>0</v>
      </c>
      <c r="AN8" s="1">
        <f>SUMIF(E$4:E803,AL8,O$4:O803)</f>
        <v>0</v>
      </c>
      <c r="AO8" s="1">
        <f t="shared" si="10"/>
        <v>1666.6666666666667</v>
      </c>
      <c r="AP8" s="1">
        <f>SUMIF(E$4:E803,AL8,P$4:P803)</f>
        <v>0</v>
      </c>
      <c r="AQ8" s="1">
        <f t="shared" si="11"/>
        <v>3333.3333333333335</v>
      </c>
      <c r="AR8" s="1">
        <f>SUMIF(E$4:E803,AL8,Q$4:Q803)</f>
        <v>0</v>
      </c>
      <c r="AS8" s="1">
        <f t="shared" si="12"/>
        <v>3333.3333333333335</v>
      </c>
      <c r="AT8" s="1">
        <f>SUMIF(E$4:E803,AL8,R$4:R803)</f>
        <v>0</v>
      </c>
      <c r="AU8" s="1">
        <f t="shared" si="13"/>
        <v>6666.666666666667</v>
      </c>
      <c r="AV8" s="1">
        <f>SUMIF(E$4:E803,AL8,S$4:S803)</f>
        <v>0</v>
      </c>
      <c r="AW8" s="1">
        <f t="shared" si="14"/>
        <v>10000</v>
      </c>
      <c r="AX8" s="1">
        <f>SUMIF(E$4:E803,AL8,T$4:T803)</f>
        <v>0</v>
      </c>
      <c r="AY8" s="1">
        <f t="shared" si="15"/>
        <v>10000</v>
      </c>
      <c r="AZ8" s="1">
        <f>SUMIF(E$4:E803,AL8,U$4:U803)</f>
        <v>0</v>
      </c>
      <c r="BA8" s="1">
        <f t="shared" si="16"/>
        <v>5000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Tabella322691220[[#This Row],[Da Decreto1-4]]+Tabella322691220[[#This Row],[Da Decreto5-8]]+Tabella322691220[[#This Row],[Da Decreto9-12]]+Tabella322691220[[#This Row],[Da Decreto13-16]]+Tabella322691220[[#This Row],[Da Decreto17-20]]</f>
        <v>15000</v>
      </c>
      <c r="BF8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8" s="93">
        <f>IFERROR(-(Tabella322691220[[#This Row],[Totale Per OR Atteso]]-Tabella322691220[[#This Row],[Totale Predetto]])/Tabella322691220[[#This Row],[Totale Per OR Atteso]],0)</f>
        <v>-1</v>
      </c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28">IF(BZ8="X",$DL8/COUNTA($BZ8:$CQ8),0) +  IF(CA8="X",$DL8/COUNTA($BZ8:$CQ8),0)</f>
        <v>4000</v>
      </c>
      <c r="CT8" s="52">
        <f t="shared" ref="CT8:CT39" si="29">IF(CB8="X",$DL8/COUNTA($BZ8:$CQ8),0) +  IF(CC8="X",$DL8/COUNTA($BZ8:$CQ8),0)</f>
        <v>4000</v>
      </c>
      <c r="CU8" s="52">
        <f t="shared" ref="CU8:CU39" si="30">IF(CD8="X",$DL8/COUNTA($BZ8:$CQ8),0) +  IF(CE8="X",$DL8/COUNTA($BZ8:$CQ8),0)</f>
        <v>4000</v>
      </c>
      <c r="CV8" s="52">
        <f t="shared" ref="CV8:CV39" si="31">IF(CF8="X",$DL8/COUNTA($BZ8:$CQ8),0) +  IF(CG8="X",$DL8/COUNTA($BZ8:$CQ8),0)</f>
        <v>4000</v>
      </c>
      <c r="CW8" s="52">
        <f t="shared" ref="CW8:CW39" si="32">IF(CH8="X",$DL8/COUNTA($BZ8:$CQ8),0) +  IF(CI8="X",$DL8/COUNTA($BZ8:$CQ8),0)</f>
        <v>4000</v>
      </c>
      <c r="CX8" s="52">
        <f t="shared" ref="CX8:CX39" si="33">IF(CJ8="X",$DL8/COUNTA($BZ8:$CQ8),0) +  IF(CK8="X",$DL8/COUNTA($BZ8:$CQ8),0)</f>
        <v>4000</v>
      </c>
      <c r="CY8" s="52">
        <f t="shared" ref="CY8:CY39" si="34">IF(CL8="X",$DL8/COUNTA($BZ8:$CQ8),0) +  IF(CM8="X",$DL8/COUNTA($BZ8:$CQ8),0)</f>
        <v>0</v>
      </c>
      <c r="CZ8" s="52">
        <f t="shared" ref="CZ8:CZ39" si="35">IF(CN8="X",$DL8/COUNTA($BZ8:$CQ8),0) +  IF(CO8="X",$DL8/COUNTA($BZ8:$CQ8),0)</f>
        <v>0</v>
      </c>
      <c r="DA8" s="52">
        <f t="shared" ref="DA8:DA39" si="36">IF(CP8="X",$DL8/COUNTA($BZ8:$CQ8),0) +  IF(CQ8="X",$DL8/COUNTA($BZ8:$CQ8),0)</f>
        <v>0</v>
      </c>
      <c r="DB8" s="66">
        <f>SUM(CS8:DA8)</f>
        <v>24000</v>
      </c>
      <c r="DC8" s="56"/>
      <c r="DD8" s="115">
        <f>SUM(DE8:DG8)</f>
        <v>600</v>
      </c>
      <c r="DE8" s="116">
        <f>'CINI-Unicampania-Totale-Prev'!BU8</f>
        <v>600</v>
      </c>
      <c r="DF8" s="116">
        <f>'CINI-Unicampania-Totale-Prev'!BV8</f>
        <v>0</v>
      </c>
      <c r="DG8" s="116">
        <f>'CINI-Unicampania-Totale-Prev'!BW8</f>
        <v>0</v>
      </c>
      <c r="DH8" s="115">
        <v>600</v>
      </c>
      <c r="DI8" s="65"/>
      <c r="DJ8" s="109">
        <f t="shared" ref="DJ8:DJ52" si="37">DD8/125</f>
        <v>4.8</v>
      </c>
      <c r="DK8" s="65"/>
      <c r="DL8" s="113">
        <f>DE8/125*'CINI - UniCampania'!$B$4</f>
        <v>24000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2:134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18"/>
        <v>0</v>
      </c>
      <c r="P9" s="4">
        <f t="shared" si="19"/>
        <v>0</v>
      </c>
      <c r="Q9" s="4">
        <f t="shared" si="20"/>
        <v>0</v>
      </c>
      <c r="R9" s="4">
        <f t="shared" si="21"/>
        <v>0</v>
      </c>
      <c r="S9" s="4">
        <f t="shared" si="22"/>
        <v>0</v>
      </c>
      <c r="T9" s="5">
        <f t="shared" si="23"/>
        <v>0</v>
      </c>
      <c r="U9" s="5">
        <f t="shared" si="24"/>
        <v>0</v>
      </c>
      <c r="V9" s="5">
        <f t="shared" si="25"/>
        <v>0</v>
      </c>
      <c r="W9" s="5">
        <f t="shared" si="26"/>
        <v>0</v>
      </c>
      <c r="X9" s="5">
        <f>SUM(Tabella120581119[[#This Row],[Quadrimestre nov22-feb23]:[Quadrimestre lug25-ott25]])</f>
        <v>0</v>
      </c>
      <c r="AL9" s="1" t="s">
        <v>126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2933.3333333333335</v>
      </c>
      <c r="AV9" s="1">
        <f>SUMIF(E$4:E804,AL9,S$4:S804)</f>
        <v>0</v>
      </c>
      <c r="AW9" s="1">
        <f t="shared" si="14"/>
        <v>5866.666666666667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">
        <f>Tabella322691220[[#This Row],[Da Decreto1-4]]+Tabella322691220[[#This Row],[Da Decreto5-8]]+Tabella322691220[[#This Row],[Da Decreto9-12]]+Tabella322691220[[#This Row],[Da Decreto13-16]]+Tabella322691220[[#This Row],[Da Decreto17-20]]</f>
        <v>2933.3333333333335</v>
      </c>
      <c r="BF9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9" s="93">
        <f>IFERROR(-(Tabella322691220[[#This Row],[Totale Per OR Atteso]]-Tabella322691220[[#This Row],[Totale Predetto]])/Tabella322691220[[#This Row],[Totale Per OR Atteso]],0)</f>
        <v>-1</v>
      </c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28"/>
        <v>4000</v>
      </c>
      <c r="CT9" s="52">
        <f t="shared" si="29"/>
        <v>4000</v>
      </c>
      <c r="CU9" s="52">
        <f t="shared" si="30"/>
        <v>4000</v>
      </c>
      <c r="CV9" s="52">
        <f t="shared" si="31"/>
        <v>4000</v>
      </c>
      <c r="CW9" s="52">
        <f t="shared" si="32"/>
        <v>4000</v>
      </c>
      <c r="CX9" s="52">
        <f t="shared" si="33"/>
        <v>4000</v>
      </c>
      <c r="CY9" s="52">
        <f t="shared" si="34"/>
        <v>0</v>
      </c>
      <c r="CZ9" s="52">
        <f t="shared" si="35"/>
        <v>0</v>
      </c>
      <c r="DA9" s="52">
        <f t="shared" si="36"/>
        <v>0</v>
      </c>
      <c r="DB9" s="66">
        <f>SUM(CS9:DA9)</f>
        <v>24000</v>
      </c>
      <c r="DC9" s="56"/>
      <c r="DD9" s="115">
        <f t="shared" ref="DD9:DD72" si="38">SUM(DE9:DG9)</f>
        <v>600</v>
      </c>
      <c r="DE9" s="116">
        <f>'CINI-Unicampania-Totale-Prev'!BU9</f>
        <v>600</v>
      </c>
      <c r="DF9" s="116">
        <f>'CINI-Unicampania-Totale-Prev'!BV9</f>
        <v>0</v>
      </c>
      <c r="DG9" s="116">
        <f>'CINI-Unicampania-Totale-Prev'!BW9</f>
        <v>0</v>
      </c>
      <c r="DH9" s="115">
        <v>600</v>
      </c>
      <c r="DI9" s="65"/>
      <c r="DJ9" s="109">
        <f t="shared" si="37"/>
        <v>4.8</v>
      </c>
      <c r="DK9" s="65"/>
      <c r="DL9" s="113">
        <f>DE9/125*'CINI - UniCampania'!$B$4</f>
        <v>24000</v>
      </c>
      <c r="DU9" s="7" t="s">
        <v>88</v>
      </c>
      <c r="DV9" s="5">
        <f>SUM(CS8:CS52)</f>
        <v>28800</v>
      </c>
      <c r="DW9" s="5">
        <f t="shared" ref="DW9:ED9" si="39">SUM(CT8:CT52)</f>
        <v>47822.222222222226</v>
      </c>
      <c r="DX9" s="5">
        <f t="shared" si="39"/>
        <v>66844.444444444453</v>
      </c>
      <c r="DY9" s="5">
        <f t="shared" si="39"/>
        <v>79911.111111111124</v>
      </c>
      <c r="DZ9" s="5">
        <f t="shared" si="39"/>
        <v>67911.111111111124</v>
      </c>
      <c r="EA9" s="5">
        <f t="shared" si="39"/>
        <v>55911.111111111117</v>
      </c>
      <c r="EB9" s="5">
        <f t="shared" si="39"/>
        <v>0</v>
      </c>
      <c r="EC9" s="5">
        <f t="shared" si="39"/>
        <v>0</v>
      </c>
      <c r="ED9" s="5">
        <f t="shared" si="39"/>
        <v>0</v>
      </c>
    </row>
    <row r="10" spans="2:134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18"/>
        <v>0</v>
      </c>
      <c r="P10" s="4">
        <f t="shared" si="19"/>
        <v>0</v>
      </c>
      <c r="Q10" s="4">
        <f t="shared" si="20"/>
        <v>0</v>
      </c>
      <c r="R10" s="4">
        <f t="shared" si="21"/>
        <v>0</v>
      </c>
      <c r="S10" s="4">
        <f t="shared" si="22"/>
        <v>0</v>
      </c>
      <c r="T10" s="5">
        <f t="shared" si="23"/>
        <v>0</v>
      </c>
      <c r="U10" s="5">
        <f t="shared" si="24"/>
        <v>0</v>
      </c>
      <c r="V10" s="5">
        <f t="shared" si="25"/>
        <v>0</v>
      </c>
      <c r="W10" s="5">
        <f t="shared" si="26"/>
        <v>0</v>
      </c>
      <c r="X10" s="5">
        <f>SUM(Tabella120581119[[#This Row],[Quadrimestre nov22-feb23]:[Quadrimestre lug25-ott25]])</f>
        <v>0</v>
      </c>
      <c r="AL10" s="1" t="s">
        <v>129</v>
      </c>
      <c r="AM10" s="1">
        <f t="shared" si="9"/>
        <v>0</v>
      </c>
      <c r="AN10" s="1">
        <f>SUMIF(E$4:E805,AL10,O$4:O805)</f>
        <v>0</v>
      </c>
      <c r="AO10" s="1">
        <f t="shared" si="10"/>
        <v>2000</v>
      </c>
      <c r="AP10" s="1">
        <f>SUMIF(E$4:E805,AL10,P$4:P805)</f>
        <v>0</v>
      </c>
      <c r="AQ10" s="1">
        <f t="shared" si="11"/>
        <v>4000</v>
      </c>
      <c r="AR10" s="1">
        <f>SUMIF(E$4:E805,AL10,Q$4:Q805)</f>
        <v>0</v>
      </c>
      <c r="AS10" s="1">
        <f t="shared" si="12"/>
        <v>4000</v>
      </c>
      <c r="AT10" s="1">
        <f>SUMIF(E$4:E805,AL10,R$4:R805)</f>
        <v>0</v>
      </c>
      <c r="AU10" s="1">
        <f t="shared" si="13"/>
        <v>8000</v>
      </c>
      <c r="AV10" s="1">
        <f>SUMIF(E$4:E805,AL10,S$4:S805)</f>
        <v>0</v>
      </c>
      <c r="AW10" s="1">
        <f t="shared" si="14"/>
        <v>12000</v>
      </c>
      <c r="AX10" s="1">
        <f>SUMIF(E$4:E805,AL10,T$4:T805)</f>
        <v>0</v>
      </c>
      <c r="AY10" s="1">
        <f t="shared" si="15"/>
        <v>12000</v>
      </c>
      <c r="AZ10" s="1">
        <f>SUMIF(E$4:E805,AL10,U$4:U805)</f>
        <v>0</v>
      </c>
      <c r="BA10" s="1">
        <f t="shared" si="16"/>
        <v>6000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">
        <f>Tabella322691220[[#This Row],[Da Decreto1-4]]+Tabella322691220[[#This Row],[Da Decreto5-8]]+Tabella322691220[[#This Row],[Da Decreto9-12]]+Tabella322691220[[#This Row],[Da Decreto13-16]]+Tabella322691220[[#This Row],[Da Decreto17-20]]</f>
        <v>18000</v>
      </c>
      <c r="BF10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10" s="93">
        <f>IFERROR(-(Tabella322691220[[#This Row],[Totale Per OR Atteso]]-Tabella322691220[[#This Row],[Totale Predetto]])/Tabella322691220[[#This Row],[Totale Per OR Atteso]],0)</f>
        <v>-1</v>
      </c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28"/>
        <v>4000</v>
      </c>
      <c r="CT10" s="52">
        <f t="shared" si="29"/>
        <v>4000</v>
      </c>
      <c r="CU10" s="52">
        <f t="shared" si="30"/>
        <v>4000</v>
      </c>
      <c r="CV10" s="52">
        <f t="shared" si="31"/>
        <v>4000</v>
      </c>
      <c r="CW10" s="52">
        <f t="shared" si="32"/>
        <v>4000</v>
      </c>
      <c r="CX10" s="52">
        <f t="shared" si="33"/>
        <v>4000</v>
      </c>
      <c r="CY10" s="52">
        <f t="shared" si="34"/>
        <v>0</v>
      </c>
      <c r="CZ10" s="52">
        <f t="shared" si="35"/>
        <v>0</v>
      </c>
      <c r="DA10" s="52">
        <f t="shared" si="36"/>
        <v>0</v>
      </c>
      <c r="DB10" s="66">
        <f t="shared" ref="DB10:DB73" si="40">SUM(CS10:DA10)</f>
        <v>24000</v>
      </c>
      <c r="DC10" s="56"/>
      <c r="DD10" s="115">
        <f t="shared" si="38"/>
        <v>600</v>
      </c>
      <c r="DE10" s="116">
        <f>'CINI-Unicampania-Totale-Prev'!BU10</f>
        <v>600</v>
      </c>
      <c r="DF10" s="116">
        <f>'CINI-Unicampania-Totale-Prev'!BV10</f>
        <v>0</v>
      </c>
      <c r="DG10" s="116">
        <f>'CINI-Unicampania-Totale-Prev'!BW10</f>
        <v>0</v>
      </c>
      <c r="DH10" s="115">
        <v>600</v>
      </c>
      <c r="DI10" s="65"/>
      <c r="DJ10" s="109">
        <f t="shared" si="37"/>
        <v>4.8</v>
      </c>
      <c r="DK10" s="65"/>
      <c r="DL10" s="113">
        <f>DE10/125*'CINI - UniCampania'!$B$4</f>
        <v>24000</v>
      </c>
      <c r="DU10" s="7" t="s">
        <v>116</v>
      </c>
      <c r="DV10" s="5">
        <f>SUM(CS54:CS93)</f>
        <v>0</v>
      </c>
      <c r="DW10" s="5">
        <f t="shared" ref="DW10:ED10" si="41">SUM(CT54:CT93)</f>
        <v>0</v>
      </c>
      <c r="DX10" s="5">
        <f t="shared" si="41"/>
        <v>0</v>
      </c>
      <c r="DY10" s="5">
        <f t="shared" si="41"/>
        <v>5866.666666666667</v>
      </c>
      <c r="DZ10" s="5">
        <f t="shared" si="41"/>
        <v>5866.666666666667</v>
      </c>
      <c r="EA10" s="5">
        <f t="shared" si="41"/>
        <v>5866.666666666667</v>
      </c>
      <c r="EB10" s="5">
        <f t="shared" si="41"/>
        <v>0</v>
      </c>
      <c r="EC10" s="5">
        <f t="shared" si="41"/>
        <v>0</v>
      </c>
      <c r="ED10" s="5">
        <f t="shared" si="41"/>
        <v>0</v>
      </c>
    </row>
    <row r="11" spans="2:134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18"/>
        <v>0</v>
      </c>
      <c r="P11" s="4">
        <f t="shared" si="19"/>
        <v>0</v>
      </c>
      <c r="Q11" s="4">
        <f t="shared" si="20"/>
        <v>0</v>
      </c>
      <c r="R11" s="4">
        <f t="shared" si="21"/>
        <v>0</v>
      </c>
      <c r="S11" s="4">
        <f t="shared" si="22"/>
        <v>0</v>
      </c>
      <c r="T11" s="5">
        <f t="shared" si="23"/>
        <v>0</v>
      </c>
      <c r="U11" s="5">
        <f t="shared" si="24"/>
        <v>0</v>
      </c>
      <c r="V11" s="5">
        <f t="shared" si="25"/>
        <v>0</v>
      </c>
      <c r="W11" s="5">
        <f t="shared" si="26"/>
        <v>0</v>
      </c>
      <c r="X11" s="5">
        <f>SUM(Tabella120581119[[#This Row],[Quadrimestre nov22-feb23]:[Quadrimestre lug25-ott25]])</f>
        <v>0</v>
      </c>
      <c r="AL11" s="1" t="s">
        <v>132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16000</v>
      </c>
      <c r="AT11" s="1">
        <f>SUMIF(E$4:E806,AL11,R$4:R806)</f>
        <v>0</v>
      </c>
      <c r="AU11" s="1">
        <f t="shared" si="13"/>
        <v>16000</v>
      </c>
      <c r="AV11" s="1">
        <f>SUMIF(E$4:E806,AL11,S$4:S806)</f>
        <v>0</v>
      </c>
      <c r="AW11" s="1">
        <f t="shared" si="14"/>
        <v>16000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Tabella322691220[[#This Row],[Da Decreto1-4]]+Tabella322691220[[#This Row],[Da Decreto5-8]]+Tabella322691220[[#This Row],[Da Decreto9-12]]+Tabella322691220[[#This Row],[Da Decreto13-16]]+Tabella322691220[[#This Row],[Da Decreto17-20]]</f>
        <v>32000</v>
      </c>
      <c r="BF11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11" s="93">
        <f>IFERROR(-(Tabella322691220[[#This Row],[Totale Per OR Atteso]]-Tabella322691220[[#This Row],[Totale Predetto]])/Tabella322691220[[#This Row],[Totale Per OR Atteso]],0)</f>
        <v>-1</v>
      </c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28"/>
        <v>4000</v>
      </c>
      <c r="CT11" s="52">
        <f t="shared" si="29"/>
        <v>4000</v>
      </c>
      <c r="CU11" s="52">
        <f t="shared" si="30"/>
        <v>4000</v>
      </c>
      <c r="CV11" s="52">
        <f t="shared" si="31"/>
        <v>4000</v>
      </c>
      <c r="CW11" s="52">
        <f t="shared" si="32"/>
        <v>4000</v>
      </c>
      <c r="CX11" s="52">
        <f t="shared" si="33"/>
        <v>4000</v>
      </c>
      <c r="CY11" s="52">
        <f t="shared" si="34"/>
        <v>0</v>
      </c>
      <c r="CZ11" s="52">
        <f t="shared" si="35"/>
        <v>0</v>
      </c>
      <c r="DA11" s="52">
        <f t="shared" si="36"/>
        <v>0</v>
      </c>
      <c r="DB11" s="66">
        <f t="shared" si="40"/>
        <v>24000</v>
      </c>
      <c r="DC11" s="56"/>
      <c r="DD11" s="115">
        <f t="shared" si="38"/>
        <v>600</v>
      </c>
      <c r="DE11" s="116">
        <f>'CINI-Unicampania-Totale-Prev'!BU11</f>
        <v>600</v>
      </c>
      <c r="DF11" s="116">
        <f>'CINI-Unicampania-Totale-Prev'!BV11</f>
        <v>0</v>
      </c>
      <c r="DG11" s="116">
        <f>'CINI-Unicampania-Totale-Prev'!BW11</f>
        <v>0</v>
      </c>
      <c r="DH11" s="115">
        <v>600</v>
      </c>
      <c r="DI11" s="65"/>
      <c r="DJ11" s="109">
        <f t="shared" si="37"/>
        <v>4.8</v>
      </c>
      <c r="DK11" s="65"/>
      <c r="DL11" s="113">
        <f>DE11/125*'CINI - UniCampania'!$B$4</f>
        <v>24000</v>
      </c>
      <c r="DU11" s="7" t="s">
        <v>118</v>
      </c>
      <c r="DV11" s="5">
        <f>SUM(CS95:CS101)</f>
        <v>0</v>
      </c>
      <c r="DW11" s="5">
        <f t="shared" ref="DW11:ED11" si="42">SUM(CT95:CT101)</f>
        <v>0</v>
      </c>
      <c r="DX11" s="5">
        <f t="shared" si="42"/>
        <v>0</v>
      </c>
      <c r="DY11" s="5">
        <f t="shared" si="42"/>
        <v>0</v>
      </c>
      <c r="DZ11" s="5">
        <f t="shared" si="42"/>
        <v>0</v>
      </c>
      <c r="EA11" s="5">
        <f t="shared" si="42"/>
        <v>0</v>
      </c>
      <c r="EB11" s="5">
        <f t="shared" si="42"/>
        <v>0</v>
      </c>
      <c r="EC11" s="5">
        <f t="shared" si="42"/>
        <v>0</v>
      </c>
      <c r="ED11" s="5">
        <f t="shared" si="42"/>
        <v>0</v>
      </c>
    </row>
    <row r="12" spans="2:134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18"/>
        <v>0</v>
      </c>
      <c r="P12" s="4">
        <f t="shared" si="19"/>
        <v>0</v>
      </c>
      <c r="Q12" s="4">
        <f t="shared" si="20"/>
        <v>0</v>
      </c>
      <c r="R12" s="4">
        <f t="shared" si="21"/>
        <v>0</v>
      </c>
      <c r="S12" s="4">
        <f t="shared" si="22"/>
        <v>0</v>
      </c>
      <c r="T12" s="5">
        <f t="shared" si="23"/>
        <v>0</v>
      </c>
      <c r="U12" s="5">
        <f t="shared" si="24"/>
        <v>0</v>
      </c>
      <c r="V12" s="5">
        <f t="shared" si="25"/>
        <v>0</v>
      </c>
      <c r="W12" s="5">
        <f t="shared" si="26"/>
        <v>0</v>
      </c>
      <c r="X12" s="5">
        <f>SUM(Tabella120581119[[#This Row],[Quadrimestre nov22-feb23]:[Quadrimestre lug25-ott25]])</f>
        <v>0</v>
      </c>
      <c r="AL12" s="1" t="s">
        <v>135</v>
      </c>
      <c r="AM12" s="1">
        <f t="shared" si="9"/>
        <v>9333.3333333333321</v>
      </c>
      <c r="AN12" s="1">
        <f>SUMIF(E$4:E807,AL12,O$4:O807)</f>
        <v>0</v>
      </c>
      <c r="AO12" s="1">
        <f t="shared" si="10"/>
        <v>9333.3333333333321</v>
      </c>
      <c r="AP12" s="1">
        <f>SUMIF(E$4:E807,AL12,P$4:P807)</f>
        <v>0</v>
      </c>
      <c r="AQ12" s="1">
        <f t="shared" si="11"/>
        <v>9333.3333333333321</v>
      </c>
      <c r="AR12" s="1">
        <f>SUMIF(E$4:E807,AL12,Q$4:Q807)</f>
        <v>0</v>
      </c>
      <c r="AS12" s="1">
        <f t="shared" si="12"/>
        <v>14666.666666666664</v>
      </c>
      <c r="AT12" s="1">
        <f>SUMIF(E$4:E807,AL12,R$4:R807)</f>
        <v>0</v>
      </c>
      <c r="AU12" s="1">
        <f t="shared" si="13"/>
        <v>10000</v>
      </c>
      <c r="AV12" s="1">
        <f>SUMIF(E$4:E807,AL12,S$4:S807)</f>
        <v>0</v>
      </c>
      <c r="AW12" s="1">
        <f t="shared" si="14"/>
        <v>5333.333333333333</v>
      </c>
      <c r="AX12" s="1">
        <f>SUMIF(E$4:E807,AL12,T$4:T807)</f>
        <v>0</v>
      </c>
      <c r="AY12" s="1">
        <f t="shared" si="15"/>
        <v>9333.3333333333321</v>
      </c>
      <c r="AZ12" s="1">
        <f>SUMIF(E$4:E807,AL12,U$4:U807)</f>
        <v>0</v>
      </c>
      <c r="BA12" s="1">
        <f t="shared" si="16"/>
        <v>4666.6666666666661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Tabella322691220[[#This Row],[Da Decreto1-4]]+Tabella322691220[[#This Row],[Da Decreto5-8]]+Tabella322691220[[#This Row],[Da Decreto9-12]]+Tabella322691220[[#This Row],[Da Decreto13-16]]+Tabella322691220[[#This Row],[Da Decreto17-20]]</f>
        <v>52666.666666666657</v>
      </c>
      <c r="BF12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0</v>
      </c>
      <c r="BG12" s="93">
        <f>IFERROR(-(Tabella322691220[[#This Row],[Totale Per OR Atteso]]-Tabella322691220[[#This Row],[Totale Predetto]])/Tabella322691220[[#This Row],[Totale Per OR Atteso]],0)</f>
        <v>-1</v>
      </c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28"/>
        <v>4000</v>
      </c>
      <c r="CT12" s="52">
        <f t="shared" si="29"/>
        <v>4000</v>
      </c>
      <c r="CU12" s="52">
        <f t="shared" si="30"/>
        <v>4000</v>
      </c>
      <c r="CV12" s="52">
        <f t="shared" si="31"/>
        <v>4000</v>
      </c>
      <c r="CW12" s="52">
        <f t="shared" si="32"/>
        <v>4000</v>
      </c>
      <c r="CX12" s="52">
        <f t="shared" si="33"/>
        <v>4000</v>
      </c>
      <c r="CY12" s="52">
        <f t="shared" si="34"/>
        <v>0</v>
      </c>
      <c r="CZ12" s="52">
        <f t="shared" si="35"/>
        <v>0</v>
      </c>
      <c r="DA12" s="52">
        <f t="shared" si="36"/>
        <v>0</v>
      </c>
      <c r="DB12" s="66">
        <f t="shared" si="40"/>
        <v>24000</v>
      </c>
      <c r="DC12" s="56"/>
      <c r="DD12" s="115">
        <f t="shared" si="38"/>
        <v>600</v>
      </c>
      <c r="DE12" s="116">
        <f>'CINI-Unicampania-Totale-Prev'!BU12</f>
        <v>600</v>
      </c>
      <c r="DF12" s="116">
        <f>'CINI-Unicampania-Totale-Prev'!BV12</f>
        <v>0</v>
      </c>
      <c r="DG12" s="116">
        <f>'CINI-Unicampania-Totale-Prev'!BW12</f>
        <v>0</v>
      </c>
      <c r="DH12" s="115">
        <v>600</v>
      </c>
      <c r="DI12" s="65"/>
      <c r="DJ12" s="109">
        <f t="shared" si="37"/>
        <v>4.8</v>
      </c>
      <c r="DK12" s="65"/>
      <c r="DL12" s="113">
        <f>DE12/125*'CINI - UniCampania'!$B$4</f>
        <v>24000</v>
      </c>
      <c r="DU12" s="7" t="s">
        <v>122</v>
      </c>
      <c r="DV12" s="5">
        <f>SUM(CS103:CS109)</f>
        <v>0</v>
      </c>
      <c r="DW12" s="5">
        <f t="shared" ref="DW12:ED12" si="43">SUM(CT103:CT109)</f>
        <v>1666.6666666666667</v>
      </c>
      <c r="DX12" s="5">
        <f t="shared" si="43"/>
        <v>3333.3333333333335</v>
      </c>
      <c r="DY12" s="5">
        <f t="shared" si="43"/>
        <v>3333.3333333333335</v>
      </c>
      <c r="DZ12" s="5">
        <f t="shared" si="43"/>
        <v>6666.666666666667</v>
      </c>
      <c r="EA12" s="5">
        <f t="shared" si="43"/>
        <v>10000</v>
      </c>
      <c r="EB12" s="5">
        <f t="shared" si="43"/>
        <v>10000</v>
      </c>
      <c r="EC12" s="5">
        <f t="shared" si="43"/>
        <v>5000</v>
      </c>
      <c r="ED12" s="5">
        <f t="shared" si="43"/>
        <v>0</v>
      </c>
    </row>
    <row r="13" spans="2:134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18"/>
        <v>0</v>
      </c>
      <c r="P13" s="4">
        <f t="shared" si="19"/>
        <v>0</v>
      </c>
      <c r="Q13" s="4">
        <f t="shared" si="20"/>
        <v>0</v>
      </c>
      <c r="R13" s="4">
        <f t="shared" si="21"/>
        <v>0</v>
      </c>
      <c r="S13" s="4">
        <f t="shared" si="22"/>
        <v>0</v>
      </c>
      <c r="T13" s="5">
        <f t="shared" si="23"/>
        <v>0</v>
      </c>
      <c r="U13" s="5">
        <f t="shared" si="24"/>
        <v>0</v>
      </c>
      <c r="V13" s="5">
        <f t="shared" si="25"/>
        <v>0</v>
      </c>
      <c r="W13" s="5">
        <f t="shared" si="26"/>
        <v>0</v>
      </c>
      <c r="X13" s="5">
        <f>SUM(Tabella120581119[[#This Row],[Quadrimestre nov22-feb23]:[Quadrimestre lug25-ott25]])</f>
        <v>0</v>
      </c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28"/>
        <v>0</v>
      </c>
      <c r="CT13" s="52">
        <f t="shared" si="29"/>
        <v>0</v>
      </c>
      <c r="CU13" s="52">
        <f t="shared" si="30"/>
        <v>0</v>
      </c>
      <c r="CV13" s="52">
        <f t="shared" si="31"/>
        <v>0</v>
      </c>
      <c r="CW13" s="52">
        <f t="shared" si="32"/>
        <v>0</v>
      </c>
      <c r="CX13" s="52">
        <f t="shared" si="33"/>
        <v>0</v>
      </c>
      <c r="CY13" s="52">
        <f t="shared" si="34"/>
        <v>0</v>
      </c>
      <c r="CZ13" s="52">
        <f t="shared" si="35"/>
        <v>0</v>
      </c>
      <c r="DA13" s="52">
        <f t="shared" si="36"/>
        <v>0</v>
      </c>
      <c r="DB13" s="66">
        <f t="shared" si="40"/>
        <v>0</v>
      </c>
      <c r="DC13" s="56"/>
      <c r="DD13" s="115">
        <f t="shared" si="38"/>
        <v>0</v>
      </c>
      <c r="DE13" s="116">
        <f>'CINI-Unicampania-Totale-Prev'!BU13</f>
        <v>0</v>
      </c>
      <c r="DF13" s="116">
        <f>'CINI-Unicampania-Totale-Prev'!BV13</f>
        <v>0</v>
      </c>
      <c r="DG13" s="116">
        <f>'CINI-Unicampania-Totale-Prev'!BW13</f>
        <v>0</v>
      </c>
      <c r="DH13" s="115">
        <v>0</v>
      </c>
      <c r="DI13" s="65"/>
      <c r="DJ13" s="109">
        <f t="shared" si="37"/>
        <v>0</v>
      </c>
      <c r="DK13" s="65"/>
      <c r="DL13" s="113">
        <f>DE13/125*'CINI - UniCampania'!$B$4</f>
        <v>0</v>
      </c>
      <c r="DU13" s="7" t="s">
        <v>126</v>
      </c>
      <c r="DV13" s="5">
        <f>SUM(CS111:CS116)</f>
        <v>0</v>
      </c>
      <c r="DW13" s="5">
        <f t="shared" ref="DW13:ED13" si="44">SUM(CT111:CT116)</f>
        <v>0</v>
      </c>
      <c r="DX13" s="5">
        <f t="shared" si="44"/>
        <v>0</v>
      </c>
      <c r="DY13" s="5">
        <f t="shared" si="44"/>
        <v>0</v>
      </c>
      <c r="DZ13" s="5">
        <f t="shared" si="44"/>
        <v>2933.3333333333335</v>
      </c>
      <c r="EA13" s="5">
        <f t="shared" si="44"/>
        <v>5866.666666666667</v>
      </c>
      <c r="EB13" s="5">
        <f t="shared" si="44"/>
        <v>0</v>
      </c>
      <c r="EC13" s="5">
        <f t="shared" si="44"/>
        <v>0</v>
      </c>
      <c r="ED13" s="5">
        <f t="shared" si="44"/>
        <v>0</v>
      </c>
    </row>
    <row r="14" spans="2:134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18"/>
        <v>0</v>
      </c>
      <c r="P14" s="4">
        <f t="shared" si="19"/>
        <v>0</v>
      </c>
      <c r="Q14" s="4">
        <f t="shared" si="20"/>
        <v>0</v>
      </c>
      <c r="R14" s="4">
        <f t="shared" si="21"/>
        <v>0</v>
      </c>
      <c r="S14" s="4">
        <f t="shared" si="22"/>
        <v>0</v>
      </c>
      <c r="T14" s="5">
        <f t="shared" si="23"/>
        <v>0</v>
      </c>
      <c r="U14" s="5">
        <f t="shared" si="24"/>
        <v>0</v>
      </c>
      <c r="V14" s="5">
        <f t="shared" si="25"/>
        <v>0</v>
      </c>
      <c r="W14" s="5">
        <f t="shared" si="26"/>
        <v>0</v>
      </c>
      <c r="X14" s="5">
        <f>SUM(Tabella120581119[[#This Row],[Quadrimestre nov22-feb23]:[Quadrimestre lug25-ott25]])</f>
        <v>0</v>
      </c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581600</v>
      </c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28"/>
        <v>0</v>
      </c>
      <c r="CT14" s="52">
        <f t="shared" si="29"/>
        <v>0</v>
      </c>
      <c r="CU14" s="52">
        <f t="shared" si="30"/>
        <v>0</v>
      </c>
      <c r="CV14" s="52">
        <f t="shared" si="31"/>
        <v>0</v>
      </c>
      <c r="CW14" s="52">
        <f t="shared" si="32"/>
        <v>0</v>
      </c>
      <c r="CX14" s="52">
        <f t="shared" si="33"/>
        <v>0</v>
      </c>
      <c r="CY14" s="52">
        <f t="shared" si="34"/>
        <v>0</v>
      </c>
      <c r="CZ14" s="52">
        <f t="shared" si="35"/>
        <v>0</v>
      </c>
      <c r="DA14" s="52">
        <f t="shared" si="36"/>
        <v>0</v>
      </c>
      <c r="DB14" s="66">
        <f t="shared" si="40"/>
        <v>0</v>
      </c>
      <c r="DC14" s="56"/>
      <c r="DD14" s="115">
        <f t="shared" si="38"/>
        <v>0</v>
      </c>
      <c r="DE14" s="116">
        <f>'CINI-Unicampania-Totale-Prev'!BU14</f>
        <v>0</v>
      </c>
      <c r="DF14" s="116">
        <f>'CINI-Unicampania-Totale-Prev'!BV14</f>
        <v>0</v>
      </c>
      <c r="DG14" s="116">
        <f>'CINI-Unicampania-Totale-Prev'!BW14</f>
        <v>0</v>
      </c>
      <c r="DH14" s="115">
        <v>0</v>
      </c>
      <c r="DI14" s="65"/>
      <c r="DJ14" s="109">
        <f t="shared" si="37"/>
        <v>0</v>
      </c>
      <c r="DK14" s="65"/>
      <c r="DL14" s="113">
        <f>DE14/125*'CINI - UniCampania'!$B$4</f>
        <v>0</v>
      </c>
      <c r="DU14" s="7" t="s">
        <v>129</v>
      </c>
      <c r="DV14" s="5">
        <f>SUM(CS118:CS126)</f>
        <v>0</v>
      </c>
      <c r="DW14" s="5">
        <f t="shared" ref="DW14:ED14" si="45">SUM(CT118:CT126)</f>
        <v>2000</v>
      </c>
      <c r="DX14" s="5">
        <f t="shared" si="45"/>
        <v>4000</v>
      </c>
      <c r="DY14" s="5">
        <f t="shared" si="45"/>
        <v>4000</v>
      </c>
      <c r="DZ14" s="5">
        <f t="shared" si="45"/>
        <v>8000</v>
      </c>
      <c r="EA14" s="5">
        <f t="shared" si="45"/>
        <v>12000</v>
      </c>
      <c r="EB14" s="5">
        <f t="shared" si="45"/>
        <v>12000</v>
      </c>
      <c r="EC14" s="5">
        <f t="shared" si="45"/>
        <v>6000</v>
      </c>
      <c r="ED14" s="5">
        <f t="shared" si="45"/>
        <v>0</v>
      </c>
    </row>
    <row r="15" spans="2:134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18"/>
        <v>0</v>
      </c>
      <c r="P15" s="4">
        <f t="shared" si="19"/>
        <v>0</v>
      </c>
      <c r="Q15" s="4">
        <f t="shared" si="20"/>
        <v>0</v>
      </c>
      <c r="R15" s="4">
        <f t="shared" si="21"/>
        <v>0</v>
      </c>
      <c r="S15" s="4">
        <f t="shared" si="22"/>
        <v>0</v>
      </c>
      <c r="T15" s="5">
        <f t="shared" si="23"/>
        <v>0</v>
      </c>
      <c r="U15" s="5">
        <f t="shared" si="24"/>
        <v>0</v>
      </c>
      <c r="V15" s="5">
        <f t="shared" si="25"/>
        <v>0</v>
      </c>
      <c r="W15" s="5">
        <f t="shared" si="26"/>
        <v>0</v>
      </c>
      <c r="X15" s="5">
        <f>SUM(Tabella120581119[[#This Row],[Quadrimestre nov22-feb23]:[Quadrimestre lug25-ott25]])</f>
        <v>0</v>
      </c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28"/>
        <v>0</v>
      </c>
      <c r="CT15" s="52">
        <f t="shared" si="29"/>
        <v>0</v>
      </c>
      <c r="CU15" s="52">
        <f t="shared" si="30"/>
        <v>0</v>
      </c>
      <c r="CV15" s="52">
        <f t="shared" si="31"/>
        <v>0</v>
      </c>
      <c r="CW15" s="52">
        <f t="shared" si="32"/>
        <v>0</v>
      </c>
      <c r="CX15" s="52">
        <f t="shared" si="33"/>
        <v>0</v>
      </c>
      <c r="CY15" s="52">
        <f t="shared" si="34"/>
        <v>0</v>
      </c>
      <c r="CZ15" s="52">
        <f t="shared" si="35"/>
        <v>0</v>
      </c>
      <c r="DA15" s="52">
        <f t="shared" si="36"/>
        <v>0</v>
      </c>
      <c r="DB15" s="66">
        <f t="shared" si="40"/>
        <v>0</v>
      </c>
      <c r="DC15" s="56"/>
      <c r="DD15" s="115">
        <f t="shared" si="38"/>
        <v>0</v>
      </c>
      <c r="DE15" s="116">
        <f>'CINI-Unicampania-Totale-Prev'!BU15</f>
        <v>0</v>
      </c>
      <c r="DF15" s="116">
        <f>'CINI-Unicampania-Totale-Prev'!BV15</f>
        <v>0</v>
      </c>
      <c r="DG15" s="116">
        <f>'CINI-Unicampania-Totale-Prev'!BW15</f>
        <v>0</v>
      </c>
      <c r="DH15" s="115">
        <v>0</v>
      </c>
      <c r="DI15" s="65"/>
      <c r="DJ15" s="109">
        <f t="shared" si="37"/>
        <v>0</v>
      </c>
      <c r="DK15" s="65"/>
      <c r="DL15" s="113">
        <f>DE15/125*'CINI - UniCampania'!$B$4</f>
        <v>0</v>
      </c>
      <c r="DU15" s="7" t="s">
        <v>132</v>
      </c>
      <c r="DV15" s="5">
        <f>SUM(CS128:CS133)</f>
        <v>0</v>
      </c>
      <c r="DW15" s="5">
        <f t="shared" ref="DW15:ED15" si="46">SUM(CT128:CT133)</f>
        <v>0</v>
      </c>
      <c r="DX15" s="5">
        <f t="shared" si="46"/>
        <v>0</v>
      </c>
      <c r="DY15" s="5">
        <f t="shared" si="46"/>
        <v>16000</v>
      </c>
      <c r="DZ15" s="5">
        <f t="shared" si="46"/>
        <v>16000</v>
      </c>
      <c r="EA15" s="5">
        <f t="shared" si="46"/>
        <v>16000</v>
      </c>
      <c r="EB15" s="5">
        <f t="shared" si="46"/>
        <v>0</v>
      </c>
      <c r="EC15" s="5">
        <f t="shared" si="46"/>
        <v>0</v>
      </c>
      <c r="ED15" s="5">
        <f t="shared" si="46"/>
        <v>0</v>
      </c>
    </row>
    <row r="16" spans="2:134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18"/>
        <v>0</v>
      </c>
      <c r="P16" s="4">
        <f t="shared" si="19"/>
        <v>0</v>
      </c>
      <c r="Q16" s="4">
        <f t="shared" si="20"/>
        <v>0</v>
      </c>
      <c r="R16" s="4">
        <f t="shared" si="21"/>
        <v>0</v>
      </c>
      <c r="S16" s="4">
        <f t="shared" si="22"/>
        <v>0</v>
      </c>
      <c r="T16" s="5">
        <f t="shared" si="23"/>
        <v>0</v>
      </c>
      <c r="U16" s="5">
        <f t="shared" si="24"/>
        <v>0</v>
      </c>
      <c r="V16" s="5">
        <f t="shared" si="25"/>
        <v>0</v>
      </c>
      <c r="W16" s="5">
        <f t="shared" si="26"/>
        <v>0</v>
      </c>
      <c r="X16" s="5">
        <f>SUM(Tabella120581119[[#This Row],[Quadrimestre nov22-feb23]:[Quadrimestre lug25-ott25]])</f>
        <v>0</v>
      </c>
      <c r="AS16" s="142" t="s">
        <v>146</v>
      </c>
      <c r="AT16" s="99"/>
      <c r="AU16" s="97"/>
      <c r="AV16" s="96">
        <f>IFERROR(-(AV14-AV15)/AV14,0)</f>
        <v>-1</v>
      </c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28"/>
        <v>0</v>
      </c>
      <c r="CT16" s="52">
        <f t="shared" si="29"/>
        <v>0</v>
      </c>
      <c r="CU16" s="52">
        <f t="shared" si="30"/>
        <v>0</v>
      </c>
      <c r="CV16" s="52">
        <f t="shared" si="31"/>
        <v>0</v>
      </c>
      <c r="CW16" s="52">
        <f t="shared" si="32"/>
        <v>0</v>
      </c>
      <c r="CX16" s="52">
        <f t="shared" si="33"/>
        <v>0</v>
      </c>
      <c r="CY16" s="52">
        <f t="shared" si="34"/>
        <v>0</v>
      </c>
      <c r="CZ16" s="52">
        <f t="shared" si="35"/>
        <v>0</v>
      </c>
      <c r="DA16" s="52">
        <f t="shared" si="36"/>
        <v>0</v>
      </c>
      <c r="DB16" s="66">
        <f t="shared" si="40"/>
        <v>0</v>
      </c>
      <c r="DC16" s="56"/>
      <c r="DD16" s="115">
        <f t="shared" si="38"/>
        <v>0</v>
      </c>
      <c r="DE16" s="116">
        <f>'CINI-Unicampania-Totale-Prev'!BU16</f>
        <v>0</v>
      </c>
      <c r="DF16" s="116">
        <f>'CINI-Unicampania-Totale-Prev'!BV16</f>
        <v>0</v>
      </c>
      <c r="DG16" s="116">
        <f>'CINI-Unicampania-Totale-Prev'!BW16</f>
        <v>0</v>
      </c>
      <c r="DH16" s="115">
        <v>0</v>
      </c>
      <c r="DI16" s="65"/>
      <c r="DJ16" s="109">
        <f t="shared" si="37"/>
        <v>0</v>
      </c>
      <c r="DK16" s="65"/>
      <c r="DL16" s="113">
        <f>DE16/125*'CINI - UniCampania'!$B$4</f>
        <v>0</v>
      </c>
      <c r="DU16" s="7" t="s">
        <v>135</v>
      </c>
      <c r="DV16" s="5">
        <f>SUM(CS135:CS139)</f>
        <v>9333.3333333333321</v>
      </c>
      <c r="DW16" s="5">
        <f t="shared" ref="DW16:ED16" si="47">SUM(CT135:CT139)</f>
        <v>9333.3333333333321</v>
      </c>
      <c r="DX16" s="5">
        <f t="shared" si="47"/>
        <v>9333.3333333333321</v>
      </c>
      <c r="DY16" s="5">
        <f t="shared" si="47"/>
        <v>14666.666666666664</v>
      </c>
      <c r="DZ16" s="5">
        <f t="shared" si="47"/>
        <v>10000</v>
      </c>
      <c r="EA16" s="5">
        <f t="shared" si="47"/>
        <v>5333.333333333333</v>
      </c>
      <c r="EB16" s="5">
        <f t="shared" si="47"/>
        <v>9333.3333333333321</v>
      </c>
      <c r="EC16" s="5">
        <f t="shared" si="47"/>
        <v>4666.6666666666661</v>
      </c>
      <c r="ED16" s="5">
        <f t="shared" si="47"/>
        <v>0</v>
      </c>
    </row>
    <row r="17" spans="2:116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18"/>
        <v>0</v>
      </c>
      <c r="P17" s="4">
        <f t="shared" si="19"/>
        <v>0</v>
      </c>
      <c r="Q17" s="4">
        <f t="shared" si="20"/>
        <v>0</v>
      </c>
      <c r="R17" s="4">
        <f t="shared" si="21"/>
        <v>0</v>
      </c>
      <c r="S17" s="4">
        <f t="shared" si="22"/>
        <v>0</v>
      </c>
      <c r="T17" s="5">
        <f t="shared" si="23"/>
        <v>0</v>
      </c>
      <c r="U17" s="5">
        <f t="shared" si="24"/>
        <v>0</v>
      </c>
      <c r="V17" s="5">
        <f t="shared" si="25"/>
        <v>0</v>
      </c>
      <c r="W17" s="5">
        <f t="shared" si="26"/>
        <v>0</v>
      </c>
      <c r="X17" s="5">
        <f>SUM(Tabella120581119[[#This Row],[Quadrimestre nov22-feb23]:[Quadrimestre lug25-ott25]])</f>
        <v>0</v>
      </c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28"/>
        <v>0</v>
      </c>
      <c r="CT17" s="52">
        <f t="shared" si="29"/>
        <v>0</v>
      </c>
      <c r="CU17" s="52">
        <f t="shared" si="30"/>
        <v>0</v>
      </c>
      <c r="CV17" s="52">
        <f t="shared" si="31"/>
        <v>0</v>
      </c>
      <c r="CW17" s="52">
        <f t="shared" si="32"/>
        <v>0</v>
      </c>
      <c r="CX17" s="52">
        <f t="shared" si="33"/>
        <v>0</v>
      </c>
      <c r="CY17" s="52">
        <f t="shared" si="34"/>
        <v>0</v>
      </c>
      <c r="CZ17" s="52">
        <f t="shared" si="35"/>
        <v>0</v>
      </c>
      <c r="DA17" s="52">
        <f t="shared" si="36"/>
        <v>0</v>
      </c>
      <c r="DB17" s="66">
        <f t="shared" si="40"/>
        <v>0</v>
      </c>
      <c r="DC17" s="56"/>
      <c r="DD17" s="115">
        <f t="shared" si="38"/>
        <v>0</v>
      </c>
      <c r="DE17" s="116">
        <f>'CINI-Unicampania-Totale-Prev'!BU17</f>
        <v>0</v>
      </c>
      <c r="DF17" s="116">
        <f>'CINI-Unicampania-Totale-Prev'!BV17</f>
        <v>0</v>
      </c>
      <c r="DG17" s="116">
        <f>'CINI-Unicampania-Totale-Prev'!BW17</f>
        <v>0</v>
      </c>
      <c r="DH17" s="115">
        <v>0</v>
      </c>
      <c r="DI17" s="65"/>
      <c r="DJ17" s="109">
        <f t="shared" si="37"/>
        <v>0</v>
      </c>
      <c r="DK17" s="65"/>
      <c r="DL17" s="113">
        <f>DE17/125*'CINI - UniCampania'!$B$4</f>
        <v>0</v>
      </c>
    </row>
    <row r="18" spans="2:116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18"/>
        <v>0</v>
      </c>
      <c r="P18" s="4">
        <f t="shared" si="19"/>
        <v>0</v>
      </c>
      <c r="Q18" s="4">
        <f t="shared" si="20"/>
        <v>0</v>
      </c>
      <c r="R18" s="4">
        <f t="shared" si="21"/>
        <v>0</v>
      </c>
      <c r="S18" s="4">
        <f t="shared" si="22"/>
        <v>0</v>
      </c>
      <c r="T18" s="5">
        <f t="shared" si="23"/>
        <v>0</v>
      </c>
      <c r="U18" s="5">
        <f t="shared" si="24"/>
        <v>0</v>
      </c>
      <c r="V18" s="5">
        <f t="shared" si="25"/>
        <v>0</v>
      </c>
      <c r="W18" s="5">
        <f t="shared" si="26"/>
        <v>0</v>
      </c>
      <c r="X18" s="5">
        <f>SUM(Tabella120581119[[#This Row],[Quadrimestre nov22-feb23]:[Quadrimestre lug25-ott25]])</f>
        <v>0</v>
      </c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28"/>
        <v>0</v>
      </c>
      <c r="CT18" s="52">
        <f t="shared" si="29"/>
        <v>2666.6666666666665</v>
      </c>
      <c r="CU18" s="52">
        <f t="shared" si="30"/>
        <v>5333.333333333333</v>
      </c>
      <c r="CV18" s="52">
        <f t="shared" si="31"/>
        <v>5333.333333333333</v>
      </c>
      <c r="CW18" s="52">
        <f t="shared" si="32"/>
        <v>5333.333333333333</v>
      </c>
      <c r="CX18" s="52">
        <f t="shared" si="33"/>
        <v>5333.333333333333</v>
      </c>
      <c r="CY18" s="52">
        <f t="shared" si="34"/>
        <v>0</v>
      </c>
      <c r="CZ18" s="52">
        <f t="shared" si="35"/>
        <v>0</v>
      </c>
      <c r="DA18" s="52">
        <f t="shared" si="36"/>
        <v>0</v>
      </c>
      <c r="DB18" s="66">
        <f t="shared" si="40"/>
        <v>23999.999999999996</v>
      </c>
      <c r="DC18" s="56"/>
      <c r="DD18" s="115">
        <f t="shared" si="38"/>
        <v>600</v>
      </c>
      <c r="DE18" s="116">
        <f>'CINI-Unicampania-Totale-Prev'!BU18</f>
        <v>600</v>
      </c>
      <c r="DF18" s="116">
        <f>'CINI-Unicampania-Totale-Prev'!BV18</f>
        <v>0</v>
      </c>
      <c r="DG18" s="116">
        <f>'CINI-Unicampania-Totale-Prev'!BW18</f>
        <v>0</v>
      </c>
      <c r="DH18" s="115">
        <v>600</v>
      </c>
      <c r="DI18" s="65"/>
      <c r="DJ18" s="109">
        <f t="shared" si="37"/>
        <v>4.8</v>
      </c>
      <c r="DK18" s="65"/>
      <c r="DL18" s="113">
        <f>DE18/125*'CINI - UniCampania'!$B$4</f>
        <v>24000</v>
      </c>
    </row>
    <row r="19" spans="2:116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18"/>
        <v>0</v>
      </c>
      <c r="P19" s="4">
        <f t="shared" si="19"/>
        <v>0</v>
      </c>
      <c r="Q19" s="4">
        <f t="shared" si="20"/>
        <v>0</v>
      </c>
      <c r="R19" s="4">
        <f t="shared" si="21"/>
        <v>0</v>
      </c>
      <c r="S19" s="4">
        <f t="shared" si="22"/>
        <v>0</v>
      </c>
      <c r="T19" s="5">
        <f t="shared" si="23"/>
        <v>0</v>
      </c>
      <c r="U19" s="5">
        <f t="shared" si="24"/>
        <v>0</v>
      </c>
      <c r="V19" s="5">
        <f t="shared" si="25"/>
        <v>0</v>
      </c>
      <c r="W19" s="5">
        <f t="shared" si="26"/>
        <v>0</v>
      </c>
      <c r="X19" s="5">
        <f>SUM(Tabella120581119[[#This Row],[Quadrimestre nov22-feb23]:[Quadrimestre lug25-ott25]])</f>
        <v>0</v>
      </c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28"/>
        <v>0</v>
      </c>
      <c r="CT19" s="52">
        <f t="shared" si="29"/>
        <v>2666.6666666666665</v>
      </c>
      <c r="CU19" s="52">
        <f t="shared" si="30"/>
        <v>5333.333333333333</v>
      </c>
      <c r="CV19" s="52">
        <f t="shared" si="31"/>
        <v>5333.333333333333</v>
      </c>
      <c r="CW19" s="52">
        <f t="shared" si="32"/>
        <v>5333.333333333333</v>
      </c>
      <c r="CX19" s="52">
        <f t="shared" si="33"/>
        <v>5333.333333333333</v>
      </c>
      <c r="CY19" s="52">
        <f t="shared" si="34"/>
        <v>0</v>
      </c>
      <c r="CZ19" s="52">
        <f t="shared" si="35"/>
        <v>0</v>
      </c>
      <c r="DA19" s="52">
        <f t="shared" si="36"/>
        <v>0</v>
      </c>
      <c r="DB19" s="66">
        <f t="shared" si="40"/>
        <v>23999.999999999996</v>
      </c>
      <c r="DC19" s="56"/>
      <c r="DD19" s="115">
        <f t="shared" si="38"/>
        <v>600</v>
      </c>
      <c r="DE19" s="116">
        <f>'CINI-Unicampania-Totale-Prev'!BU19</f>
        <v>600</v>
      </c>
      <c r="DF19" s="116">
        <f>'CINI-Unicampania-Totale-Prev'!BV19</f>
        <v>0</v>
      </c>
      <c r="DG19" s="116">
        <f>'CINI-Unicampania-Totale-Prev'!BW19</f>
        <v>0</v>
      </c>
      <c r="DH19" s="115">
        <v>600</v>
      </c>
      <c r="DI19" s="65"/>
      <c r="DJ19" s="109">
        <f t="shared" si="37"/>
        <v>4.8</v>
      </c>
      <c r="DK19" s="65"/>
      <c r="DL19" s="113">
        <f>DE19/125*'CINI - UniCampania'!$B$4</f>
        <v>24000</v>
      </c>
    </row>
    <row r="20" spans="2:116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18"/>
        <v>0</v>
      </c>
      <c r="P20" s="4">
        <f t="shared" si="19"/>
        <v>0</v>
      </c>
      <c r="Q20" s="4">
        <f t="shared" si="20"/>
        <v>0</v>
      </c>
      <c r="R20" s="4">
        <f t="shared" si="21"/>
        <v>0</v>
      </c>
      <c r="S20" s="4">
        <f t="shared" si="22"/>
        <v>0</v>
      </c>
      <c r="T20" s="5">
        <f t="shared" si="23"/>
        <v>0</v>
      </c>
      <c r="U20" s="5">
        <f t="shared" si="24"/>
        <v>0</v>
      </c>
      <c r="V20" s="5">
        <f t="shared" si="25"/>
        <v>0</v>
      </c>
      <c r="W20" s="5">
        <f t="shared" si="26"/>
        <v>0</v>
      </c>
      <c r="X20" s="5">
        <f>SUM(Tabella120581119[[#This Row],[Quadrimestre nov22-feb23]:[Quadrimestre lug25-ott25]])</f>
        <v>0</v>
      </c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28"/>
        <v>0</v>
      </c>
      <c r="CT20" s="52">
        <f t="shared" si="29"/>
        <v>2666.6666666666665</v>
      </c>
      <c r="CU20" s="52">
        <f t="shared" si="30"/>
        <v>5333.333333333333</v>
      </c>
      <c r="CV20" s="52">
        <f t="shared" si="31"/>
        <v>5333.333333333333</v>
      </c>
      <c r="CW20" s="52">
        <f t="shared" si="32"/>
        <v>5333.333333333333</v>
      </c>
      <c r="CX20" s="52">
        <f t="shared" si="33"/>
        <v>5333.333333333333</v>
      </c>
      <c r="CY20" s="52">
        <f t="shared" si="34"/>
        <v>0</v>
      </c>
      <c r="CZ20" s="52">
        <f t="shared" si="35"/>
        <v>0</v>
      </c>
      <c r="DA20" s="52">
        <f t="shared" si="36"/>
        <v>0</v>
      </c>
      <c r="DB20" s="66">
        <f t="shared" si="40"/>
        <v>23999.999999999996</v>
      </c>
      <c r="DC20" s="56"/>
      <c r="DD20" s="115">
        <f t="shared" si="38"/>
        <v>600</v>
      </c>
      <c r="DE20" s="116">
        <f>'CINI-Unicampania-Totale-Prev'!BU20</f>
        <v>600</v>
      </c>
      <c r="DF20" s="116">
        <f>'CINI-Unicampania-Totale-Prev'!BV20</f>
        <v>0</v>
      </c>
      <c r="DG20" s="116">
        <f>'CINI-Unicampania-Totale-Prev'!BW20</f>
        <v>0</v>
      </c>
      <c r="DH20" s="115">
        <v>600</v>
      </c>
      <c r="DI20" s="65"/>
      <c r="DJ20" s="109">
        <f t="shared" si="37"/>
        <v>4.8</v>
      </c>
      <c r="DK20" s="65"/>
      <c r="DL20" s="113">
        <f>DE20/125*'CINI - UniCampania'!$B$4</f>
        <v>24000</v>
      </c>
    </row>
    <row r="21" spans="2:116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18"/>
        <v>0</v>
      </c>
      <c r="P21" s="4">
        <f t="shared" si="19"/>
        <v>0</v>
      </c>
      <c r="Q21" s="4">
        <f t="shared" si="20"/>
        <v>0</v>
      </c>
      <c r="R21" s="4">
        <f t="shared" si="21"/>
        <v>0</v>
      </c>
      <c r="S21" s="4">
        <f t="shared" si="22"/>
        <v>0</v>
      </c>
      <c r="T21" s="5">
        <f t="shared" si="23"/>
        <v>0</v>
      </c>
      <c r="U21" s="5">
        <f t="shared" si="24"/>
        <v>0</v>
      </c>
      <c r="V21" s="5">
        <f t="shared" si="25"/>
        <v>0</v>
      </c>
      <c r="W21" s="5">
        <f t="shared" si="26"/>
        <v>0</v>
      </c>
      <c r="X21" s="5">
        <f>SUM(Tabella120581119[[#This Row],[Quadrimestre nov22-feb23]:[Quadrimestre lug25-ott25]])</f>
        <v>0</v>
      </c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28"/>
        <v>0</v>
      </c>
      <c r="CT21" s="52">
        <f t="shared" si="29"/>
        <v>2666.6666666666665</v>
      </c>
      <c r="CU21" s="52">
        <f t="shared" si="30"/>
        <v>5333.333333333333</v>
      </c>
      <c r="CV21" s="52">
        <f t="shared" si="31"/>
        <v>5333.333333333333</v>
      </c>
      <c r="CW21" s="52">
        <f t="shared" si="32"/>
        <v>5333.333333333333</v>
      </c>
      <c r="CX21" s="52">
        <f t="shared" si="33"/>
        <v>5333.333333333333</v>
      </c>
      <c r="CY21" s="52">
        <f t="shared" si="34"/>
        <v>0</v>
      </c>
      <c r="CZ21" s="52">
        <f t="shared" si="35"/>
        <v>0</v>
      </c>
      <c r="DA21" s="52">
        <f t="shared" si="36"/>
        <v>0</v>
      </c>
      <c r="DB21" s="66">
        <f t="shared" si="40"/>
        <v>23999.999999999996</v>
      </c>
      <c r="DC21" s="56"/>
      <c r="DD21" s="115">
        <f t="shared" si="38"/>
        <v>600</v>
      </c>
      <c r="DE21" s="116">
        <f>'CINI-Unicampania-Totale-Prev'!BU21</f>
        <v>600</v>
      </c>
      <c r="DF21" s="116">
        <f>'CINI-Unicampania-Totale-Prev'!BV21</f>
        <v>0</v>
      </c>
      <c r="DG21" s="116">
        <f>'CINI-Unicampania-Totale-Prev'!BW21</f>
        <v>0</v>
      </c>
      <c r="DH21" s="115">
        <v>600</v>
      </c>
      <c r="DI21" s="65"/>
      <c r="DJ21" s="109">
        <f t="shared" si="37"/>
        <v>4.8</v>
      </c>
      <c r="DK21" s="65"/>
      <c r="DL21" s="113">
        <f>DE21/125*'CINI - UniCampania'!$B$4</f>
        <v>24000</v>
      </c>
    </row>
    <row r="22" spans="2:116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18"/>
        <v>0</v>
      </c>
      <c r="P22" s="4">
        <f t="shared" si="19"/>
        <v>0</v>
      </c>
      <c r="Q22" s="4">
        <f t="shared" si="20"/>
        <v>0</v>
      </c>
      <c r="R22" s="4">
        <f t="shared" si="21"/>
        <v>0</v>
      </c>
      <c r="S22" s="4">
        <f t="shared" si="22"/>
        <v>0</v>
      </c>
      <c r="T22" s="5">
        <f t="shared" si="23"/>
        <v>0</v>
      </c>
      <c r="U22" s="5">
        <f t="shared" si="24"/>
        <v>0</v>
      </c>
      <c r="V22" s="5">
        <f t="shared" si="25"/>
        <v>0</v>
      </c>
      <c r="W22" s="5">
        <f t="shared" si="26"/>
        <v>0</v>
      </c>
      <c r="X22" s="5">
        <f>SUM(Tabella120581119[[#This Row],[Quadrimestre nov22-feb23]:[Quadrimestre lug25-ott25]])</f>
        <v>0</v>
      </c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28"/>
        <v>0</v>
      </c>
      <c r="CT22" s="52">
        <f t="shared" si="29"/>
        <v>977.77777777777783</v>
      </c>
      <c r="CU22" s="52">
        <f t="shared" si="30"/>
        <v>1955.5555555555557</v>
      </c>
      <c r="CV22" s="52">
        <f t="shared" si="31"/>
        <v>1955.5555555555557</v>
      </c>
      <c r="CW22" s="52">
        <f t="shared" si="32"/>
        <v>1955.5555555555557</v>
      </c>
      <c r="CX22" s="52">
        <f t="shared" si="33"/>
        <v>1955.5555555555557</v>
      </c>
      <c r="CY22" s="52">
        <f t="shared" si="34"/>
        <v>0</v>
      </c>
      <c r="CZ22" s="52">
        <f t="shared" si="35"/>
        <v>0</v>
      </c>
      <c r="DA22" s="52">
        <f t="shared" si="36"/>
        <v>0</v>
      </c>
      <c r="DB22" s="66">
        <f t="shared" si="40"/>
        <v>8800</v>
      </c>
      <c r="DC22" s="56"/>
      <c r="DD22" s="115">
        <f t="shared" si="38"/>
        <v>220</v>
      </c>
      <c r="DE22" s="116">
        <f>'CINI-Unicampania-Totale-Prev'!BU22</f>
        <v>220</v>
      </c>
      <c r="DF22" s="116">
        <f>'CINI-Unicampania-Totale-Prev'!BV22</f>
        <v>0</v>
      </c>
      <c r="DG22" s="116">
        <f>'CINI-Unicampania-Totale-Prev'!BW22</f>
        <v>0</v>
      </c>
      <c r="DH22" s="115">
        <v>220</v>
      </c>
      <c r="DI22" s="65"/>
      <c r="DJ22" s="109">
        <f t="shared" si="37"/>
        <v>1.76</v>
      </c>
      <c r="DK22" s="65"/>
      <c r="DL22" s="113">
        <f>DE22/125*'CINI - UniCampania'!$B$4</f>
        <v>8800</v>
      </c>
    </row>
    <row r="23" spans="2:116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18"/>
        <v>0</v>
      </c>
      <c r="P23" s="4">
        <f t="shared" si="19"/>
        <v>0</v>
      </c>
      <c r="Q23" s="4">
        <f t="shared" si="20"/>
        <v>0</v>
      </c>
      <c r="R23" s="4">
        <f t="shared" si="21"/>
        <v>0</v>
      </c>
      <c r="S23" s="4">
        <f t="shared" si="22"/>
        <v>0</v>
      </c>
      <c r="T23" s="5">
        <f t="shared" si="23"/>
        <v>0</v>
      </c>
      <c r="U23" s="5">
        <f t="shared" si="24"/>
        <v>0</v>
      </c>
      <c r="V23" s="5">
        <f t="shared" si="25"/>
        <v>0</v>
      </c>
      <c r="W23" s="5">
        <f t="shared" si="26"/>
        <v>0</v>
      </c>
      <c r="X23" s="5">
        <f>SUM(Tabella120581119[[#This Row],[Quadrimestre nov22-feb23]:[Quadrimestre lug25-ott25]])</f>
        <v>0</v>
      </c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28"/>
        <v>0</v>
      </c>
      <c r="CT23" s="52">
        <f t="shared" si="29"/>
        <v>977.77777777777783</v>
      </c>
      <c r="CU23" s="52">
        <f t="shared" si="30"/>
        <v>1955.5555555555557</v>
      </c>
      <c r="CV23" s="52">
        <f t="shared" si="31"/>
        <v>1955.5555555555557</v>
      </c>
      <c r="CW23" s="52">
        <f t="shared" si="32"/>
        <v>1955.5555555555557</v>
      </c>
      <c r="CX23" s="52">
        <f t="shared" si="33"/>
        <v>1955.5555555555557</v>
      </c>
      <c r="CY23" s="52">
        <f t="shared" si="34"/>
        <v>0</v>
      </c>
      <c r="CZ23" s="52">
        <f t="shared" si="35"/>
        <v>0</v>
      </c>
      <c r="DA23" s="52">
        <f t="shared" si="36"/>
        <v>0</v>
      </c>
      <c r="DB23" s="66">
        <f t="shared" si="40"/>
        <v>8800</v>
      </c>
      <c r="DC23" s="56"/>
      <c r="DD23" s="115">
        <f t="shared" si="38"/>
        <v>220</v>
      </c>
      <c r="DE23" s="116">
        <f>'CINI-Unicampania-Totale-Prev'!BU23</f>
        <v>220</v>
      </c>
      <c r="DF23" s="116">
        <f>'CINI-Unicampania-Totale-Prev'!BV23</f>
        <v>0</v>
      </c>
      <c r="DG23" s="116">
        <f>'CINI-Unicampania-Totale-Prev'!BW23</f>
        <v>0</v>
      </c>
      <c r="DH23" s="115">
        <v>220</v>
      </c>
      <c r="DI23" s="65"/>
      <c r="DJ23" s="109">
        <f t="shared" si="37"/>
        <v>1.76</v>
      </c>
      <c r="DK23" s="65"/>
      <c r="DL23" s="113">
        <f>DE23/125*'CINI - UniCampania'!$B$4</f>
        <v>8800</v>
      </c>
    </row>
    <row r="24" spans="2:116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18"/>
        <v>0</v>
      </c>
      <c r="P24" s="4">
        <f t="shared" si="19"/>
        <v>0</v>
      </c>
      <c r="Q24" s="4">
        <f t="shared" si="20"/>
        <v>0</v>
      </c>
      <c r="R24" s="4">
        <f t="shared" si="21"/>
        <v>0</v>
      </c>
      <c r="S24" s="4">
        <f t="shared" si="22"/>
        <v>0</v>
      </c>
      <c r="T24" s="5">
        <f t="shared" si="23"/>
        <v>0</v>
      </c>
      <c r="U24" s="5">
        <f t="shared" si="24"/>
        <v>0</v>
      </c>
      <c r="V24" s="5">
        <f t="shared" si="25"/>
        <v>0</v>
      </c>
      <c r="W24" s="5">
        <f t="shared" si="26"/>
        <v>0</v>
      </c>
      <c r="X24" s="5">
        <f>SUM(Tabella120581119[[#This Row],[Quadrimestre nov22-feb23]:[Quadrimestre lug25-ott25]])</f>
        <v>0</v>
      </c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28"/>
        <v>0</v>
      </c>
      <c r="CT24" s="52">
        <f t="shared" si="29"/>
        <v>0</v>
      </c>
      <c r="CU24" s="52">
        <f t="shared" si="30"/>
        <v>0</v>
      </c>
      <c r="CV24" s="52">
        <f t="shared" si="31"/>
        <v>0</v>
      </c>
      <c r="CW24" s="52">
        <f t="shared" si="32"/>
        <v>0</v>
      </c>
      <c r="CX24" s="52">
        <f t="shared" si="33"/>
        <v>0</v>
      </c>
      <c r="CY24" s="52">
        <f t="shared" si="34"/>
        <v>0</v>
      </c>
      <c r="CZ24" s="52">
        <f t="shared" si="35"/>
        <v>0</v>
      </c>
      <c r="DA24" s="52">
        <f t="shared" si="36"/>
        <v>0</v>
      </c>
      <c r="DB24" s="66">
        <f t="shared" si="40"/>
        <v>0</v>
      </c>
      <c r="DC24" s="56"/>
      <c r="DD24" s="115">
        <f t="shared" si="38"/>
        <v>0</v>
      </c>
      <c r="DE24" s="116">
        <f>'CINI-Unicampania-Totale-Prev'!BU24</f>
        <v>0</v>
      </c>
      <c r="DF24" s="116">
        <f>'CINI-Unicampania-Totale-Prev'!BV24</f>
        <v>0</v>
      </c>
      <c r="DG24" s="116">
        <f>'CINI-Unicampania-Totale-Prev'!BW24</f>
        <v>0</v>
      </c>
      <c r="DH24" s="115">
        <v>0</v>
      </c>
      <c r="DI24" s="65"/>
      <c r="DJ24" s="109">
        <f t="shared" si="37"/>
        <v>0</v>
      </c>
      <c r="DK24" s="65"/>
      <c r="DL24" s="113">
        <f>DE24/125*'CINI - UniCampania'!$B$4</f>
        <v>0</v>
      </c>
    </row>
    <row r="25" spans="2:116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18"/>
        <v>0</v>
      </c>
      <c r="P25" s="4">
        <f t="shared" si="19"/>
        <v>0</v>
      </c>
      <c r="Q25" s="4">
        <f t="shared" si="20"/>
        <v>0</v>
      </c>
      <c r="R25" s="4">
        <f t="shared" si="21"/>
        <v>0</v>
      </c>
      <c r="S25" s="4">
        <f t="shared" si="22"/>
        <v>0</v>
      </c>
      <c r="T25" s="5">
        <f t="shared" si="23"/>
        <v>0</v>
      </c>
      <c r="U25" s="5">
        <f t="shared" si="24"/>
        <v>0</v>
      </c>
      <c r="V25" s="5">
        <f t="shared" si="25"/>
        <v>0</v>
      </c>
      <c r="W25" s="5">
        <f t="shared" si="26"/>
        <v>0</v>
      </c>
      <c r="X25" s="5">
        <f>SUM(Tabella120581119[[#This Row],[Quadrimestre nov22-feb23]:[Quadrimestre lug25-ott25]])</f>
        <v>0</v>
      </c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28"/>
        <v>0</v>
      </c>
      <c r="CT25" s="52">
        <f t="shared" si="29"/>
        <v>0</v>
      </c>
      <c r="CU25" s="52">
        <f t="shared" si="30"/>
        <v>0</v>
      </c>
      <c r="CV25" s="52">
        <f t="shared" si="31"/>
        <v>0</v>
      </c>
      <c r="CW25" s="52">
        <f t="shared" si="32"/>
        <v>0</v>
      </c>
      <c r="CX25" s="52">
        <f t="shared" si="33"/>
        <v>0</v>
      </c>
      <c r="CY25" s="52">
        <f t="shared" si="34"/>
        <v>0</v>
      </c>
      <c r="CZ25" s="52">
        <f t="shared" si="35"/>
        <v>0</v>
      </c>
      <c r="DA25" s="52">
        <f t="shared" si="36"/>
        <v>0</v>
      </c>
      <c r="DB25" s="66">
        <f t="shared" si="40"/>
        <v>0</v>
      </c>
      <c r="DC25" s="56"/>
      <c r="DD25" s="115">
        <f t="shared" si="38"/>
        <v>0</v>
      </c>
      <c r="DE25" s="116">
        <f>'CINI-Unicampania-Totale-Prev'!BU25</f>
        <v>0</v>
      </c>
      <c r="DF25" s="116">
        <f>'CINI-Unicampania-Totale-Prev'!BV25</f>
        <v>0</v>
      </c>
      <c r="DG25" s="116">
        <f>'CINI-Unicampania-Totale-Prev'!BW25</f>
        <v>0</v>
      </c>
      <c r="DH25" s="115">
        <v>0</v>
      </c>
      <c r="DI25" s="65"/>
      <c r="DJ25" s="109">
        <f t="shared" si="37"/>
        <v>0</v>
      </c>
      <c r="DK25" s="65"/>
      <c r="DL25" s="113">
        <f>DE25/125*'CINI - UniCampania'!$B$4</f>
        <v>0</v>
      </c>
    </row>
    <row r="26" spans="2:116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18"/>
        <v>0</v>
      </c>
      <c r="P26" s="4">
        <f t="shared" si="19"/>
        <v>0</v>
      </c>
      <c r="Q26" s="4">
        <f t="shared" si="20"/>
        <v>0</v>
      </c>
      <c r="R26" s="4">
        <f t="shared" si="21"/>
        <v>0</v>
      </c>
      <c r="S26" s="4">
        <f t="shared" si="22"/>
        <v>0</v>
      </c>
      <c r="T26" s="5">
        <f t="shared" si="23"/>
        <v>0</v>
      </c>
      <c r="U26" s="5">
        <f t="shared" si="24"/>
        <v>0</v>
      </c>
      <c r="V26" s="5">
        <f t="shared" si="25"/>
        <v>0</v>
      </c>
      <c r="W26" s="5">
        <f t="shared" si="26"/>
        <v>0</v>
      </c>
      <c r="X26" s="5">
        <f>SUM(Tabella120581119[[#This Row],[Quadrimestre nov22-feb23]:[Quadrimestre lug25-ott25]])</f>
        <v>0</v>
      </c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28"/>
        <v>0</v>
      </c>
      <c r="CT26" s="52">
        <f t="shared" si="29"/>
        <v>0</v>
      </c>
      <c r="CU26" s="52">
        <f t="shared" si="30"/>
        <v>0</v>
      </c>
      <c r="CV26" s="52">
        <f t="shared" si="31"/>
        <v>0</v>
      </c>
      <c r="CW26" s="52">
        <f t="shared" si="32"/>
        <v>0</v>
      </c>
      <c r="CX26" s="52">
        <f t="shared" si="33"/>
        <v>0</v>
      </c>
      <c r="CY26" s="52">
        <f t="shared" si="34"/>
        <v>0</v>
      </c>
      <c r="CZ26" s="52">
        <f t="shared" si="35"/>
        <v>0</v>
      </c>
      <c r="DA26" s="52">
        <f t="shared" si="36"/>
        <v>0</v>
      </c>
      <c r="DB26" s="66">
        <f t="shared" si="40"/>
        <v>0</v>
      </c>
      <c r="DC26" s="56"/>
      <c r="DD26" s="115">
        <f t="shared" si="38"/>
        <v>0</v>
      </c>
      <c r="DE26" s="116">
        <f>'CINI-Unicampania-Totale-Prev'!BU26</f>
        <v>0</v>
      </c>
      <c r="DF26" s="116">
        <f>'CINI-Unicampania-Totale-Prev'!BV26</f>
        <v>0</v>
      </c>
      <c r="DG26" s="116">
        <f>'CINI-Unicampania-Totale-Prev'!BW26</f>
        <v>0</v>
      </c>
      <c r="DH26" s="115">
        <v>0</v>
      </c>
      <c r="DI26" s="65"/>
      <c r="DJ26" s="109">
        <f t="shared" si="37"/>
        <v>0</v>
      </c>
      <c r="DK26" s="65"/>
      <c r="DL26" s="113">
        <f>DE26/125*'CINI - UniCampania'!$B$4</f>
        <v>0</v>
      </c>
    </row>
    <row r="27" spans="2:116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18"/>
        <v>0</v>
      </c>
      <c r="P27" s="4">
        <f t="shared" si="19"/>
        <v>0</v>
      </c>
      <c r="Q27" s="4">
        <f t="shared" si="20"/>
        <v>0</v>
      </c>
      <c r="R27" s="4">
        <f t="shared" si="21"/>
        <v>0</v>
      </c>
      <c r="S27" s="4">
        <f t="shared" si="22"/>
        <v>0</v>
      </c>
      <c r="T27" s="5">
        <f t="shared" si="23"/>
        <v>0</v>
      </c>
      <c r="U27" s="5">
        <f t="shared" si="24"/>
        <v>0</v>
      </c>
      <c r="V27" s="5">
        <f t="shared" si="25"/>
        <v>0</v>
      </c>
      <c r="W27" s="5">
        <f t="shared" si="26"/>
        <v>0</v>
      </c>
      <c r="X27" s="5">
        <f>SUM(Tabella120581119[[#This Row],[Quadrimestre nov22-feb23]:[Quadrimestre lug25-ott25]])</f>
        <v>0</v>
      </c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28"/>
        <v>0</v>
      </c>
      <c r="CT27" s="52">
        <f t="shared" si="29"/>
        <v>0</v>
      </c>
      <c r="CU27" s="52">
        <f t="shared" si="30"/>
        <v>0</v>
      </c>
      <c r="CV27" s="52">
        <f t="shared" si="31"/>
        <v>0</v>
      </c>
      <c r="CW27" s="52">
        <f t="shared" si="32"/>
        <v>0</v>
      </c>
      <c r="CX27" s="52">
        <f t="shared" si="33"/>
        <v>0</v>
      </c>
      <c r="CY27" s="52">
        <f t="shared" si="34"/>
        <v>0</v>
      </c>
      <c r="CZ27" s="52">
        <f t="shared" si="35"/>
        <v>0</v>
      </c>
      <c r="DA27" s="52">
        <f t="shared" si="36"/>
        <v>0</v>
      </c>
      <c r="DB27" s="66">
        <f t="shared" si="40"/>
        <v>0</v>
      </c>
      <c r="DC27" s="56"/>
      <c r="DD27" s="115">
        <f t="shared" si="38"/>
        <v>0</v>
      </c>
      <c r="DE27" s="116">
        <f>'CINI-Unicampania-Totale-Prev'!BU27</f>
        <v>0</v>
      </c>
      <c r="DF27" s="116">
        <f>'CINI-Unicampania-Totale-Prev'!BV27</f>
        <v>0</v>
      </c>
      <c r="DG27" s="116">
        <f>'CINI-Unicampania-Totale-Prev'!BW27</f>
        <v>0</v>
      </c>
      <c r="DH27" s="115">
        <v>0</v>
      </c>
      <c r="DI27" s="65"/>
      <c r="DJ27" s="109">
        <f t="shared" si="37"/>
        <v>0</v>
      </c>
      <c r="DK27" s="65"/>
      <c r="DL27" s="113">
        <f>DE27/125*'CINI - UniCampania'!$B$4</f>
        <v>0</v>
      </c>
    </row>
    <row r="28" spans="2:116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18"/>
        <v>0</v>
      </c>
      <c r="P28" s="4">
        <f t="shared" si="19"/>
        <v>0</v>
      </c>
      <c r="Q28" s="4">
        <f t="shared" si="20"/>
        <v>0</v>
      </c>
      <c r="R28" s="4">
        <f t="shared" si="21"/>
        <v>0</v>
      </c>
      <c r="S28" s="4">
        <f t="shared" si="22"/>
        <v>0</v>
      </c>
      <c r="T28" s="5">
        <f t="shared" si="23"/>
        <v>0</v>
      </c>
      <c r="U28" s="5">
        <f t="shared" si="24"/>
        <v>0</v>
      </c>
      <c r="V28" s="5">
        <f t="shared" si="25"/>
        <v>0</v>
      </c>
      <c r="W28" s="5">
        <f t="shared" si="26"/>
        <v>0</v>
      </c>
      <c r="X28" s="5">
        <f>SUM(Tabella120581119[[#This Row],[Quadrimestre nov22-feb23]:[Quadrimestre lug25-ott25]])</f>
        <v>0</v>
      </c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28"/>
        <v>0</v>
      </c>
      <c r="CT28" s="52">
        <f t="shared" si="29"/>
        <v>0</v>
      </c>
      <c r="CU28" s="52">
        <f t="shared" si="30"/>
        <v>0</v>
      </c>
      <c r="CV28" s="52">
        <f t="shared" si="31"/>
        <v>0</v>
      </c>
      <c r="CW28" s="52">
        <f t="shared" si="32"/>
        <v>0</v>
      </c>
      <c r="CX28" s="52">
        <f t="shared" si="33"/>
        <v>0</v>
      </c>
      <c r="CY28" s="52">
        <f t="shared" si="34"/>
        <v>0</v>
      </c>
      <c r="CZ28" s="52">
        <f t="shared" si="35"/>
        <v>0</v>
      </c>
      <c r="DA28" s="52">
        <f t="shared" si="36"/>
        <v>0</v>
      </c>
      <c r="DB28" s="66">
        <f t="shared" si="40"/>
        <v>0</v>
      </c>
      <c r="DC28" s="56"/>
      <c r="DD28" s="115">
        <f t="shared" si="38"/>
        <v>0</v>
      </c>
      <c r="DE28" s="116">
        <f>'CINI-Unicampania-Totale-Prev'!BU28</f>
        <v>0</v>
      </c>
      <c r="DF28" s="116">
        <f>'CINI-Unicampania-Totale-Prev'!BV28</f>
        <v>0</v>
      </c>
      <c r="DG28" s="116">
        <f>'CINI-Unicampania-Totale-Prev'!BW28</f>
        <v>0</v>
      </c>
      <c r="DH28" s="115">
        <v>0</v>
      </c>
      <c r="DI28" s="65"/>
      <c r="DJ28" s="109">
        <f t="shared" si="37"/>
        <v>0</v>
      </c>
      <c r="DK28" s="65"/>
      <c r="DL28" s="113">
        <f>DE28/125*'CINI - UniCampania'!$B$4</f>
        <v>0</v>
      </c>
    </row>
    <row r="29" spans="2:116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18"/>
        <v>0</v>
      </c>
      <c r="P29" s="4">
        <f t="shared" si="19"/>
        <v>0</v>
      </c>
      <c r="Q29" s="4">
        <f t="shared" si="20"/>
        <v>0</v>
      </c>
      <c r="R29" s="4">
        <f t="shared" si="21"/>
        <v>0</v>
      </c>
      <c r="S29" s="4">
        <f t="shared" si="22"/>
        <v>0</v>
      </c>
      <c r="T29" s="5">
        <f t="shared" si="23"/>
        <v>0</v>
      </c>
      <c r="U29" s="5">
        <f t="shared" si="24"/>
        <v>0</v>
      </c>
      <c r="V29" s="5">
        <f t="shared" si="25"/>
        <v>0</v>
      </c>
      <c r="W29" s="5">
        <f t="shared" si="26"/>
        <v>0</v>
      </c>
      <c r="X29" s="5">
        <f>SUM(Tabella120581119[[#This Row],[Quadrimestre nov22-feb23]:[Quadrimestre lug25-ott25]])</f>
        <v>0</v>
      </c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28"/>
        <v>0</v>
      </c>
      <c r="CT29" s="52">
        <f t="shared" si="29"/>
        <v>0</v>
      </c>
      <c r="CU29" s="52">
        <f t="shared" si="30"/>
        <v>0</v>
      </c>
      <c r="CV29" s="52">
        <f t="shared" si="31"/>
        <v>0</v>
      </c>
      <c r="CW29" s="52">
        <f t="shared" si="32"/>
        <v>0</v>
      </c>
      <c r="CX29" s="52">
        <f t="shared" si="33"/>
        <v>0</v>
      </c>
      <c r="CY29" s="52">
        <f t="shared" si="34"/>
        <v>0</v>
      </c>
      <c r="CZ29" s="52">
        <f t="shared" si="35"/>
        <v>0</v>
      </c>
      <c r="DA29" s="52">
        <f t="shared" si="36"/>
        <v>0</v>
      </c>
      <c r="DB29" s="66">
        <f t="shared" si="40"/>
        <v>0</v>
      </c>
      <c r="DC29" s="56"/>
      <c r="DD29" s="115">
        <f t="shared" si="38"/>
        <v>0</v>
      </c>
      <c r="DE29" s="116">
        <f>'CINI-Unicampania-Totale-Prev'!BU29</f>
        <v>0</v>
      </c>
      <c r="DF29" s="116">
        <f>'CINI-Unicampania-Totale-Prev'!BV29</f>
        <v>0</v>
      </c>
      <c r="DG29" s="116">
        <f>'CINI-Unicampania-Totale-Prev'!BW29</f>
        <v>0</v>
      </c>
      <c r="DH29" s="115">
        <v>0</v>
      </c>
      <c r="DI29" s="65"/>
      <c r="DJ29" s="109">
        <f t="shared" si="37"/>
        <v>0</v>
      </c>
      <c r="DK29" s="65"/>
      <c r="DL29" s="113">
        <f>DE29/125*'CINI - UniCampania'!$B$4</f>
        <v>0</v>
      </c>
    </row>
    <row r="30" spans="2:116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18"/>
        <v>0</v>
      </c>
      <c r="P30" s="4">
        <f t="shared" si="19"/>
        <v>0</v>
      </c>
      <c r="Q30" s="4">
        <f t="shared" si="20"/>
        <v>0</v>
      </c>
      <c r="R30" s="4">
        <f t="shared" si="21"/>
        <v>0</v>
      </c>
      <c r="S30" s="4">
        <f t="shared" si="22"/>
        <v>0</v>
      </c>
      <c r="T30" s="5">
        <f t="shared" si="23"/>
        <v>0</v>
      </c>
      <c r="U30" s="5">
        <f t="shared" si="24"/>
        <v>0</v>
      </c>
      <c r="V30" s="5">
        <f t="shared" si="25"/>
        <v>0</v>
      </c>
      <c r="W30" s="5">
        <f t="shared" si="26"/>
        <v>0</v>
      </c>
      <c r="X30" s="5">
        <f>SUM(Tabella120581119[[#This Row],[Quadrimestre nov22-feb23]:[Quadrimestre lug25-ott25]])</f>
        <v>0</v>
      </c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28"/>
        <v>0</v>
      </c>
      <c r="CT30" s="52">
        <f t="shared" si="29"/>
        <v>0</v>
      </c>
      <c r="CU30" s="52">
        <f t="shared" si="30"/>
        <v>0</v>
      </c>
      <c r="CV30" s="52">
        <f t="shared" si="31"/>
        <v>0</v>
      </c>
      <c r="CW30" s="52">
        <f t="shared" si="32"/>
        <v>0</v>
      </c>
      <c r="CX30" s="52">
        <f t="shared" si="33"/>
        <v>0</v>
      </c>
      <c r="CY30" s="52">
        <f t="shared" si="34"/>
        <v>0</v>
      </c>
      <c r="CZ30" s="52">
        <f t="shared" si="35"/>
        <v>0</v>
      </c>
      <c r="DA30" s="52">
        <f t="shared" si="36"/>
        <v>0</v>
      </c>
      <c r="DB30" s="66">
        <f t="shared" si="40"/>
        <v>0</v>
      </c>
      <c r="DC30" s="56"/>
      <c r="DD30" s="115">
        <f t="shared" si="38"/>
        <v>0</v>
      </c>
      <c r="DE30" s="116">
        <f>'CINI-Unicampania-Totale-Prev'!BU30</f>
        <v>0</v>
      </c>
      <c r="DF30" s="116">
        <f>'CINI-Unicampania-Totale-Prev'!BV30</f>
        <v>0</v>
      </c>
      <c r="DG30" s="116">
        <f>'CINI-Unicampania-Totale-Prev'!BW30</f>
        <v>0</v>
      </c>
      <c r="DH30" s="115">
        <v>0</v>
      </c>
      <c r="DI30" s="65"/>
      <c r="DJ30" s="109">
        <f t="shared" si="37"/>
        <v>0</v>
      </c>
      <c r="DK30" s="65"/>
      <c r="DL30" s="113">
        <f>DE30/125*'CINI - UniCampania'!$B$4</f>
        <v>0</v>
      </c>
    </row>
    <row r="31" spans="2:116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18"/>
        <v>0</v>
      </c>
      <c r="P31" s="4">
        <f t="shared" si="19"/>
        <v>0</v>
      </c>
      <c r="Q31" s="4">
        <f t="shared" si="20"/>
        <v>0</v>
      </c>
      <c r="R31" s="4">
        <f t="shared" si="21"/>
        <v>0</v>
      </c>
      <c r="S31" s="4">
        <f t="shared" si="22"/>
        <v>0</v>
      </c>
      <c r="T31" s="5">
        <f t="shared" si="23"/>
        <v>0</v>
      </c>
      <c r="U31" s="5">
        <f t="shared" si="24"/>
        <v>0</v>
      </c>
      <c r="V31" s="5">
        <f t="shared" si="25"/>
        <v>0</v>
      </c>
      <c r="W31" s="5">
        <f t="shared" si="26"/>
        <v>0</v>
      </c>
      <c r="X31" s="5">
        <f>SUM(Tabella120581119[[#This Row],[Quadrimestre nov22-feb23]:[Quadrimestre lug25-ott25]])</f>
        <v>0</v>
      </c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28"/>
        <v>5866.666666666667</v>
      </c>
      <c r="CT31" s="52">
        <f t="shared" si="29"/>
        <v>2933.3333333333335</v>
      </c>
      <c r="CU31" s="52">
        <f t="shared" si="30"/>
        <v>0</v>
      </c>
      <c r="CV31" s="52">
        <f t="shared" si="31"/>
        <v>0</v>
      </c>
      <c r="CW31" s="52">
        <f t="shared" si="32"/>
        <v>0</v>
      </c>
      <c r="CX31" s="52">
        <f t="shared" si="33"/>
        <v>0</v>
      </c>
      <c r="CY31" s="52">
        <f t="shared" si="34"/>
        <v>0</v>
      </c>
      <c r="CZ31" s="52">
        <f t="shared" si="35"/>
        <v>0</v>
      </c>
      <c r="DA31" s="52">
        <f t="shared" si="36"/>
        <v>0</v>
      </c>
      <c r="DB31" s="66">
        <f t="shared" si="40"/>
        <v>8800</v>
      </c>
      <c r="DC31" s="56"/>
      <c r="DD31" s="115">
        <f t="shared" si="38"/>
        <v>220</v>
      </c>
      <c r="DE31" s="116">
        <f>'CINI-Unicampania-Totale-Prev'!BU31</f>
        <v>220</v>
      </c>
      <c r="DF31" s="116">
        <f>'CINI-Unicampania-Totale-Prev'!BV31</f>
        <v>0</v>
      </c>
      <c r="DG31" s="116">
        <f>'CINI-Unicampania-Totale-Prev'!BW31</f>
        <v>0</v>
      </c>
      <c r="DH31" s="115">
        <v>220</v>
      </c>
      <c r="DI31" s="65"/>
      <c r="DJ31" s="109">
        <f t="shared" si="37"/>
        <v>1.76</v>
      </c>
      <c r="DK31" s="65"/>
      <c r="DL31" s="113">
        <f>DE31/125*'CINI - UniCampania'!$B$4</f>
        <v>8800</v>
      </c>
    </row>
    <row r="32" spans="2:116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18"/>
        <v>0</v>
      </c>
      <c r="P32" s="4">
        <f t="shared" si="19"/>
        <v>0</v>
      </c>
      <c r="Q32" s="4">
        <f t="shared" si="20"/>
        <v>0</v>
      </c>
      <c r="R32" s="4">
        <f t="shared" si="21"/>
        <v>0</v>
      </c>
      <c r="S32" s="4">
        <f t="shared" si="22"/>
        <v>0</v>
      </c>
      <c r="T32" s="5">
        <f t="shared" si="23"/>
        <v>0</v>
      </c>
      <c r="U32" s="5">
        <f t="shared" si="24"/>
        <v>0</v>
      </c>
      <c r="V32" s="5">
        <f t="shared" si="25"/>
        <v>0</v>
      </c>
      <c r="W32" s="5">
        <f t="shared" si="26"/>
        <v>0</v>
      </c>
      <c r="X32" s="5">
        <f>SUM(Tabella120581119[[#This Row],[Quadrimestre nov22-feb23]:[Quadrimestre lug25-ott25]])</f>
        <v>0</v>
      </c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28"/>
        <v>2933.3333333333335</v>
      </c>
      <c r="CT32" s="52">
        <f t="shared" si="29"/>
        <v>2933.3333333333335</v>
      </c>
      <c r="CU32" s="52">
        <f t="shared" si="30"/>
        <v>2933.3333333333335</v>
      </c>
      <c r="CV32" s="52">
        <f t="shared" si="31"/>
        <v>0</v>
      </c>
      <c r="CW32" s="52">
        <f t="shared" si="32"/>
        <v>0</v>
      </c>
      <c r="CX32" s="52">
        <f t="shared" si="33"/>
        <v>0</v>
      </c>
      <c r="CY32" s="52">
        <f t="shared" si="34"/>
        <v>0</v>
      </c>
      <c r="CZ32" s="52">
        <f t="shared" si="35"/>
        <v>0</v>
      </c>
      <c r="DA32" s="52">
        <f t="shared" si="36"/>
        <v>0</v>
      </c>
      <c r="DB32" s="66">
        <f t="shared" si="40"/>
        <v>8800</v>
      </c>
      <c r="DC32" s="56"/>
      <c r="DD32" s="115">
        <f t="shared" si="38"/>
        <v>220</v>
      </c>
      <c r="DE32" s="116">
        <f>'CINI-Unicampania-Totale-Prev'!BU32</f>
        <v>220</v>
      </c>
      <c r="DF32" s="116">
        <f>'CINI-Unicampania-Totale-Prev'!BV32</f>
        <v>0</v>
      </c>
      <c r="DG32" s="116">
        <f>'CINI-Unicampania-Totale-Prev'!BW32</f>
        <v>0</v>
      </c>
      <c r="DH32" s="115">
        <v>220</v>
      </c>
      <c r="DI32" s="65"/>
      <c r="DJ32" s="109">
        <f t="shared" si="37"/>
        <v>1.76</v>
      </c>
      <c r="DK32" s="65"/>
      <c r="DL32" s="113">
        <f>DE32/125*'CINI - UniCampania'!$B$4</f>
        <v>8800</v>
      </c>
    </row>
    <row r="33" spans="2:116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18"/>
        <v>0</v>
      </c>
      <c r="P33" s="4">
        <f t="shared" si="19"/>
        <v>0</v>
      </c>
      <c r="Q33" s="4">
        <f t="shared" si="20"/>
        <v>0</v>
      </c>
      <c r="R33" s="4">
        <f t="shared" si="21"/>
        <v>0</v>
      </c>
      <c r="S33" s="4">
        <f t="shared" si="22"/>
        <v>0</v>
      </c>
      <c r="T33" s="5">
        <f t="shared" si="23"/>
        <v>0</v>
      </c>
      <c r="U33" s="5">
        <f t="shared" si="24"/>
        <v>0</v>
      </c>
      <c r="V33" s="5">
        <f t="shared" si="25"/>
        <v>0</v>
      </c>
      <c r="W33" s="5">
        <f t="shared" si="26"/>
        <v>0</v>
      </c>
      <c r="X33" s="5">
        <f>SUM(Tabella120581119[[#This Row],[Quadrimestre nov22-feb23]:[Quadrimestre lug25-ott25]])</f>
        <v>0</v>
      </c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28"/>
        <v>0</v>
      </c>
      <c r="CT33" s="52">
        <f t="shared" si="29"/>
        <v>0</v>
      </c>
      <c r="CU33" s="52">
        <f t="shared" si="30"/>
        <v>0</v>
      </c>
      <c r="CV33" s="52">
        <f t="shared" si="31"/>
        <v>0</v>
      </c>
      <c r="CW33" s="52">
        <f t="shared" si="32"/>
        <v>0</v>
      </c>
      <c r="CX33" s="52">
        <f t="shared" si="33"/>
        <v>0</v>
      </c>
      <c r="CY33" s="52">
        <f t="shared" si="34"/>
        <v>0</v>
      </c>
      <c r="CZ33" s="52">
        <f t="shared" si="35"/>
        <v>0</v>
      </c>
      <c r="DA33" s="52">
        <f t="shared" si="36"/>
        <v>0</v>
      </c>
      <c r="DB33" s="66">
        <f t="shared" si="40"/>
        <v>0</v>
      </c>
      <c r="DC33" s="56"/>
      <c r="DD33" s="115">
        <f t="shared" si="38"/>
        <v>220</v>
      </c>
      <c r="DE33" s="116">
        <f>'CINI-Unicampania-Totale-Prev'!BU33</f>
        <v>0</v>
      </c>
      <c r="DF33" s="116">
        <f>'CINI-Unicampania-Totale-Prev'!BV33</f>
        <v>220</v>
      </c>
      <c r="DG33" s="116">
        <f>'CINI-Unicampania-Totale-Prev'!BW33</f>
        <v>0</v>
      </c>
      <c r="DH33" s="115">
        <v>220</v>
      </c>
      <c r="DI33" s="65"/>
      <c r="DJ33" s="109">
        <f t="shared" si="37"/>
        <v>1.76</v>
      </c>
      <c r="DK33" s="65"/>
      <c r="DL33" s="113">
        <f>DE33/125*'CINI - UniCampania'!$B$4</f>
        <v>0</v>
      </c>
    </row>
    <row r="34" spans="2:116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18"/>
        <v>0</v>
      </c>
      <c r="P34" s="4">
        <f t="shared" si="19"/>
        <v>0</v>
      </c>
      <c r="Q34" s="4">
        <f t="shared" si="20"/>
        <v>0</v>
      </c>
      <c r="R34" s="4">
        <f t="shared" si="21"/>
        <v>0</v>
      </c>
      <c r="S34" s="4">
        <f t="shared" si="22"/>
        <v>0</v>
      </c>
      <c r="T34" s="5">
        <f t="shared" si="23"/>
        <v>0</v>
      </c>
      <c r="U34" s="5">
        <f t="shared" si="24"/>
        <v>0</v>
      </c>
      <c r="V34" s="5">
        <f t="shared" si="25"/>
        <v>0</v>
      </c>
      <c r="W34" s="5">
        <f t="shared" si="26"/>
        <v>0</v>
      </c>
      <c r="X34" s="5">
        <f>SUM(Tabella120581119[[#This Row],[Quadrimestre nov22-feb23]:[Quadrimestre lug25-ott25]])</f>
        <v>0</v>
      </c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28"/>
        <v>0</v>
      </c>
      <c r="CT34" s="52">
        <f t="shared" si="29"/>
        <v>0</v>
      </c>
      <c r="CU34" s="52">
        <f t="shared" si="30"/>
        <v>0</v>
      </c>
      <c r="CV34" s="52">
        <f t="shared" si="31"/>
        <v>0</v>
      </c>
      <c r="CW34" s="52">
        <f t="shared" si="32"/>
        <v>0</v>
      </c>
      <c r="CX34" s="52">
        <f t="shared" si="33"/>
        <v>0</v>
      </c>
      <c r="CY34" s="52">
        <f t="shared" si="34"/>
        <v>0</v>
      </c>
      <c r="CZ34" s="52">
        <f t="shared" si="35"/>
        <v>0</v>
      </c>
      <c r="DA34" s="52">
        <f t="shared" si="36"/>
        <v>0</v>
      </c>
      <c r="DB34" s="66">
        <f t="shared" si="40"/>
        <v>0</v>
      </c>
      <c r="DC34" s="56"/>
      <c r="DD34" s="115">
        <f t="shared" si="38"/>
        <v>220</v>
      </c>
      <c r="DE34" s="116">
        <f>'CINI-Unicampania-Totale-Prev'!BU34</f>
        <v>0</v>
      </c>
      <c r="DF34" s="116">
        <f>'CINI-Unicampania-Totale-Prev'!BV34</f>
        <v>220</v>
      </c>
      <c r="DG34" s="116">
        <f>'CINI-Unicampania-Totale-Prev'!BW34</f>
        <v>0</v>
      </c>
      <c r="DH34" s="115">
        <v>220</v>
      </c>
      <c r="DI34" s="65"/>
      <c r="DJ34" s="109">
        <f t="shared" si="37"/>
        <v>1.76</v>
      </c>
      <c r="DK34" s="65"/>
      <c r="DL34" s="113">
        <f>DE34/125*'CINI - UniCampania'!$B$4</f>
        <v>0</v>
      </c>
    </row>
    <row r="35" spans="2:116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18"/>
        <v>0</v>
      </c>
      <c r="P35" s="4">
        <f t="shared" si="19"/>
        <v>0</v>
      </c>
      <c r="Q35" s="4">
        <f t="shared" si="20"/>
        <v>0</v>
      </c>
      <c r="R35" s="4">
        <f t="shared" si="21"/>
        <v>0</v>
      </c>
      <c r="S35" s="4">
        <f t="shared" si="22"/>
        <v>0</v>
      </c>
      <c r="T35" s="5">
        <f t="shared" si="23"/>
        <v>0</v>
      </c>
      <c r="U35" s="5">
        <f t="shared" si="24"/>
        <v>0</v>
      </c>
      <c r="V35" s="5">
        <f t="shared" si="25"/>
        <v>0</v>
      </c>
      <c r="W35" s="5">
        <f t="shared" si="26"/>
        <v>0</v>
      </c>
      <c r="X35" s="5">
        <f>SUM(Tabella120581119[[#This Row],[Quadrimestre nov22-feb23]:[Quadrimestre lug25-ott25]])</f>
        <v>0</v>
      </c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28"/>
        <v>0</v>
      </c>
      <c r="CT35" s="52">
        <f t="shared" si="29"/>
        <v>0</v>
      </c>
      <c r="CU35" s="52">
        <f t="shared" si="30"/>
        <v>0</v>
      </c>
      <c r="CV35" s="52">
        <f t="shared" si="31"/>
        <v>0</v>
      </c>
      <c r="CW35" s="52">
        <f t="shared" si="32"/>
        <v>0</v>
      </c>
      <c r="CX35" s="52">
        <f t="shared" si="33"/>
        <v>0</v>
      </c>
      <c r="CY35" s="52">
        <f t="shared" si="34"/>
        <v>0</v>
      </c>
      <c r="CZ35" s="52">
        <f t="shared" si="35"/>
        <v>0</v>
      </c>
      <c r="DA35" s="52">
        <f t="shared" si="36"/>
        <v>0</v>
      </c>
      <c r="DB35" s="66">
        <f t="shared" si="40"/>
        <v>0</v>
      </c>
      <c r="DC35" s="56"/>
      <c r="DD35" s="115">
        <f t="shared" si="38"/>
        <v>0</v>
      </c>
      <c r="DE35" s="116">
        <f>'CINI-Unicampania-Totale-Prev'!BU35</f>
        <v>0</v>
      </c>
      <c r="DF35" s="116">
        <f>'CINI-Unicampania-Totale-Prev'!BV35</f>
        <v>0</v>
      </c>
      <c r="DG35" s="116">
        <f>'CINI-Unicampania-Totale-Prev'!BW35</f>
        <v>0</v>
      </c>
      <c r="DH35" s="115">
        <v>0</v>
      </c>
      <c r="DI35" s="65"/>
      <c r="DJ35" s="109">
        <f t="shared" si="37"/>
        <v>0</v>
      </c>
      <c r="DK35" s="65"/>
      <c r="DL35" s="113">
        <f>DE35/125*'CINI - UniCampania'!$B$4</f>
        <v>0</v>
      </c>
    </row>
    <row r="36" spans="2:116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ref="O36:O67" si="48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49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 t="shared" ref="Q36:Q67" si="50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 t="shared" ref="R36:R67" si="51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 t="shared" ref="S36:S67" si="52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 t="shared" ref="T36:T67" si="53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 t="shared" si="24"/>
        <v>0</v>
      </c>
      <c r="V36" s="5">
        <f t="shared" si="25"/>
        <v>0</v>
      </c>
      <c r="W36" s="5">
        <f t="shared" si="26"/>
        <v>0</v>
      </c>
      <c r="X36" s="5">
        <f>SUM(Tabella120581119[[#This Row],[Quadrimestre nov22-feb23]:[Quadrimestre lug25-ott25]])</f>
        <v>0</v>
      </c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28"/>
        <v>0</v>
      </c>
      <c r="CT36" s="52">
        <f t="shared" si="29"/>
        <v>0</v>
      </c>
      <c r="CU36" s="52">
        <f t="shared" si="30"/>
        <v>0</v>
      </c>
      <c r="CV36" s="52">
        <f t="shared" si="31"/>
        <v>0</v>
      </c>
      <c r="CW36" s="52">
        <f t="shared" si="32"/>
        <v>0</v>
      </c>
      <c r="CX36" s="52">
        <f t="shared" si="33"/>
        <v>0</v>
      </c>
      <c r="CY36" s="52">
        <f t="shared" si="34"/>
        <v>0</v>
      </c>
      <c r="CZ36" s="52">
        <f t="shared" si="35"/>
        <v>0</v>
      </c>
      <c r="DA36" s="52">
        <f t="shared" si="36"/>
        <v>0</v>
      </c>
      <c r="DB36" s="66">
        <f t="shared" si="40"/>
        <v>0</v>
      </c>
      <c r="DC36" s="56"/>
      <c r="DD36" s="115">
        <f>SUM(DE36:DG36)</f>
        <v>220</v>
      </c>
      <c r="DE36" s="116">
        <f>'CINI-Unicampania-Totale-Prev'!BU36</f>
        <v>0</v>
      </c>
      <c r="DF36" s="116">
        <f>'CINI-Unicampania-Totale-Prev'!BV36</f>
        <v>220</v>
      </c>
      <c r="DG36" s="116">
        <f>'CINI-Unicampania-Totale-Prev'!BW36</f>
        <v>0</v>
      </c>
      <c r="DH36" s="115">
        <v>220</v>
      </c>
      <c r="DI36" s="65"/>
      <c r="DJ36" s="109">
        <f t="shared" si="37"/>
        <v>1.76</v>
      </c>
      <c r="DK36" s="65"/>
      <c r="DL36" s="113">
        <f>DE36/125*'CINI - UniCampania'!$B$4</f>
        <v>0</v>
      </c>
    </row>
    <row r="37" spans="2:116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si="48"/>
        <v>0</v>
      </c>
      <c r="P37" s="4">
        <f t="shared" si="49"/>
        <v>0</v>
      </c>
      <c r="Q37" s="4">
        <f t="shared" si="50"/>
        <v>0</v>
      </c>
      <c r="R37" s="4">
        <f t="shared" si="51"/>
        <v>0</v>
      </c>
      <c r="S37" s="4">
        <f t="shared" si="52"/>
        <v>0</v>
      </c>
      <c r="T37" s="5">
        <f t="shared" si="53"/>
        <v>0</v>
      </c>
      <c r="U37" s="5">
        <f t="shared" si="24"/>
        <v>0</v>
      </c>
      <c r="V37" s="5">
        <f t="shared" si="25"/>
        <v>0</v>
      </c>
      <c r="W37" s="5">
        <f t="shared" si="26"/>
        <v>0</v>
      </c>
      <c r="X37" s="5">
        <f>SUM(Tabella120581119[[#This Row],[Quadrimestre nov22-feb23]:[Quadrimestre lug25-ott25]])</f>
        <v>0</v>
      </c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28"/>
        <v>0</v>
      </c>
      <c r="CT37" s="52">
        <f t="shared" si="29"/>
        <v>0</v>
      </c>
      <c r="CU37" s="52">
        <f t="shared" si="30"/>
        <v>0</v>
      </c>
      <c r="CV37" s="52">
        <f t="shared" si="31"/>
        <v>0</v>
      </c>
      <c r="CW37" s="52">
        <f t="shared" si="32"/>
        <v>0</v>
      </c>
      <c r="CX37" s="52">
        <f t="shared" si="33"/>
        <v>0</v>
      </c>
      <c r="CY37" s="52">
        <f t="shared" si="34"/>
        <v>0</v>
      </c>
      <c r="CZ37" s="52">
        <f t="shared" si="35"/>
        <v>0</v>
      </c>
      <c r="DA37" s="52">
        <f t="shared" si="36"/>
        <v>0</v>
      </c>
      <c r="DB37" s="66">
        <f t="shared" si="40"/>
        <v>0</v>
      </c>
      <c r="DC37" s="56"/>
      <c r="DD37" s="115">
        <f>SUM(DE37:DG37)</f>
        <v>220</v>
      </c>
      <c r="DE37" s="116">
        <f>'CINI-Unicampania-Totale-Prev'!BU37</f>
        <v>0</v>
      </c>
      <c r="DF37" s="116">
        <f>'CINI-Unicampania-Totale-Prev'!BV37</f>
        <v>220</v>
      </c>
      <c r="DG37" s="116">
        <f>'CINI-Unicampania-Totale-Prev'!BW37</f>
        <v>0</v>
      </c>
      <c r="DH37" s="115">
        <v>220</v>
      </c>
      <c r="DI37" s="65"/>
      <c r="DJ37" s="109">
        <f t="shared" si="37"/>
        <v>1.76</v>
      </c>
      <c r="DK37" s="65"/>
      <c r="DL37" s="113">
        <f>DE37/125*'CINI - UniCampania'!$B$4</f>
        <v>0</v>
      </c>
    </row>
    <row r="38" spans="2:116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8"/>
        <v>0</v>
      </c>
      <c r="P38" s="4">
        <f t="shared" si="49"/>
        <v>0</v>
      </c>
      <c r="Q38" s="4">
        <f t="shared" si="50"/>
        <v>0</v>
      </c>
      <c r="R38" s="4">
        <f t="shared" si="51"/>
        <v>0</v>
      </c>
      <c r="S38" s="4">
        <f t="shared" si="52"/>
        <v>0</v>
      </c>
      <c r="T38" s="5">
        <f t="shared" si="53"/>
        <v>0</v>
      </c>
      <c r="U38" s="5">
        <f t="shared" si="24"/>
        <v>0</v>
      </c>
      <c r="V38" s="5">
        <f t="shared" si="25"/>
        <v>0</v>
      </c>
      <c r="W38" s="5">
        <f t="shared" si="26"/>
        <v>0</v>
      </c>
      <c r="X38" s="5">
        <f>SUM(Tabella120581119[[#This Row],[Quadrimestre nov22-feb23]:[Quadrimestre lug25-ott25]])</f>
        <v>0</v>
      </c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28"/>
        <v>0</v>
      </c>
      <c r="CT38" s="52">
        <f t="shared" si="29"/>
        <v>0</v>
      </c>
      <c r="CU38" s="52">
        <f t="shared" si="30"/>
        <v>0</v>
      </c>
      <c r="CV38" s="52">
        <f t="shared" si="31"/>
        <v>0</v>
      </c>
      <c r="CW38" s="52">
        <f t="shared" si="32"/>
        <v>0</v>
      </c>
      <c r="CX38" s="52">
        <f t="shared" si="33"/>
        <v>0</v>
      </c>
      <c r="CY38" s="52">
        <f t="shared" si="34"/>
        <v>0</v>
      </c>
      <c r="CZ38" s="52">
        <f t="shared" si="35"/>
        <v>0</v>
      </c>
      <c r="DA38" s="52">
        <f t="shared" si="36"/>
        <v>0</v>
      </c>
      <c r="DB38" s="66">
        <f t="shared" si="40"/>
        <v>0</v>
      </c>
      <c r="DC38" s="56"/>
      <c r="DD38" s="115">
        <f>SUM(DE38:DG38)</f>
        <v>220</v>
      </c>
      <c r="DE38" s="116">
        <f>'CINI-Unicampania-Totale-Prev'!BU38</f>
        <v>0</v>
      </c>
      <c r="DF38" s="116">
        <f>'CINI-Unicampania-Totale-Prev'!BV38</f>
        <v>220</v>
      </c>
      <c r="DG38" s="116">
        <f>'CINI-Unicampania-Totale-Prev'!BW38</f>
        <v>0</v>
      </c>
      <c r="DH38" s="115">
        <v>220</v>
      </c>
      <c r="DI38" s="65"/>
      <c r="DJ38" s="109">
        <f t="shared" si="37"/>
        <v>1.76</v>
      </c>
      <c r="DK38" s="65"/>
      <c r="DL38" s="113">
        <f>DE38/125*'CINI - UniCampania'!$B$4</f>
        <v>0</v>
      </c>
    </row>
    <row r="39" spans="2:116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8"/>
        <v>0</v>
      </c>
      <c r="P39" s="4">
        <f t="shared" si="49"/>
        <v>0</v>
      </c>
      <c r="Q39" s="4">
        <f t="shared" si="50"/>
        <v>0</v>
      </c>
      <c r="R39" s="4">
        <f t="shared" si="51"/>
        <v>0</v>
      </c>
      <c r="S39" s="4">
        <f t="shared" si="52"/>
        <v>0</v>
      </c>
      <c r="T39" s="5">
        <f t="shared" si="53"/>
        <v>0</v>
      </c>
      <c r="U39" s="5">
        <f t="shared" si="24"/>
        <v>0</v>
      </c>
      <c r="V39" s="5">
        <f t="shared" si="25"/>
        <v>0</v>
      </c>
      <c r="W39" s="5">
        <f t="shared" si="26"/>
        <v>0</v>
      </c>
      <c r="X39" s="5">
        <f>SUM(Tabella120581119[[#This Row],[Quadrimestre nov22-feb23]:[Quadrimestre lug25-ott25]])</f>
        <v>0</v>
      </c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28"/>
        <v>0</v>
      </c>
      <c r="CT39" s="52">
        <f t="shared" si="29"/>
        <v>0</v>
      </c>
      <c r="CU39" s="52">
        <f t="shared" si="30"/>
        <v>0</v>
      </c>
      <c r="CV39" s="52">
        <f t="shared" si="31"/>
        <v>0</v>
      </c>
      <c r="CW39" s="52">
        <f t="shared" si="32"/>
        <v>0</v>
      </c>
      <c r="CX39" s="52">
        <f t="shared" si="33"/>
        <v>0</v>
      </c>
      <c r="CY39" s="52">
        <f t="shared" si="34"/>
        <v>0</v>
      </c>
      <c r="CZ39" s="52">
        <f t="shared" si="35"/>
        <v>0</v>
      </c>
      <c r="DA39" s="52">
        <f t="shared" si="36"/>
        <v>0</v>
      </c>
      <c r="DB39" s="66">
        <f t="shared" si="40"/>
        <v>0</v>
      </c>
      <c r="DC39" s="56"/>
      <c r="DD39" s="115">
        <f>SUM(DE39:DG39)</f>
        <v>220</v>
      </c>
      <c r="DE39" s="116">
        <f>'CINI-Unicampania-Totale-Prev'!BU39</f>
        <v>0</v>
      </c>
      <c r="DF39" s="116">
        <f>'CINI-Unicampania-Totale-Prev'!BV39</f>
        <v>220</v>
      </c>
      <c r="DG39" s="116">
        <f>'CINI-Unicampania-Totale-Prev'!BW39</f>
        <v>0</v>
      </c>
      <c r="DH39" s="115">
        <v>220</v>
      </c>
      <c r="DI39" s="65"/>
      <c r="DJ39" s="109">
        <f t="shared" si="37"/>
        <v>1.76</v>
      </c>
      <c r="DK39" s="65"/>
      <c r="DL39" s="113">
        <f>DE39/125*'CINI - UniCampania'!$B$4</f>
        <v>0</v>
      </c>
    </row>
    <row r="40" spans="2:116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8"/>
        <v>0</v>
      </c>
      <c r="P40" s="4">
        <f t="shared" si="49"/>
        <v>0</v>
      </c>
      <c r="Q40" s="4">
        <f t="shared" si="50"/>
        <v>0</v>
      </c>
      <c r="R40" s="4">
        <f t="shared" si="51"/>
        <v>0</v>
      </c>
      <c r="S40" s="4">
        <f t="shared" si="52"/>
        <v>0</v>
      </c>
      <c r="T40" s="5">
        <f t="shared" si="53"/>
        <v>0</v>
      </c>
      <c r="U40" s="5">
        <f t="shared" si="24"/>
        <v>0</v>
      </c>
      <c r="V40" s="5">
        <f t="shared" si="25"/>
        <v>0</v>
      </c>
      <c r="W40" s="5">
        <f t="shared" si="26"/>
        <v>0</v>
      </c>
      <c r="X40" s="5">
        <f>SUM(Tabella120581119[[#This Row],[Quadrimestre nov22-feb23]:[Quadrimestre lug25-ott25]])</f>
        <v>0</v>
      </c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54">IF(BZ40="X",$DL40/COUNTA($BZ40:$CQ40),0) +  IF(CA40="X",$DL40/COUNTA($BZ40:$CQ40),0)</f>
        <v>0</v>
      </c>
      <c r="CT40" s="52">
        <f t="shared" ref="CT40:CT71" si="55">IF(CB40="X",$DL40/COUNTA($BZ40:$CQ40),0) +  IF(CC40="X",$DL40/COUNTA($BZ40:$CQ40),0)</f>
        <v>0</v>
      </c>
      <c r="CU40" s="52">
        <f t="shared" ref="CU40:CU71" si="56">IF(CD40="X",$DL40/COUNTA($BZ40:$CQ40),0) +  IF(CE40="X",$DL40/COUNTA($BZ40:$CQ40),0)</f>
        <v>0</v>
      </c>
      <c r="CV40" s="52">
        <f t="shared" ref="CV40:CV71" si="57">IF(CF40="X",$DL40/COUNTA($BZ40:$CQ40),0) +  IF(CG40="X",$DL40/COUNTA($BZ40:$CQ40),0)</f>
        <v>0</v>
      </c>
      <c r="CW40" s="52">
        <f t="shared" ref="CW40:CW71" si="58">IF(CH40="X",$DL40/COUNTA($BZ40:$CQ40),0) +  IF(CI40="X",$DL40/COUNTA($BZ40:$CQ40),0)</f>
        <v>0</v>
      </c>
      <c r="CX40" s="52">
        <f t="shared" ref="CX40:CX71" si="59">IF(CJ40="X",$DL40/COUNTA($BZ40:$CQ40),0) +  IF(CK40="X",$DL40/COUNTA($BZ40:$CQ40),0)</f>
        <v>0</v>
      </c>
      <c r="CY40" s="52">
        <f t="shared" ref="CY40:CY71" si="60">IF(CL40="X",$DL40/COUNTA($BZ40:$CQ40),0) +  IF(CM40="X",$DL40/COUNTA($BZ40:$CQ40),0)</f>
        <v>0</v>
      </c>
      <c r="CZ40" s="52">
        <f t="shared" ref="CZ40:CZ71" si="61">IF(CN40="X",$DL40/COUNTA($BZ40:$CQ40),0) +  IF(CO40="X",$DL40/COUNTA($BZ40:$CQ40),0)</f>
        <v>0</v>
      </c>
      <c r="DA40" s="52">
        <f t="shared" ref="DA40:DA71" si="62">IF(CP40="X",$DL40/COUNTA($BZ40:$CQ40),0) +  IF(CQ40="X",$DL40/COUNTA($BZ40:$CQ40),0)</f>
        <v>0</v>
      </c>
      <c r="DB40" s="66">
        <f t="shared" si="40"/>
        <v>0</v>
      </c>
      <c r="DC40" s="56"/>
      <c r="DD40" s="115">
        <f t="shared" si="38"/>
        <v>0</v>
      </c>
      <c r="DE40" s="116">
        <f>'CINI-Unicampania-Totale-Prev'!BU40</f>
        <v>0</v>
      </c>
      <c r="DF40" s="116">
        <f>'CINI-Unicampania-Totale-Prev'!BV40</f>
        <v>0</v>
      </c>
      <c r="DG40" s="116">
        <f>'CINI-Unicampania-Totale-Prev'!BW40</f>
        <v>0</v>
      </c>
      <c r="DH40" s="115">
        <v>0</v>
      </c>
      <c r="DI40" s="65"/>
      <c r="DJ40" s="109">
        <f t="shared" si="37"/>
        <v>0</v>
      </c>
      <c r="DK40" s="65"/>
      <c r="DL40" s="113">
        <f>DE40/125*'CINI - UniCampania'!$B$4</f>
        <v>0</v>
      </c>
    </row>
    <row r="41" spans="2:116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8"/>
        <v>0</v>
      </c>
      <c r="P41" s="4">
        <f t="shared" si="49"/>
        <v>0</v>
      </c>
      <c r="Q41" s="4">
        <f t="shared" si="50"/>
        <v>0</v>
      </c>
      <c r="R41" s="4">
        <f t="shared" si="51"/>
        <v>0</v>
      </c>
      <c r="S41" s="4">
        <f t="shared" si="52"/>
        <v>0</v>
      </c>
      <c r="T41" s="5">
        <f t="shared" si="53"/>
        <v>0</v>
      </c>
      <c r="U41" s="5">
        <f t="shared" si="24"/>
        <v>0</v>
      </c>
      <c r="V41" s="5">
        <f t="shared" si="25"/>
        <v>0</v>
      </c>
      <c r="W41" s="5">
        <f t="shared" si="26"/>
        <v>0</v>
      </c>
      <c r="X41" s="5">
        <f>SUM(Tabella120581119[[#This Row],[Quadrimestre nov22-feb23]:[Quadrimestre lug25-ott25]])</f>
        <v>0</v>
      </c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54"/>
        <v>0</v>
      </c>
      <c r="CT41" s="52">
        <f t="shared" si="55"/>
        <v>0</v>
      </c>
      <c r="CU41" s="52">
        <f t="shared" si="56"/>
        <v>0</v>
      </c>
      <c r="CV41" s="52">
        <f t="shared" si="57"/>
        <v>0</v>
      </c>
      <c r="CW41" s="52">
        <f t="shared" si="58"/>
        <v>0</v>
      </c>
      <c r="CX41" s="52">
        <f t="shared" si="59"/>
        <v>0</v>
      </c>
      <c r="CY41" s="52">
        <f t="shared" si="60"/>
        <v>0</v>
      </c>
      <c r="CZ41" s="52">
        <f t="shared" si="61"/>
        <v>0</v>
      </c>
      <c r="DA41" s="52">
        <f t="shared" si="62"/>
        <v>0</v>
      </c>
      <c r="DB41" s="66">
        <f t="shared" si="40"/>
        <v>0</v>
      </c>
      <c r="DC41" s="56"/>
      <c r="DD41" s="115">
        <f t="shared" si="38"/>
        <v>0</v>
      </c>
      <c r="DE41" s="116">
        <f>'CINI-Unicampania-Totale-Prev'!BU41</f>
        <v>0</v>
      </c>
      <c r="DF41" s="116">
        <f>'CINI-Unicampania-Totale-Prev'!BV41</f>
        <v>0</v>
      </c>
      <c r="DG41" s="116">
        <f>'CINI-Unicampania-Totale-Prev'!BW41</f>
        <v>0</v>
      </c>
      <c r="DH41" s="115">
        <v>0</v>
      </c>
      <c r="DI41" s="65"/>
      <c r="DJ41" s="109">
        <f t="shared" si="37"/>
        <v>0</v>
      </c>
      <c r="DK41" s="65"/>
      <c r="DL41" s="113">
        <f>DE41/125*'CINI - UniCampania'!$B$4</f>
        <v>0</v>
      </c>
    </row>
    <row r="42" spans="2:116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8"/>
        <v>0</v>
      </c>
      <c r="P42" s="4">
        <f t="shared" si="49"/>
        <v>0</v>
      </c>
      <c r="Q42" s="4">
        <f t="shared" si="50"/>
        <v>0</v>
      </c>
      <c r="R42" s="4">
        <f t="shared" si="51"/>
        <v>0</v>
      </c>
      <c r="S42" s="4">
        <f t="shared" si="52"/>
        <v>0</v>
      </c>
      <c r="T42" s="5">
        <f t="shared" si="53"/>
        <v>0</v>
      </c>
      <c r="U42" s="5">
        <f t="shared" si="24"/>
        <v>0</v>
      </c>
      <c r="V42" s="5">
        <f t="shared" si="25"/>
        <v>0</v>
      </c>
      <c r="W42" s="5">
        <f t="shared" si="26"/>
        <v>0</v>
      </c>
      <c r="X42" s="5">
        <f>SUM(Tabella120581119[[#This Row],[Quadrimestre nov22-feb23]:[Quadrimestre lug25-ott25]])</f>
        <v>0</v>
      </c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54"/>
        <v>0</v>
      </c>
      <c r="CT42" s="52">
        <f t="shared" si="55"/>
        <v>4000</v>
      </c>
      <c r="CU42" s="52">
        <f t="shared" si="56"/>
        <v>8000</v>
      </c>
      <c r="CV42" s="52">
        <f t="shared" si="57"/>
        <v>8000</v>
      </c>
      <c r="CW42" s="52">
        <f t="shared" si="58"/>
        <v>4000</v>
      </c>
      <c r="CX42" s="52">
        <f t="shared" si="59"/>
        <v>0</v>
      </c>
      <c r="CY42" s="52">
        <f t="shared" si="60"/>
        <v>0</v>
      </c>
      <c r="CZ42" s="52">
        <f t="shared" si="61"/>
        <v>0</v>
      </c>
      <c r="DA42" s="52">
        <f t="shared" si="62"/>
        <v>0</v>
      </c>
      <c r="DB42" s="66">
        <f t="shared" si="40"/>
        <v>24000</v>
      </c>
      <c r="DC42" s="56"/>
      <c r="DD42" s="115">
        <f t="shared" si="38"/>
        <v>600</v>
      </c>
      <c r="DE42" s="116">
        <f>'CINI-Unicampania-Totale-Prev'!BU42</f>
        <v>600</v>
      </c>
      <c r="DF42" s="116">
        <f>'CINI-Unicampania-Totale-Prev'!BV42</f>
        <v>0</v>
      </c>
      <c r="DG42" s="116">
        <f>'CINI-Unicampania-Totale-Prev'!BW42</f>
        <v>0</v>
      </c>
      <c r="DH42" s="115">
        <v>600</v>
      </c>
      <c r="DI42" s="65"/>
      <c r="DJ42" s="109">
        <f t="shared" si="37"/>
        <v>4.8</v>
      </c>
      <c r="DK42" s="65"/>
      <c r="DL42" s="113">
        <f>DE42/125*'CINI - UniCampania'!$B$4</f>
        <v>24000</v>
      </c>
    </row>
    <row r="43" spans="2:116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8"/>
        <v>0</v>
      </c>
      <c r="P43" s="4">
        <f t="shared" si="49"/>
        <v>0</v>
      </c>
      <c r="Q43" s="4">
        <f t="shared" si="50"/>
        <v>0</v>
      </c>
      <c r="R43" s="4">
        <f t="shared" si="51"/>
        <v>0</v>
      </c>
      <c r="S43" s="4">
        <f t="shared" si="52"/>
        <v>0</v>
      </c>
      <c r="T43" s="5">
        <f t="shared" si="53"/>
        <v>0</v>
      </c>
      <c r="U43" s="5">
        <f t="shared" si="24"/>
        <v>0</v>
      </c>
      <c r="V43" s="5">
        <f t="shared" si="25"/>
        <v>0</v>
      </c>
      <c r="W43" s="5">
        <f t="shared" si="26"/>
        <v>0</v>
      </c>
      <c r="X43" s="5">
        <f>SUM(Tabella120581119[[#This Row],[Quadrimestre nov22-feb23]:[Quadrimestre lug25-ott25]])</f>
        <v>0</v>
      </c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54"/>
        <v>0</v>
      </c>
      <c r="CT43" s="52">
        <f t="shared" si="55"/>
        <v>2666.6666666666665</v>
      </c>
      <c r="CU43" s="52">
        <f t="shared" si="56"/>
        <v>5333.333333333333</v>
      </c>
      <c r="CV43" s="52">
        <f t="shared" si="57"/>
        <v>5333.333333333333</v>
      </c>
      <c r="CW43" s="52">
        <f t="shared" si="58"/>
        <v>5333.333333333333</v>
      </c>
      <c r="CX43" s="52">
        <f t="shared" si="59"/>
        <v>5333.333333333333</v>
      </c>
      <c r="CY43" s="52">
        <f t="shared" si="60"/>
        <v>0</v>
      </c>
      <c r="CZ43" s="52">
        <f t="shared" si="61"/>
        <v>0</v>
      </c>
      <c r="DA43" s="52">
        <f t="shared" si="62"/>
        <v>0</v>
      </c>
      <c r="DB43" s="66">
        <f t="shared" si="40"/>
        <v>23999.999999999996</v>
      </c>
      <c r="DC43" s="56"/>
      <c r="DD43" s="115">
        <f t="shared" si="38"/>
        <v>600</v>
      </c>
      <c r="DE43" s="116">
        <f>'CINI-Unicampania-Totale-Prev'!BU43</f>
        <v>600</v>
      </c>
      <c r="DF43" s="116">
        <f>'CINI-Unicampania-Totale-Prev'!BV43</f>
        <v>0</v>
      </c>
      <c r="DG43" s="116">
        <f>'CINI-Unicampania-Totale-Prev'!BW43</f>
        <v>0</v>
      </c>
      <c r="DH43" s="115">
        <v>600</v>
      </c>
      <c r="DI43" s="65"/>
      <c r="DJ43" s="109">
        <f t="shared" si="37"/>
        <v>4.8</v>
      </c>
      <c r="DK43" s="65"/>
      <c r="DL43" s="113">
        <f>DE43/125*'CINI - UniCampania'!$B$4</f>
        <v>24000</v>
      </c>
    </row>
    <row r="44" spans="2:116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8"/>
        <v>0</v>
      </c>
      <c r="P44" s="4">
        <f t="shared" si="49"/>
        <v>0</v>
      </c>
      <c r="Q44" s="4">
        <f t="shared" si="50"/>
        <v>0</v>
      </c>
      <c r="R44" s="4">
        <f t="shared" si="51"/>
        <v>0</v>
      </c>
      <c r="S44" s="4">
        <f t="shared" si="52"/>
        <v>0</v>
      </c>
      <c r="T44" s="5">
        <f t="shared" si="53"/>
        <v>0</v>
      </c>
      <c r="U44" s="5">
        <f t="shared" si="24"/>
        <v>0</v>
      </c>
      <c r="V44" s="5">
        <f t="shared" si="25"/>
        <v>0</v>
      </c>
      <c r="W44" s="5">
        <f t="shared" si="26"/>
        <v>0</v>
      </c>
      <c r="X44" s="5">
        <f>SUM(Tabella120581119[[#This Row],[Quadrimestre nov22-feb23]:[Quadrimestre lug25-ott25]])</f>
        <v>0</v>
      </c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54"/>
        <v>0</v>
      </c>
      <c r="CT44" s="52">
        <f t="shared" si="55"/>
        <v>2666.6666666666665</v>
      </c>
      <c r="CU44" s="52">
        <f t="shared" si="56"/>
        <v>5333.333333333333</v>
      </c>
      <c r="CV44" s="52">
        <f t="shared" si="57"/>
        <v>5333.333333333333</v>
      </c>
      <c r="CW44" s="52">
        <f t="shared" si="58"/>
        <v>5333.333333333333</v>
      </c>
      <c r="CX44" s="52">
        <f t="shared" si="59"/>
        <v>5333.333333333333</v>
      </c>
      <c r="CY44" s="52">
        <f t="shared" si="60"/>
        <v>0</v>
      </c>
      <c r="CZ44" s="52">
        <f t="shared" si="61"/>
        <v>0</v>
      </c>
      <c r="DA44" s="52">
        <f t="shared" si="62"/>
        <v>0</v>
      </c>
      <c r="DB44" s="66">
        <f t="shared" si="40"/>
        <v>23999.999999999996</v>
      </c>
      <c r="DC44" s="56"/>
      <c r="DD44" s="115">
        <f t="shared" si="38"/>
        <v>600</v>
      </c>
      <c r="DE44" s="116">
        <f>'CINI-Unicampania-Totale-Prev'!BU44</f>
        <v>600</v>
      </c>
      <c r="DF44" s="116">
        <f>'CINI-Unicampania-Totale-Prev'!BV44</f>
        <v>0</v>
      </c>
      <c r="DG44" s="116">
        <f>'CINI-Unicampania-Totale-Prev'!BW44</f>
        <v>0</v>
      </c>
      <c r="DH44" s="115">
        <v>600</v>
      </c>
      <c r="DI44" s="65"/>
      <c r="DJ44" s="109">
        <f t="shared" si="37"/>
        <v>4.8</v>
      </c>
      <c r="DK44" s="65"/>
      <c r="DL44" s="113">
        <f>DE44/125*'CINI - UniCampania'!$B$4</f>
        <v>24000</v>
      </c>
    </row>
    <row r="45" spans="2:116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8"/>
        <v>0</v>
      </c>
      <c r="P45" s="4">
        <f t="shared" si="49"/>
        <v>0</v>
      </c>
      <c r="Q45" s="4">
        <f t="shared" si="50"/>
        <v>0</v>
      </c>
      <c r="R45" s="4">
        <f t="shared" si="51"/>
        <v>0</v>
      </c>
      <c r="S45" s="4">
        <f t="shared" si="52"/>
        <v>0</v>
      </c>
      <c r="T45" s="5">
        <f t="shared" si="53"/>
        <v>0</v>
      </c>
      <c r="U45" s="5">
        <f t="shared" si="24"/>
        <v>0</v>
      </c>
      <c r="V45" s="5">
        <f t="shared" si="25"/>
        <v>0</v>
      </c>
      <c r="W45" s="5">
        <f t="shared" si="26"/>
        <v>0</v>
      </c>
      <c r="X45" s="5">
        <f>SUM(Tabella120581119[[#This Row],[Quadrimestre nov22-feb23]:[Quadrimestre lug25-ott25]])</f>
        <v>0</v>
      </c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54"/>
        <v>0</v>
      </c>
      <c r="CT45" s="52">
        <f t="shared" si="55"/>
        <v>0</v>
      </c>
      <c r="CU45" s="52">
        <f t="shared" si="56"/>
        <v>0</v>
      </c>
      <c r="CV45" s="52">
        <f t="shared" si="57"/>
        <v>16000</v>
      </c>
      <c r="CW45" s="52">
        <f t="shared" si="58"/>
        <v>8000</v>
      </c>
      <c r="CX45" s="52">
        <f t="shared" si="59"/>
        <v>0</v>
      </c>
      <c r="CY45" s="52">
        <f t="shared" si="60"/>
        <v>0</v>
      </c>
      <c r="CZ45" s="52">
        <f t="shared" si="61"/>
        <v>0</v>
      </c>
      <c r="DA45" s="52">
        <f t="shared" si="62"/>
        <v>0</v>
      </c>
      <c r="DB45" s="66">
        <f t="shared" si="40"/>
        <v>24000</v>
      </c>
      <c r="DC45" s="56"/>
      <c r="DD45" s="115">
        <f t="shared" si="38"/>
        <v>600</v>
      </c>
      <c r="DE45" s="116">
        <f>'CINI-Unicampania-Totale-Prev'!BU45</f>
        <v>600</v>
      </c>
      <c r="DF45" s="116">
        <f>'CINI-Unicampania-Totale-Prev'!BV45</f>
        <v>0</v>
      </c>
      <c r="DG45" s="116">
        <f>'CINI-Unicampania-Totale-Prev'!BW45</f>
        <v>0</v>
      </c>
      <c r="DH45" s="115">
        <v>600</v>
      </c>
      <c r="DI45" s="65"/>
      <c r="DJ45" s="109">
        <f t="shared" si="37"/>
        <v>4.8</v>
      </c>
      <c r="DK45" s="65"/>
      <c r="DL45" s="113">
        <f>DE45/125*'CINI - UniCampania'!$B$4</f>
        <v>24000</v>
      </c>
    </row>
    <row r="46" spans="2:116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8"/>
        <v>0</v>
      </c>
      <c r="P46" s="4">
        <f t="shared" si="49"/>
        <v>0</v>
      </c>
      <c r="Q46" s="4">
        <f t="shared" si="50"/>
        <v>0</v>
      </c>
      <c r="R46" s="4">
        <f t="shared" si="51"/>
        <v>0</v>
      </c>
      <c r="S46" s="4">
        <f t="shared" si="52"/>
        <v>0</v>
      </c>
      <c r="T46" s="5">
        <f t="shared" si="53"/>
        <v>0</v>
      </c>
      <c r="U46" s="5">
        <f t="shared" si="24"/>
        <v>0</v>
      </c>
      <c r="V46" s="5">
        <f t="shared" si="25"/>
        <v>0</v>
      </c>
      <c r="W46" s="5">
        <f t="shared" si="26"/>
        <v>0</v>
      </c>
      <c r="X46" s="5">
        <f>SUM(Tabella120581119[[#This Row],[Quadrimestre nov22-feb23]:[Quadrimestre lug25-ott25]])</f>
        <v>0</v>
      </c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54"/>
        <v>0</v>
      </c>
      <c r="CT46" s="52">
        <f t="shared" si="55"/>
        <v>0</v>
      </c>
      <c r="CU46" s="52">
        <f t="shared" si="56"/>
        <v>0</v>
      </c>
      <c r="CV46" s="52">
        <f t="shared" si="57"/>
        <v>0</v>
      </c>
      <c r="CW46" s="52">
        <f t="shared" si="58"/>
        <v>0</v>
      </c>
      <c r="CX46" s="52">
        <f t="shared" si="59"/>
        <v>0</v>
      </c>
      <c r="CY46" s="52">
        <f t="shared" si="60"/>
        <v>0</v>
      </c>
      <c r="CZ46" s="52">
        <f t="shared" si="61"/>
        <v>0</v>
      </c>
      <c r="DA46" s="52">
        <f t="shared" si="62"/>
        <v>0</v>
      </c>
      <c r="DB46" s="66">
        <f t="shared" si="40"/>
        <v>0</v>
      </c>
      <c r="DC46" s="56"/>
      <c r="DD46" s="115"/>
      <c r="DE46" s="116">
        <f>'CINI-Unicampania-Totale-Prev'!BU46</f>
        <v>0</v>
      </c>
      <c r="DF46" s="116">
        <f>'CINI-Unicampania-Totale-Prev'!BV46</f>
        <v>0</v>
      </c>
      <c r="DG46" s="116">
        <f>'CINI-Unicampania-Totale-Prev'!BW46</f>
        <v>0</v>
      </c>
      <c r="DH46" s="115"/>
      <c r="DI46" s="65"/>
      <c r="DJ46" s="109">
        <f t="shared" si="37"/>
        <v>0</v>
      </c>
      <c r="DK46" s="65"/>
      <c r="DL46" s="113">
        <f>DE46/125*'CINI - UniCampania'!$B$4</f>
        <v>0</v>
      </c>
    </row>
    <row r="47" spans="2:116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8"/>
        <v>0</v>
      </c>
      <c r="P47" s="4">
        <f t="shared" si="49"/>
        <v>0</v>
      </c>
      <c r="Q47" s="4">
        <f t="shared" si="50"/>
        <v>0</v>
      </c>
      <c r="R47" s="4">
        <f t="shared" si="51"/>
        <v>0</v>
      </c>
      <c r="S47" s="4">
        <f t="shared" si="52"/>
        <v>0</v>
      </c>
      <c r="T47" s="5">
        <f t="shared" si="53"/>
        <v>0</v>
      </c>
      <c r="U47" s="5">
        <f t="shared" si="24"/>
        <v>0</v>
      </c>
      <c r="V47" s="5">
        <f t="shared" si="25"/>
        <v>0</v>
      </c>
      <c r="W47" s="5">
        <f t="shared" si="26"/>
        <v>0</v>
      </c>
      <c r="X47" s="5">
        <f>SUM(Tabella120581119[[#This Row],[Quadrimestre nov22-feb23]:[Quadrimestre lug25-ott25]])</f>
        <v>0</v>
      </c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54"/>
        <v>0</v>
      </c>
      <c r="CT47" s="52">
        <f t="shared" si="55"/>
        <v>0</v>
      </c>
      <c r="CU47" s="52">
        <f t="shared" si="56"/>
        <v>0</v>
      </c>
      <c r="CV47" s="52">
        <f t="shared" si="57"/>
        <v>0</v>
      </c>
      <c r="CW47" s="52">
        <f t="shared" si="58"/>
        <v>0</v>
      </c>
      <c r="CX47" s="52">
        <f t="shared" si="59"/>
        <v>0</v>
      </c>
      <c r="CY47" s="52">
        <f t="shared" si="60"/>
        <v>0</v>
      </c>
      <c r="CZ47" s="52">
        <f t="shared" si="61"/>
        <v>0</v>
      </c>
      <c r="DA47" s="52">
        <f t="shared" si="62"/>
        <v>0</v>
      </c>
      <c r="DB47" s="66">
        <f t="shared" si="40"/>
        <v>0</v>
      </c>
      <c r="DC47" s="56"/>
      <c r="DD47" s="115"/>
      <c r="DE47" s="116">
        <f>'CINI-Unicampania-Totale-Prev'!BU47</f>
        <v>0</v>
      </c>
      <c r="DF47" s="116">
        <f>'CINI-Unicampania-Totale-Prev'!BV47</f>
        <v>0</v>
      </c>
      <c r="DG47" s="116">
        <f>'CINI-Unicampania-Totale-Prev'!BW47</f>
        <v>0</v>
      </c>
      <c r="DH47" s="115"/>
      <c r="DI47" s="65"/>
      <c r="DJ47" s="109">
        <f t="shared" si="37"/>
        <v>0</v>
      </c>
      <c r="DK47" s="65"/>
      <c r="DL47" s="113">
        <f>DE47/125*'CINI - UniCampania'!$B$4</f>
        <v>0</v>
      </c>
    </row>
    <row r="48" spans="2:116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8"/>
        <v>0</v>
      </c>
      <c r="P48" s="4">
        <f t="shared" si="49"/>
        <v>0</v>
      </c>
      <c r="Q48" s="4">
        <f t="shared" si="50"/>
        <v>0</v>
      </c>
      <c r="R48" s="4">
        <f t="shared" si="51"/>
        <v>0</v>
      </c>
      <c r="S48" s="4">
        <f t="shared" si="52"/>
        <v>0</v>
      </c>
      <c r="T48" s="5">
        <f t="shared" si="53"/>
        <v>0</v>
      </c>
      <c r="U48" s="5">
        <f t="shared" si="24"/>
        <v>0</v>
      </c>
      <c r="V48" s="5">
        <f t="shared" si="25"/>
        <v>0</v>
      </c>
      <c r="W48" s="5">
        <f t="shared" si="26"/>
        <v>0</v>
      </c>
      <c r="X48" s="5">
        <f>SUM(Tabella120581119[[#This Row],[Quadrimestre nov22-feb23]:[Quadrimestre lug25-ott25]])</f>
        <v>0</v>
      </c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54"/>
        <v>0</v>
      </c>
      <c r="CT48" s="52">
        <f t="shared" si="55"/>
        <v>0</v>
      </c>
      <c r="CU48" s="52">
        <f t="shared" si="56"/>
        <v>0</v>
      </c>
      <c r="CV48" s="52">
        <f t="shared" si="57"/>
        <v>0</v>
      </c>
      <c r="CW48" s="52">
        <f t="shared" si="58"/>
        <v>0</v>
      </c>
      <c r="CX48" s="52">
        <f t="shared" si="59"/>
        <v>0</v>
      </c>
      <c r="CY48" s="52">
        <f t="shared" si="60"/>
        <v>0</v>
      </c>
      <c r="CZ48" s="52">
        <f t="shared" si="61"/>
        <v>0</v>
      </c>
      <c r="DA48" s="52">
        <f t="shared" si="62"/>
        <v>0</v>
      </c>
      <c r="DB48" s="66">
        <f t="shared" si="40"/>
        <v>0</v>
      </c>
      <c r="DC48" s="56"/>
      <c r="DD48" s="115"/>
      <c r="DE48" s="116">
        <f>'CINI-Unicampania-Totale-Prev'!BU48</f>
        <v>0</v>
      </c>
      <c r="DF48" s="116">
        <f>'CINI-Unicampania-Totale-Prev'!BV48</f>
        <v>0</v>
      </c>
      <c r="DG48" s="116">
        <f>'CINI-Unicampania-Totale-Prev'!BW48</f>
        <v>0</v>
      </c>
      <c r="DH48" s="115"/>
      <c r="DI48" s="65"/>
      <c r="DJ48" s="109">
        <f t="shared" si="37"/>
        <v>0</v>
      </c>
      <c r="DK48" s="65"/>
      <c r="DL48" s="113">
        <f>DE48/125*'CINI - UniCampania'!$B$4</f>
        <v>0</v>
      </c>
    </row>
    <row r="49" spans="2:116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8"/>
        <v>0</v>
      </c>
      <c r="P49" s="4">
        <f t="shared" si="49"/>
        <v>0</v>
      </c>
      <c r="Q49" s="4">
        <f t="shared" si="50"/>
        <v>0</v>
      </c>
      <c r="R49" s="4">
        <f t="shared" si="51"/>
        <v>0</v>
      </c>
      <c r="S49" s="4">
        <f t="shared" si="52"/>
        <v>0</v>
      </c>
      <c r="T49" s="5">
        <f t="shared" si="53"/>
        <v>0</v>
      </c>
      <c r="U49" s="5">
        <f t="shared" si="24"/>
        <v>0</v>
      </c>
      <c r="V49" s="5">
        <f t="shared" si="25"/>
        <v>0</v>
      </c>
      <c r="W49" s="5">
        <f t="shared" si="26"/>
        <v>0</v>
      </c>
      <c r="X49" s="5">
        <f>SUM(Tabella120581119[[#This Row],[Quadrimestre nov22-feb23]:[Quadrimestre lug25-ott25]])</f>
        <v>0</v>
      </c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54"/>
        <v>0</v>
      </c>
      <c r="CT49" s="52">
        <f t="shared" si="55"/>
        <v>0</v>
      </c>
      <c r="CU49" s="52">
        <f t="shared" si="56"/>
        <v>0</v>
      </c>
      <c r="CV49" s="52">
        <f t="shared" si="57"/>
        <v>0</v>
      </c>
      <c r="CW49" s="52">
        <f t="shared" si="58"/>
        <v>0</v>
      </c>
      <c r="CX49" s="52">
        <f t="shared" si="59"/>
        <v>0</v>
      </c>
      <c r="CY49" s="52">
        <f t="shared" si="60"/>
        <v>0</v>
      </c>
      <c r="CZ49" s="52">
        <f t="shared" si="61"/>
        <v>0</v>
      </c>
      <c r="DA49" s="52">
        <f t="shared" si="62"/>
        <v>0</v>
      </c>
      <c r="DB49" s="66">
        <f t="shared" si="40"/>
        <v>0</v>
      </c>
      <c r="DC49" s="56"/>
      <c r="DD49" s="115"/>
      <c r="DE49" s="116">
        <f>'CINI-Unicampania-Totale-Prev'!BU49</f>
        <v>0</v>
      </c>
      <c r="DF49" s="116">
        <f>'CINI-Unicampania-Totale-Prev'!BV49</f>
        <v>0</v>
      </c>
      <c r="DG49" s="116">
        <f>'CINI-Unicampania-Totale-Prev'!BW49</f>
        <v>0</v>
      </c>
      <c r="DH49" s="115"/>
      <c r="DI49" s="65"/>
      <c r="DJ49" s="109">
        <f t="shared" si="37"/>
        <v>0</v>
      </c>
      <c r="DK49" s="65"/>
      <c r="DL49" s="113">
        <f>DE49/125*'CINI - UniCampania'!$B$4</f>
        <v>0</v>
      </c>
    </row>
    <row r="50" spans="2:116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8"/>
        <v>0</v>
      </c>
      <c r="P50" s="4">
        <f t="shared" si="49"/>
        <v>0</v>
      </c>
      <c r="Q50" s="4">
        <f t="shared" si="50"/>
        <v>0</v>
      </c>
      <c r="R50" s="4">
        <f t="shared" si="51"/>
        <v>0</v>
      </c>
      <c r="S50" s="4">
        <f t="shared" si="52"/>
        <v>0</v>
      </c>
      <c r="T50" s="5">
        <f t="shared" si="53"/>
        <v>0</v>
      </c>
      <c r="U50" s="5">
        <f t="shared" si="24"/>
        <v>0</v>
      </c>
      <c r="V50" s="5">
        <f t="shared" si="25"/>
        <v>0</v>
      </c>
      <c r="W50" s="5">
        <f t="shared" si="26"/>
        <v>0</v>
      </c>
      <c r="X50" s="5">
        <f>SUM(Tabella120581119[[#This Row],[Quadrimestre nov22-feb23]:[Quadrimestre lug25-ott25]])</f>
        <v>0</v>
      </c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54"/>
        <v>0</v>
      </c>
      <c r="CT50" s="52">
        <f t="shared" si="55"/>
        <v>0</v>
      </c>
      <c r="CU50" s="52">
        <f t="shared" si="56"/>
        <v>0</v>
      </c>
      <c r="CV50" s="52">
        <f t="shared" si="57"/>
        <v>0</v>
      </c>
      <c r="CW50" s="52">
        <f t="shared" si="58"/>
        <v>0</v>
      </c>
      <c r="CX50" s="52">
        <f t="shared" si="59"/>
        <v>0</v>
      </c>
      <c r="CY50" s="52">
        <f t="shared" si="60"/>
        <v>0</v>
      </c>
      <c r="CZ50" s="52">
        <f t="shared" si="61"/>
        <v>0</v>
      </c>
      <c r="DA50" s="52">
        <f t="shared" si="62"/>
        <v>0</v>
      </c>
      <c r="DB50" s="66">
        <f t="shared" si="40"/>
        <v>0</v>
      </c>
      <c r="DC50" s="56"/>
      <c r="DD50" s="115"/>
      <c r="DE50" s="116">
        <f>'CINI-Unicampania-Totale-Prev'!BU50</f>
        <v>0</v>
      </c>
      <c r="DF50" s="116">
        <f>'CINI-Unicampania-Totale-Prev'!BV50</f>
        <v>0</v>
      </c>
      <c r="DG50" s="116">
        <f>'CINI-Unicampania-Totale-Prev'!BW50</f>
        <v>0</v>
      </c>
      <c r="DH50" s="115"/>
      <c r="DI50" s="65"/>
      <c r="DJ50" s="109">
        <f t="shared" si="37"/>
        <v>0</v>
      </c>
      <c r="DK50" s="65"/>
      <c r="DL50" s="113">
        <f>DE50/125*'CINI - UniCampania'!$B$4</f>
        <v>0</v>
      </c>
    </row>
    <row r="51" spans="2:116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8"/>
        <v>0</v>
      </c>
      <c r="P51" s="4">
        <f t="shared" si="49"/>
        <v>0</v>
      </c>
      <c r="Q51" s="4">
        <f t="shared" si="50"/>
        <v>0</v>
      </c>
      <c r="R51" s="4">
        <f t="shared" si="51"/>
        <v>0</v>
      </c>
      <c r="S51" s="4">
        <f t="shared" si="52"/>
        <v>0</v>
      </c>
      <c r="T51" s="5">
        <f t="shared" si="53"/>
        <v>0</v>
      </c>
      <c r="U51" s="5">
        <f t="shared" si="24"/>
        <v>0</v>
      </c>
      <c r="V51" s="5">
        <f t="shared" si="25"/>
        <v>0</v>
      </c>
      <c r="W51" s="5">
        <f t="shared" si="26"/>
        <v>0</v>
      </c>
      <c r="X51" s="5">
        <f>SUM(Tabella120581119[[#This Row],[Quadrimestre nov22-feb23]:[Quadrimestre lug25-ott25]])</f>
        <v>0</v>
      </c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54"/>
        <v>0</v>
      </c>
      <c r="CT51" s="52">
        <f t="shared" si="55"/>
        <v>0</v>
      </c>
      <c r="CU51" s="52">
        <f t="shared" si="56"/>
        <v>0</v>
      </c>
      <c r="CV51" s="52">
        <f t="shared" si="57"/>
        <v>0</v>
      </c>
      <c r="CW51" s="52">
        <f t="shared" si="58"/>
        <v>0</v>
      </c>
      <c r="CX51" s="52">
        <f t="shared" si="59"/>
        <v>0</v>
      </c>
      <c r="CY51" s="52">
        <f t="shared" si="60"/>
        <v>0</v>
      </c>
      <c r="CZ51" s="52">
        <f t="shared" si="61"/>
        <v>0</v>
      </c>
      <c r="DA51" s="52">
        <f t="shared" si="62"/>
        <v>0</v>
      </c>
      <c r="DB51" s="66">
        <f t="shared" si="40"/>
        <v>0</v>
      </c>
      <c r="DC51" s="56"/>
      <c r="DD51" s="115"/>
      <c r="DE51" s="116">
        <f>'CINI-Unicampania-Totale-Prev'!BU51</f>
        <v>0</v>
      </c>
      <c r="DF51" s="116">
        <f>'CINI-Unicampania-Totale-Prev'!BV51</f>
        <v>0</v>
      </c>
      <c r="DG51" s="116">
        <f>'CINI-Unicampania-Totale-Prev'!BW51</f>
        <v>0</v>
      </c>
      <c r="DH51" s="115"/>
      <c r="DI51" s="65"/>
      <c r="DJ51" s="109">
        <f t="shared" si="37"/>
        <v>0</v>
      </c>
      <c r="DK51" s="65"/>
      <c r="DL51" s="113">
        <f>DE51/125*'CINI - UniCampania'!$B$4</f>
        <v>0</v>
      </c>
    </row>
    <row r="52" spans="2:116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8"/>
        <v>0</v>
      </c>
      <c r="P52" s="4">
        <f t="shared" si="49"/>
        <v>0</v>
      </c>
      <c r="Q52" s="4">
        <f t="shared" si="50"/>
        <v>0</v>
      </c>
      <c r="R52" s="4">
        <f t="shared" si="51"/>
        <v>0</v>
      </c>
      <c r="S52" s="4">
        <f t="shared" si="52"/>
        <v>0</v>
      </c>
      <c r="T52" s="5">
        <f t="shared" si="53"/>
        <v>0</v>
      </c>
      <c r="U52" s="5">
        <f t="shared" si="24"/>
        <v>0</v>
      </c>
      <c r="V52" s="5">
        <f t="shared" si="25"/>
        <v>0</v>
      </c>
      <c r="W52" s="5">
        <f t="shared" si="26"/>
        <v>0</v>
      </c>
      <c r="X52" s="5">
        <f>SUM(Tabella120581119[[#This Row],[Quadrimestre nov22-feb23]:[Quadrimestre lug25-ott25]])</f>
        <v>0</v>
      </c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54"/>
        <v>0</v>
      </c>
      <c r="CT52" s="52">
        <f t="shared" si="55"/>
        <v>0</v>
      </c>
      <c r="CU52" s="52">
        <f t="shared" si="56"/>
        <v>0</v>
      </c>
      <c r="CV52" s="52">
        <f t="shared" si="57"/>
        <v>0</v>
      </c>
      <c r="CW52" s="52">
        <f t="shared" si="58"/>
        <v>0</v>
      </c>
      <c r="CX52" s="52">
        <f t="shared" si="59"/>
        <v>0</v>
      </c>
      <c r="CY52" s="52">
        <f t="shared" si="60"/>
        <v>0</v>
      </c>
      <c r="CZ52" s="52">
        <f t="shared" si="61"/>
        <v>0</v>
      </c>
      <c r="DA52" s="52">
        <f t="shared" si="62"/>
        <v>0</v>
      </c>
      <c r="DB52" s="66">
        <f t="shared" si="40"/>
        <v>0</v>
      </c>
      <c r="DC52" s="56"/>
      <c r="DD52" s="115"/>
      <c r="DE52" s="116">
        <f>'CINI-Unicampania-Totale-Prev'!BU52</f>
        <v>0</v>
      </c>
      <c r="DF52" s="116">
        <f>'CINI-Unicampania-Totale-Prev'!BV52</f>
        <v>0</v>
      </c>
      <c r="DG52" s="116">
        <f>'CINI-Unicampania-Totale-Prev'!BW52</f>
        <v>0</v>
      </c>
      <c r="DH52" s="115"/>
      <c r="DI52" s="65"/>
      <c r="DJ52" s="109">
        <f t="shared" si="37"/>
        <v>0</v>
      </c>
      <c r="DK52" s="65"/>
      <c r="DL52" s="113">
        <f>DE52/125*'CINI - UniCampania'!$B$4</f>
        <v>0</v>
      </c>
    </row>
    <row r="53" spans="2:116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8"/>
        <v>0</v>
      </c>
      <c r="P53" s="4">
        <f t="shared" si="49"/>
        <v>0</v>
      </c>
      <c r="Q53" s="4">
        <f t="shared" si="50"/>
        <v>0</v>
      </c>
      <c r="R53" s="4">
        <f t="shared" si="51"/>
        <v>0</v>
      </c>
      <c r="S53" s="4">
        <f t="shared" si="52"/>
        <v>0</v>
      </c>
      <c r="T53" s="5">
        <f t="shared" si="53"/>
        <v>0</v>
      </c>
      <c r="U53" s="5">
        <f t="shared" si="24"/>
        <v>0</v>
      </c>
      <c r="V53" s="5">
        <f t="shared" si="25"/>
        <v>0</v>
      </c>
      <c r="W53" s="5">
        <f t="shared" si="26"/>
        <v>0</v>
      </c>
      <c r="X53" s="5">
        <f>SUM(Tabella120581119[[#This Row],[Quadrimestre nov22-feb23]:[Quadrimestre lug25-ott25]])</f>
        <v>0</v>
      </c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54"/>
        <v>0</v>
      </c>
      <c r="CT53" s="52">
        <f t="shared" si="55"/>
        <v>0</v>
      </c>
      <c r="CU53" s="52">
        <f t="shared" si="56"/>
        <v>0</v>
      </c>
      <c r="CV53" s="52">
        <f t="shared" si="57"/>
        <v>0</v>
      </c>
      <c r="CW53" s="52">
        <f t="shared" si="58"/>
        <v>0</v>
      </c>
      <c r="CX53" s="52">
        <f t="shared" si="59"/>
        <v>0</v>
      </c>
      <c r="CY53" s="52">
        <f t="shared" si="60"/>
        <v>0</v>
      </c>
      <c r="CZ53" s="52">
        <f t="shared" si="61"/>
        <v>0</v>
      </c>
      <c r="DA53" s="52">
        <f t="shared" si="62"/>
        <v>0</v>
      </c>
      <c r="DB53" s="66">
        <f t="shared" si="40"/>
        <v>0</v>
      </c>
      <c r="DC53" s="76"/>
      <c r="DD53" s="115"/>
      <c r="DE53" s="116">
        <f>'CINI-Unicampania-Totale-Prev'!BU53</f>
        <v>0</v>
      </c>
      <c r="DF53" s="116">
        <f>'CINI-Unicampania-Totale-Prev'!BV53</f>
        <v>0</v>
      </c>
      <c r="DG53" s="116">
        <f>'CINI-Unicampania-Totale-Prev'!BW53</f>
        <v>0</v>
      </c>
      <c r="DH53" s="115"/>
      <c r="DI53" s="63"/>
      <c r="DJ53" s="113">
        <f>SUM(DJ54:DJ93)</f>
        <v>8.8000000000000007</v>
      </c>
      <c r="DK53" s="65"/>
      <c r="DL53" s="113">
        <f>DE53/125*'CINI - UniCampania'!$B$4</f>
        <v>0</v>
      </c>
    </row>
    <row r="54" spans="2:116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8"/>
        <v>0</v>
      </c>
      <c r="P54" s="4">
        <f t="shared" si="49"/>
        <v>0</v>
      </c>
      <c r="Q54" s="4">
        <f t="shared" si="50"/>
        <v>0</v>
      </c>
      <c r="R54" s="4">
        <f t="shared" si="51"/>
        <v>0</v>
      </c>
      <c r="S54" s="4">
        <f t="shared" si="52"/>
        <v>0</v>
      </c>
      <c r="T54" s="5">
        <f t="shared" si="53"/>
        <v>0</v>
      </c>
      <c r="U54" s="5">
        <f t="shared" si="24"/>
        <v>0</v>
      </c>
      <c r="V54" s="5">
        <f t="shared" si="25"/>
        <v>0</v>
      </c>
      <c r="W54" s="5">
        <f t="shared" si="26"/>
        <v>0</v>
      </c>
      <c r="X54" s="5">
        <f>SUM(Tabella120581119[[#This Row],[Quadrimestre nov22-feb23]:[Quadrimestre lug25-ott25]])</f>
        <v>0</v>
      </c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54"/>
        <v>0</v>
      </c>
      <c r="CT54" s="52">
        <f t="shared" si="55"/>
        <v>0</v>
      </c>
      <c r="CU54" s="52">
        <f t="shared" si="56"/>
        <v>0</v>
      </c>
      <c r="CV54" s="52">
        <f t="shared" si="57"/>
        <v>0</v>
      </c>
      <c r="CW54" s="52">
        <f t="shared" si="58"/>
        <v>0</v>
      </c>
      <c r="CX54" s="52">
        <f t="shared" si="59"/>
        <v>0</v>
      </c>
      <c r="CY54" s="52">
        <f t="shared" si="60"/>
        <v>0</v>
      </c>
      <c r="CZ54" s="52">
        <f t="shared" si="61"/>
        <v>0</v>
      </c>
      <c r="DA54" s="52">
        <f t="shared" si="62"/>
        <v>0</v>
      </c>
      <c r="DB54" s="66">
        <f t="shared" si="40"/>
        <v>0</v>
      </c>
      <c r="DC54" s="56"/>
      <c r="DD54" s="115"/>
      <c r="DE54" s="116">
        <f>'CINI-Unicampania-Totale-Prev'!BU54</f>
        <v>0</v>
      </c>
      <c r="DF54" s="116">
        <f>'CINI-Unicampania-Totale-Prev'!BV54</f>
        <v>0</v>
      </c>
      <c r="DG54" s="116">
        <f>'CINI-Unicampania-Totale-Prev'!BW54</f>
        <v>0</v>
      </c>
      <c r="DH54" s="115"/>
      <c r="DI54" s="65"/>
      <c r="DJ54" s="109">
        <f t="shared" ref="DJ54:DJ93" si="63">DD54/125</f>
        <v>0</v>
      </c>
      <c r="DK54" s="65"/>
      <c r="DL54" s="113">
        <f>DE54/125*'CINI - UniCampania'!$B$4</f>
        <v>0</v>
      </c>
    </row>
    <row r="55" spans="2:116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8"/>
        <v>0</v>
      </c>
      <c r="P55" s="4">
        <f t="shared" si="49"/>
        <v>0</v>
      </c>
      <c r="Q55" s="4">
        <f t="shared" si="50"/>
        <v>0</v>
      </c>
      <c r="R55" s="4">
        <f t="shared" si="51"/>
        <v>0</v>
      </c>
      <c r="S55" s="4">
        <f t="shared" si="52"/>
        <v>0</v>
      </c>
      <c r="T55" s="5">
        <f t="shared" si="53"/>
        <v>0</v>
      </c>
      <c r="U55" s="5">
        <f t="shared" si="24"/>
        <v>0</v>
      </c>
      <c r="V55" s="5">
        <f t="shared" si="25"/>
        <v>0</v>
      </c>
      <c r="W55" s="5">
        <f t="shared" si="26"/>
        <v>0</v>
      </c>
      <c r="X55" s="5">
        <f>SUM(Tabella120581119[[#This Row],[Quadrimestre nov22-feb23]:[Quadrimestre lug25-ott25]])</f>
        <v>0</v>
      </c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54"/>
        <v>0</v>
      </c>
      <c r="CT55" s="52">
        <f t="shared" si="55"/>
        <v>0</v>
      </c>
      <c r="CU55" s="52">
        <f t="shared" si="56"/>
        <v>0</v>
      </c>
      <c r="CV55" s="52">
        <f t="shared" si="57"/>
        <v>0</v>
      </c>
      <c r="CW55" s="52">
        <f t="shared" si="58"/>
        <v>0</v>
      </c>
      <c r="CX55" s="52">
        <f t="shared" si="59"/>
        <v>0</v>
      </c>
      <c r="CY55" s="52">
        <f t="shared" si="60"/>
        <v>0</v>
      </c>
      <c r="CZ55" s="52">
        <f t="shared" si="61"/>
        <v>0</v>
      </c>
      <c r="DA55" s="52">
        <f t="shared" si="62"/>
        <v>0</v>
      </c>
      <c r="DB55" s="66">
        <f t="shared" si="40"/>
        <v>0</v>
      </c>
      <c r="DC55" s="56"/>
      <c r="DD55" s="115"/>
      <c r="DE55" s="116">
        <f>'CINI-Unicampania-Totale-Prev'!BU55</f>
        <v>0</v>
      </c>
      <c r="DF55" s="116">
        <f>'CINI-Unicampania-Totale-Prev'!BV55</f>
        <v>0</v>
      </c>
      <c r="DG55" s="116">
        <f>'CINI-Unicampania-Totale-Prev'!BW55</f>
        <v>0</v>
      </c>
      <c r="DH55" s="115"/>
      <c r="DI55" s="65"/>
      <c r="DJ55" s="109">
        <f t="shared" si="63"/>
        <v>0</v>
      </c>
      <c r="DK55" s="65"/>
      <c r="DL55" s="113">
        <f>DE55/125*'CINI - UniCampania'!$B$4</f>
        <v>0</v>
      </c>
    </row>
    <row r="56" spans="2:116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8"/>
        <v>0</v>
      </c>
      <c r="P56" s="4">
        <f t="shared" si="49"/>
        <v>0</v>
      </c>
      <c r="Q56" s="4">
        <f t="shared" si="50"/>
        <v>0</v>
      </c>
      <c r="R56" s="4">
        <f t="shared" si="51"/>
        <v>0</v>
      </c>
      <c r="S56" s="4">
        <f t="shared" si="52"/>
        <v>0</v>
      </c>
      <c r="T56" s="5">
        <f t="shared" si="53"/>
        <v>0</v>
      </c>
      <c r="U56" s="5">
        <f t="shared" si="24"/>
        <v>0</v>
      </c>
      <c r="V56" s="5">
        <f t="shared" si="25"/>
        <v>0</v>
      </c>
      <c r="W56" s="5">
        <f t="shared" si="26"/>
        <v>0</v>
      </c>
      <c r="X56" s="5">
        <f>SUM(Tabella120581119[[#This Row],[Quadrimestre nov22-feb23]:[Quadrimestre lug25-ott25]])</f>
        <v>0</v>
      </c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54"/>
        <v>0</v>
      </c>
      <c r="CT56" s="52">
        <f t="shared" si="55"/>
        <v>0</v>
      </c>
      <c r="CU56" s="52">
        <f t="shared" si="56"/>
        <v>0</v>
      </c>
      <c r="CV56" s="52">
        <f t="shared" si="57"/>
        <v>0</v>
      </c>
      <c r="CW56" s="52">
        <f t="shared" si="58"/>
        <v>0</v>
      </c>
      <c r="CX56" s="52">
        <f t="shared" si="59"/>
        <v>0</v>
      </c>
      <c r="CY56" s="52">
        <f t="shared" si="60"/>
        <v>0</v>
      </c>
      <c r="CZ56" s="52">
        <f t="shared" si="61"/>
        <v>0</v>
      </c>
      <c r="DA56" s="52">
        <f t="shared" si="62"/>
        <v>0</v>
      </c>
      <c r="DB56" s="66">
        <f t="shared" si="40"/>
        <v>0</v>
      </c>
      <c r="DC56" s="56"/>
      <c r="DD56" s="115"/>
      <c r="DE56" s="116">
        <f>'CINI-Unicampania-Totale-Prev'!BU56</f>
        <v>0</v>
      </c>
      <c r="DF56" s="116">
        <f>'CINI-Unicampania-Totale-Prev'!BV56</f>
        <v>0</v>
      </c>
      <c r="DG56" s="116">
        <f>'CINI-Unicampania-Totale-Prev'!BW56</f>
        <v>0</v>
      </c>
      <c r="DH56" s="115"/>
      <c r="DI56" s="65"/>
      <c r="DJ56" s="109">
        <f t="shared" si="63"/>
        <v>0</v>
      </c>
      <c r="DK56" s="65"/>
      <c r="DL56" s="113">
        <f>DE56/125*'CINI - UniCampania'!$B$4</f>
        <v>0</v>
      </c>
    </row>
    <row r="57" spans="2:116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8"/>
        <v>0</v>
      </c>
      <c r="P57" s="4">
        <f t="shared" si="49"/>
        <v>0</v>
      </c>
      <c r="Q57" s="4">
        <f t="shared" si="50"/>
        <v>0</v>
      </c>
      <c r="R57" s="4">
        <f t="shared" si="51"/>
        <v>0</v>
      </c>
      <c r="S57" s="4">
        <f t="shared" si="52"/>
        <v>0</v>
      </c>
      <c r="T57" s="5">
        <f t="shared" si="53"/>
        <v>0</v>
      </c>
      <c r="U57" s="5">
        <f t="shared" si="24"/>
        <v>0</v>
      </c>
      <c r="V57" s="5">
        <f t="shared" si="25"/>
        <v>0</v>
      </c>
      <c r="W57" s="5">
        <f t="shared" si="26"/>
        <v>0</v>
      </c>
      <c r="X57" s="5">
        <f>SUM(Tabella120581119[[#This Row],[Quadrimestre nov22-feb23]:[Quadrimestre lug25-ott25]])</f>
        <v>0</v>
      </c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54"/>
        <v>0</v>
      </c>
      <c r="CT57" s="52">
        <f t="shared" si="55"/>
        <v>0</v>
      </c>
      <c r="CU57" s="52">
        <f t="shared" si="56"/>
        <v>0</v>
      </c>
      <c r="CV57" s="52">
        <f t="shared" si="57"/>
        <v>0</v>
      </c>
      <c r="CW57" s="52">
        <f t="shared" si="58"/>
        <v>0</v>
      </c>
      <c r="CX57" s="52">
        <f t="shared" si="59"/>
        <v>0</v>
      </c>
      <c r="CY57" s="52">
        <f t="shared" si="60"/>
        <v>0</v>
      </c>
      <c r="CZ57" s="52">
        <f t="shared" si="61"/>
        <v>0</v>
      </c>
      <c r="DA57" s="52">
        <f t="shared" si="62"/>
        <v>0</v>
      </c>
      <c r="DB57" s="66">
        <f t="shared" si="40"/>
        <v>0</v>
      </c>
      <c r="DC57" s="56"/>
      <c r="DD57" s="115"/>
      <c r="DE57" s="116">
        <f>'CINI-Unicampania-Totale-Prev'!BU57</f>
        <v>0</v>
      </c>
      <c r="DF57" s="116">
        <f>'CINI-Unicampania-Totale-Prev'!BV57</f>
        <v>0</v>
      </c>
      <c r="DG57" s="116">
        <f>'CINI-Unicampania-Totale-Prev'!BW57</f>
        <v>0</v>
      </c>
      <c r="DH57" s="115"/>
      <c r="DI57" s="65"/>
      <c r="DJ57" s="109">
        <f t="shared" si="63"/>
        <v>0</v>
      </c>
      <c r="DK57" s="65"/>
      <c r="DL57" s="113">
        <f>DE57/125*'CINI - UniCampania'!$B$4</f>
        <v>0</v>
      </c>
    </row>
    <row r="58" spans="2:116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8"/>
        <v>0</v>
      </c>
      <c r="P58" s="4">
        <f t="shared" si="49"/>
        <v>0</v>
      </c>
      <c r="Q58" s="4">
        <f t="shared" si="50"/>
        <v>0</v>
      </c>
      <c r="R58" s="4">
        <f t="shared" si="51"/>
        <v>0</v>
      </c>
      <c r="S58" s="4">
        <f t="shared" si="52"/>
        <v>0</v>
      </c>
      <c r="T58" s="5">
        <f t="shared" si="53"/>
        <v>0</v>
      </c>
      <c r="U58" s="5">
        <f t="shared" si="24"/>
        <v>0</v>
      </c>
      <c r="V58" s="5">
        <f t="shared" si="25"/>
        <v>0</v>
      </c>
      <c r="W58" s="5">
        <f t="shared" si="26"/>
        <v>0</v>
      </c>
      <c r="X58" s="5">
        <f>SUM(Tabella120581119[[#This Row],[Quadrimestre nov22-feb23]:[Quadrimestre lug25-ott25]])</f>
        <v>0</v>
      </c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54"/>
        <v>0</v>
      </c>
      <c r="CT58" s="52">
        <f t="shared" si="55"/>
        <v>0</v>
      </c>
      <c r="CU58" s="52">
        <f t="shared" si="56"/>
        <v>0</v>
      </c>
      <c r="CV58" s="52">
        <f t="shared" si="57"/>
        <v>0</v>
      </c>
      <c r="CW58" s="52">
        <f t="shared" si="58"/>
        <v>0</v>
      </c>
      <c r="CX58" s="52">
        <f t="shared" si="59"/>
        <v>0</v>
      </c>
      <c r="CY58" s="52">
        <f t="shared" si="60"/>
        <v>0</v>
      </c>
      <c r="CZ58" s="52">
        <f t="shared" si="61"/>
        <v>0</v>
      </c>
      <c r="DA58" s="52">
        <f t="shared" si="62"/>
        <v>0</v>
      </c>
      <c r="DB58" s="66">
        <f t="shared" si="40"/>
        <v>0</v>
      </c>
      <c r="DC58" s="56"/>
      <c r="DD58" s="115"/>
      <c r="DE58" s="116">
        <f>'CINI-Unicampania-Totale-Prev'!BU58</f>
        <v>0</v>
      </c>
      <c r="DF58" s="116">
        <f>'CINI-Unicampania-Totale-Prev'!BV58</f>
        <v>0</v>
      </c>
      <c r="DG58" s="116">
        <f>'CINI-Unicampania-Totale-Prev'!BW58</f>
        <v>0</v>
      </c>
      <c r="DH58" s="115"/>
      <c r="DI58" s="65"/>
      <c r="DJ58" s="109">
        <f t="shared" si="63"/>
        <v>0</v>
      </c>
      <c r="DK58" s="65"/>
      <c r="DL58" s="113">
        <f>DE58/125*'CINI - UniCampania'!$B$4</f>
        <v>0</v>
      </c>
    </row>
    <row r="59" spans="2:116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8"/>
        <v>0</v>
      </c>
      <c r="P59" s="4">
        <f t="shared" si="49"/>
        <v>0</v>
      </c>
      <c r="Q59" s="4">
        <f t="shared" si="50"/>
        <v>0</v>
      </c>
      <c r="R59" s="4">
        <f t="shared" si="51"/>
        <v>0</v>
      </c>
      <c r="S59" s="4">
        <f t="shared" si="52"/>
        <v>0</v>
      </c>
      <c r="T59" s="5">
        <f t="shared" si="53"/>
        <v>0</v>
      </c>
      <c r="U59" s="5">
        <f t="shared" si="24"/>
        <v>0</v>
      </c>
      <c r="V59" s="5">
        <f t="shared" si="25"/>
        <v>0</v>
      </c>
      <c r="W59" s="5">
        <f t="shared" si="26"/>
        <v>0</v>
      </c>
      <c r="X59" s="5">
        <f>SUM(Tabella120581119[[#This Row],[Quadrimestre nov22-feb23]:[Quadrimestre lug25-ott25]])</f>
        <v>0</v>
      </c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54"/>
        <v>0</v>
      </c>
      <c r="CT59" s="52">
        <f t="shared" si="55"/>
        <v>0</v>
      </c>
      <c r="CU59" s="52">
        <f t="shared" si="56"/>
        <v>0</v>
      </c>
      <c r="CV59" s="52">
        <f t="shared" si="57"/>
        <v>0</v>
      </c>
      <c r="CW59" s="52">
        <f t="shared" si="58"/>
        <v>0</v>
      </c>
      <c r="CX59" s="52">
        <f t="shared" si="59"/>
        <v>0</v>
      </c>
      <c r="CY59" s="52">
        <f t="shared" si="60"/>
        <v>0</v>
      </c>
      <c r="CZ59" s="52">
        <f t="shared" si="61"/>
        <v>0</v>
      </c>
      <c r="DA59" s="52">
        <f t="shared" si="62"/>
        <v>0</v>
      </c>
      <c r="DB59" s="66">
        <f t="shared" si="40"/>
        <v>0</v>
      </c>
      <c r="DC59" s="56"/>
      <c r="DD59" s="115"/>
      <c r="DE59" s="116">
        <f>'CINI-Unicampania-Totale-Prev'!BU59</f>
        <v>0</v>
      </c>
      <c r="DF59" s="116">
        <f>'CINI-Unicampania-Totale-Prev'!BV59</f>
        <v>0</v>
      </c>
      <c r="DG59" s="116">
        <f>'CINI-Unicampania-Totale-Prev'!BW59</f>
        <v>0</v>
      </c>
      <c r="DH59" s="115"/>
      <c r="DI59" s="65"/>
      <c r="DJ59" s="109">
        <f t="shared" si="63"/>
        <v>0</v>
      </c>
      <c r="DK59" s="65"/>
      <c r="DL59" s="113">
        <f>DE59/125*'CINI - UniCampania'!$B$4</f>
        <v>0</v>
      </c>
    </row>
    <row r="60" spans="2:116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8"/>
        <v>0</v>
      </c>
      <c r="P60" s="4">
        <f t="shared" si="49"/>
        <v>0</v>
      </c>
      <c r="Q60" s="4">
        <f t="shared" si="50"/>
        <v>0</v>
      </c>
      <c r="R60" s="4">
        <f t="shared" si="51"/>
        <v>0</v>
      </c>
      <c r="S60" s="4">
        <f t="shared" si="52"/>
        <v>0</v>
      </c>
      <c r="T60" s="5">
        <f t="shared" si="53"/>
        <v>0</v>
      </c>
      <c r="U60" s="5">
        <f t="shared" si="24"/>
        <v>0</v>
      </c>
      <c r="V60" s="5">
        <f t="shared" si="25"/>
        <v>0</v>
      </c>
      <c r="W60" s="5">
        <f t="shared" si="26"/>
        <v>0</v>
      </c>
      <c r="X60" s="5">
        <f>SUM(Tabella120581119[[#This Row],[Quadrimestre nov22-feb23]:[Quadrimestre lug25-ott25]])</f>
        <v>0</v>
      </c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54"/>
        <v>0</v>
      </c>
      <c r="CT60" s="52">
        <f t="shared" si="55"/>
        <v>0</v>
      </c>
      <c r="CU60" s="52">
        <f t="shared" si="56"/>
        <v>0</v>
      </c>
      <c r="CV60" s="52">
        <f t="shared" si="57"/>
        <v>0</v>
      </c>
      <c r="CW60" s="52">
        <f t="shared" si="58"/>
        <v>0</v>
      </c>
      <c r="CX60" s="52">
        <f t="shared" si="59"/>
        <v>0</v>
      </c>
      <c r="CY60" s="52">
        <f t="shared" si="60"/>
        <v>0</v>
      </c>
      <c r="CZ60" s="52">
        <f t="shared" si="61"/>
        <v>0</v>
      </c>
      <c r="DA60" s="52">
        <f t="shared" si="62"/>
        <v>0</v>
      </c>
      <c r="DB60" s="66">
        <f t="shared" si="40"/>
        <v>0</v>
      </c>
      <c r="DC60" s="56"/>
      <c r="DD60" s="115"/>
      <c r="DE60" s="116">
        <f>'CINI-Unicampania-Totale-Prev'!BU60</f>
        <v>0</v>
      </c>
      <c r="DF60" s="116">
        <f>'CINI-Unicampania-Totale-Prev'!BV60</f>
        <v>0</v>
      </c>
      <c r="DG60" s="116">
        <f>'CINI-Unicampania-Totale-Prev'!BW60</f>
        <v>0</v>
      </c>
      <c r="DH60" s="115"/>
      <c r="DI60" s="65"/>
      <c r="DJ60" s="109">
        <f t="shared" si="63"/>
        <v>0</v>
      </c>
      <c r="DK60" s="65"/>
      <c r="DL60" s="113">
        <f>DE60/125*'CINI - UniCampania'!$B$4</f>
        <v>0</v>
      </c>
    </row>
    <row r="61" spans="2:116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8"/>
        <v>0</v>
      </c>
      <c r="P61" s="4">
        <f t="shared" si="49"/>
        <v>0</v>
      </c>
      <c r="Q61" s="4">
        <f t="shared" si="50"/>
        <v>0</v>
      </c>
      <c r="R61" s="4">
        <f t="shared" si="51"/>
        <v>0</v>
      </c>
      <c r="S61" s="4">
        <f t="shared" si="52"/>
        <v>0</v>
      </c>
      <c r="T61" s="5">
        <f t="shared" si="53"/>
        <v>0</v>
      </c>
      <c r="U61" s="5">
        <f t="shared" si="24"/>
        <v>0</v>
      </c>
      <c r="V61" s="5">
        <f t="shared" si="25"/>
        <v>0</v>
      </c>
      <c r="W61" s="5">
        <f t="shared" si="26"/>
        <v>0</v>
      </c>
      <c r="X61" s="5">
        <f>SUM(Tabella120581119[[#This Row],[Quadrimestre nov22-feb23]:[Quadrimestre lug25-ott25]])</f>
        <v>0</v>
      </c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54"/>
        <v>0</v>
      </c>
      <c r="CT61" s="52">
        <f t="shared" si="55"/>
        <v>0</v>
      </c>
      <c r="CU61" s="52">
        <f t="shared" si="56"/>
        <v>0</v>
      </c>
      <c r="CV61" s="52">
        <f t="shared" si="57"/>
        <v>0</v>
      </c>
      <c r="CW61" s="52">
        <f t="shared" si="58"/>
        <v>0</v>
      </c>
      <c r="CX61" s="52">
        <f t="shared" si="59"/>
        <v>0</v>
      </c>
      <c r="CY61" s="52">
        <f t="shared" si="60"/>
        <v>0</v>
      </c>
      <c r="CZ61" s="52">
        <f t="shared" si="61"/>
        <v>0</v>
      </c>
      <c r="DA61" s="52">
        <f t="shared" si="62"/>
        <v>0</v>
      </c>
      <c r="DB61" s="66">
        <f t="shared" si="40"/>
        <v>0</v>
      </c>
      <c r="DC61" s="56"/>
      <c r="DD61" s="115"/>
      <c r="DE61" s="116">
        <f>'CINI-Unicampania-Totale-Prev'!BU61</f>
        <v>0</v>
      </c>
      <c r="DF61" s="116">
        <f>'CINI-Unicampania-Totale-Prev'!BV61</f>
        <v>0</v>
      </c>
      <c r="DG61" s="116">
        <f>'CINI-Unicampania-Totale-Prev'!BW61</f>
        <v>0</v>
      </c>
      <c r="DH61" s="115"/>
      <c r="DI61" s="65"/>
      <c r="DJ61" s="109">
        <f t="shared" si="63"/>
        <v>0</v>
      </c>
      <c r="DK61" s="65"/>
      <c r="DL61" s="113">
        <f>DE61/125*'CINI - UniCampania'!$B$4</f>
        <v>0</v>
      </c>
    </row>
    <row r="62" spans="2:116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8"/>
        <v>0</v>
      </c>
      <c r="P62" s="4">
        <f t="shared" si="49"/>
        <v>0</v>
      </c>
      <c r="Q62" s="4">
        <f t="shared" si="50"/>
        <v>0</v>
      </c>
      <c r="R62" s="4">
        <f t="shared" si="51"/>
        <v>0</v>
      </c>
      <c r="S62" s="4">
        <f t="shared" si="52"/>
        <v>0</v>
      </c>
      <c r="T62" s="5">
        <f t="shared" si="53"/>
        <v>0</v>
      </c>
      <c r="U62" s="5">
        <f t="shared" si="24"/>
        <v>0</v>
      </c>
      <c r="V62" s="5">
        <f t="shared" si="25"/>
        <v>0</v>
      </c>
      <c r="W62" s="5">
        <f t="shared" si="26"/>
        <v>0</v>
      </c>
      <c r="X62" s="5">
        <f>SUM(Tabella120581119[[#This Row],[Quadrimestre nov22-feb23]:[Quadrimestre lug25-ott25]])</f>
        <v>0</v>
      </c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54"/>
        <v>0</v>
      </c>
      <c r="CT62" s="52">
        <f t="shared" si="55"/>
        <v>0</v>
      </c>
      <c r="CU62" s="52">
        <f t="shared" si="56"/>
        <v>0</v>
      </c>
      <c r="CV62" s="52">
        <f t="shared" si="57"/>
        <v>0</v>
      </c>
      <c r="CW62" s="52">
        <f t="shared" si="58"/>
        <v>0</v>
      </c>
      <c r="CX62" s="52">
        <f t="shared" si="59"/>
        <v>0</v>
      </c>
      <c r="CY62" s="52">
        <f t="shared" si="60"/>
        <v>0</v>
      </c>
      <c r="CZ62" s="52">
        <f t="shared" si="61"/>
        <v>0</v>
      </c>
      <c r="DA62" s="52">
        <f t="shared" si="62"/>
        <v>0</v>
      </c>
      <c r="DB62" s="66">
        <f t="shared" si="40"/>
        <v>0</v>
      </c>
      <c r="DC62" s="56"/>
      <c r="DD62" s="115"/>
      <c r="DE62" s="116">
        <f>'CINI-Unicampania-Totale-Prev'!BU62</f>
        <v>0</v>
      </c>
      <c r="DF62" s="116">
        <f>'CINI-Unicampania-Totale-Prev'!BV62</f>
        <v>0</v>
      </c>
      <c r="DG62" s="116">
        <f>'CINI-Unicampania-Totale-Prev'!BW62</f>
        <v>0</v>
      </c>
      <c r="DH62" s="115"/>
      <c r="DI62" s="65"/>
      <c r="DJ62" s="109">
        <f t="shared" si="63"/>
        <v>0</v>
      </c>
      <c r="DK62" s="65"/>
      <c r="DL62" s="113">
        <f>DE62/125*'CINI - UniCampania'!$B$4</f>
        <v>0</v>
      </c>
    </row>
    <row r="63" spans="2:116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8"/>
        <v>0</v>
      </c>
      <c r="P63" s="4">
        <f t="shared" si="49"/>
        <v>0</v>
      </c>
      <c r="Q63" s="4">
        <f t="shared" si="50"/>
        <v>0</v>
      </c>
      <c r="R63" s="4">
        <f t="shared" si="51"/>
        <v>0</v>
      </c>
      <c r="S63" s="4">
        <f t="shared" si="52"/>
        <v>0</v>
      </c>
      <c r="T63" s="5">
        <f t="shared" si="53"/>
        <v>0</v>
      </c>
      <c r="U63" s="5">
        <f t="shared" si="24"/>
        <v>0</v>
      </c>
      <c r="V63" s="5">
        <f t="shared" si="25"/>
        <v>0</v>
      </c>
      <c r="W63" s="5">
        <f t="shared" si="26"/>
        <v>0</v>
      </c>
      <c r="X63" s="5">
        <f>SUM(Tabella120581119[[#This Row],[Quadrimestre nov22-feb23]:[Quadrimestre lug25-ott25]])</f>
        <v>0</v>
      </c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54"/>
        <v>0</v>
      </c>
      <c r="CT63" s="52">
        <f t="shared" si="55"/>
        <v>0</v>
      </c>
      <c r="CU63" s="52">
        <f t="shared" si="56"/>
        <v>0</v>
      </c>
      <c r="CV63" s="52">
        <f t="shared" si="57"/>
        <v>0</v>
      </c>
      <c r="CW63" s="52">
        <f t="shared" si="58"/>
        <v>0</v>
      </c>
      <c r="CX63" s="52">
        <f t="shared" si="59"/>
        <v>0</v>
      </c>
      <c r="CY63" s="52">
        <f t="shared" si="60"/>
        <v>0</v>
      </c>
      <c r="CZ63" s="52">
        <f t="shared" si="61"/>
        <v>0</v>
      </c>
      <c r="DA63" s="52">
        <f t="shared" si="62"/>
        <v>0</v>
      </c>
      <c r="DB63" s="66">
        <f t="shared" si="40"/>
        <v>0</v>
      </c>
      <c r="DC63" s="56"/>
      <c r="DD63" s="115"/>
      <c r="DE63" s="116">
        <f>'CINI-Unicampania-Totale-Prev'!BU63</f>
        <v>0</v>
      </c>
      <c r="DF63" s="116">
        <f>'CINI-Unicampania-Totale-Prev'!BV63</f>
        <v>0</v>
      </c>
      <c r="DG63" s="116">
        <f>'CINI-Unicampania-Totale-Prev'!BW63</f>
        <v>0</v>
      </c>
      <c r="DH63" s="115"/>
      <c r="DI63" s="65"/>
      <c r="DJ63" s="109">
        <f t="shared" si="63"/>
        <v>0</v>
      </c>
      <c r="DK63" s="65"/>
      <c r="DL63" s="113">
        <f>DE63/125*'CINI - UniCampania'!$B$4</f>
        <v>0</v>
      </c>
    </row>
    <row r="64" spans="2:116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8"/>
        <v>0</v>
      </c>
      <c r="P64" s="4">
        <f t="shared" si="49"/>
        <v>0</v>
      </c>
      <c r="Q64" s="4">
        <f t="shared" si="50"/>
        <v>0</v>
      </c>
      <c r="R64" s="4">
        <f t="shared" si="51"/>
        <v>0</v>
      </c>
      <c r="S64" s="4">
        <f t="shared" si="52"/>
        <v>0</v>
      </c>
      <c r="T64" s="5">
        <f t="shared" si="53"/>
        <v>0</v>
      </c>
      <c r="U64" s="5">
        <f t="shared" si="24"/>
        <v>0</v>
      </c>
      <c r="V64" s="5">
        <f t="shared" si="25"/>
        <v>0</v>
      </c>
      <c r="W64" s="5">
        <f t="shared" si="26"/>
        <v>0</v>
      </c>
      <c r="X64" s="5">
        <f>SUM(Tabella120581119[[#This Row],[Quadrimestre nov22-feb23]:[Quadrimestre lug25-ott25]])</f>
        <v>0</v>
      </c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54"/>
        <v>0</v>
      </c>
      <c r="CT64" s="52">
        <f t="shared" si="55"/>
        <v>0</v>
      </c>
      <c r="CU64" s="52">
        <f t="shared" si="56"/>
        <v>0</v>
      </c>
      <c r="CV64" s="52">
        <f t="shared" si="57"/>
        <v>0</v>
      </c>
      <c r="CW64" s="52">
        <f t="shared" si="58"/>
        <v>0</v>
      </c>
      <c r="CX64" s="52">
        <f t="shared" si="59"/>
        <v>0</v>
      </c>
      <c r="CY64" s="52">
        <f t="shared" si="60"/>
        <v>0</v>
      </c>
      <c r="CZ64" s="52">
        <f t="shared" si="61"/>
        <v>0</v>
      </c>
      <c r="DA64" s="52">
        <f t="shared" si="62"/>
        <v>0</v>
      </c>
      <c r="DB64" s="66">
        <f t="shared" si="40"/>
        <v>0</v>
      </c>
      <c r="DC64" s="56"/>
      <c r="DD64" s="115"/>
      <c r="DE64" s="116">
        <f>'CINI-Unicampania-Totale-Prev'!BU64</f>
        <v>0</v>
      </c>
      <c r="DF64" s="116">
        <f>'CINI-Unicampania-Totale-Prev'!BV64</f>
        <v>0</v>
      </c>
      <c r="DG64" s="116">
        <f>'CINI-Unicampania-Totale-Prev'!BW64</f>
        <v>0</v>
      </c>
      <c r="DH64" s="115"/>
      <c r="DI64" s="65"/>
      <c r="DJ64" s="109">
        <f t="shared" si="63"/>
        <v>0</v>
      </c>
      <c r="DK64" s="65"/>
      <c r="DL64" s="113">
        <f>DE64/125*'CINI - UniCampania'!$B$4</f>
        <v>0</v>
      </c>
    </row>
    <row r="65" spans="2:116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8"/>
        <v>0</v>
      </c>
      <c r="P65" s="4">
        <f t="shared" si="49"/>
        <v>0</v>
      </c>
      <c r="Q65" s="4">
        <f t="shared" si="50"/>
        <v>0</v>
      </c>
      <c r="R65" s="4">
        <f t="shared" si="51"/>
        <v>0</v>
      </c>
      <c r="S65" s="4">
        <f t="shared" si="52"/>
        <v>0</v>
      </c>
      <c r="T65" s="5">
        <f t="shared" si="53"/>
        <v>0</v>
      </c>
      <c r="U65" s="5">
        <f t="shared" si="24"/>
        <v>0</v>
      </c>
      <c r="V65" s="5">
        <f t="shared" si="25"/>
        <v>0</v>
      </c>
      <c r="W65" s="5">
        <f t="shared" si="26"/>
        <v>0</v>
      </c>
      <c r="X65" s="5">
        <f>SUM(Tabella120581119[[#This Row],[Quadrimestre nov22-feb23]:[Quadrimestre lug25-ott25]])</f>
        <v>0</v>
      </c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54"/>
        <v>0</v>
      </c>
      <c r="CT65" s="52">
        <f t="shared" si="55"/>
        <v>0</v>
      </c>
      <c r="CU65" s="52">
        <f t="shared" si="56"/>
        <v>0</v>
      </c>
      <c r="CV65" s="52">
        <f t="shared" si="57"/>
        <v>0</v>
      </c>
      <c r="CW65" s="52">
        <f t="shared" si="58"/>
        <v>0</v>
      </c>
      <c r="CX65" s="52">
        <f t="shared" si="59"/>
        <v>0</v>
      </c>
      <c r="CY65" s="52">
        <f t="shared" si="60"/>
        <v>0</v>
      </c>
      <c r="CZ65" s="52">
        <f t="shared" si="61"/>
        <v>0</v>
      </c>
      <c r="DA65" s="52">
        <f t="shared" si="62"/>
        <v>0</v>
      </c>
      <c r="DB65" s="66">
        <f t="shared" si="40"/>
        <v>0</v>
      </c>
      <c r="DC65" s="56"/>
      <c r="DD65" s="115"/>
      <c r="DE65" s="116">
        <f>'CINI-Unicampania-Totale-Prev'!BU65</f>
        <v>0</v>
      </c>
      <c r="DF65" s="116">
        <f>'CINI-Unicampania-Totale-Prev'!BV65</f>
        <v>0</v>
      </c>
      <c r="DG65" s="116">
        <f>'CINI-Unicampania-Totale-Prev'!BW65</f>
        <v>0</v>
      </c>
      <c r="DH65" s="115"/>
      <c r="DI65" s="65"/>
      <c r="DJ65" s="109">
        <f t="shared" si="63"/>
        <v>0</v>
      </c>
      <c r="DK65" s="65"/>
      <c r="DL65" s="113">
        <f>DE65/125*'CINI - UniCampania'!$B$4</f>
        <v>0</v>
      </c>
    </row>
    <row r="66" spans="2:116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8"/>
        <v>0</v>
      </c>
      <c r="P66" s="4">
        <f t="shared" si="49"/>
        <v>0</v>
      </c>
      <c r="Q66" s="4">
        <f t="shared" si="50"/>
        <v>0</v>
      </c>
      <c r="R66" s="4">
        <f t="shared" si="51"/>
        <v>0</v>
      </c>
      <c r="S66" s="4">
        <f t="shared" si="52"/>
        <v>0</v>
      </c>
      <c r="T66" s="5">
        <f t="shared" si="53"/>
        <v>0</v>
      </c>
      <c r="U66" s="5">
        <f t="shared" si="24"/>
        <v>0</v>
      </c>
      <c r="V66" s="5">
        <f t="shared" si="25"/>
        <v>0</v>
      </c>
      <c r="W66" s="5">
        <f t="shared" si="26"/>
        <v>0</v>
      </c>
      <c r="X66" s="5">
        <f>SUM(Tabella120581119[[#This Row],[Quadrimestre nov22-feb23]:[Quadrimestre lug25-ott25]])</f>
        <v>0</v>
      </c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54"/>
        <v>0</v>
      </c>
      <c r="CT66" s="52">
        <f t="shared" si="55"/>
        <v>0</v>
      </c>
      <c r="CU66" s="52">
        <f t="shared" si="56"/>
        <v>0</v>
      </c>
      <c r="CV66" s="52">
        <f t="shared" si="57"/>
        <v>0</v>
      </c>
      <c r="CW66" s="52">
        <f t="shared" si="58"/>
        <v>0</v>
      </c>
      <c r="CX66" s="52">
        <f t="shared" si="59"/>
        <v>0</v>
      </c>
      <c r="CY66" s="52">
        <f t="shared" si="60"/>
        <v>0</v>
      </c>
      <c r="CZ66" s="52">
        <f t="shared" si="61"/>
        <v>0</v>
      </c>
      <c r="DA66" s="52">
        <f t="shared" si="62"/>
        <v>0</v>
      </c>
      <c r="DB66" s="66">
        <f t="shared" si="40"/>
        <v>0</v>
      </c>
      <c r="DC66" s="56"/>
      <c r="DD66" s="115"/>
      <c r="DE66" s="116">
        <f>'CINI-Unicampania-Totale-Prev'!BU66</f>
        <v>0</v>
      </c>
      <c r="DF66" s="116">
        <f>'CINI-Unicampania-Totale-Prev'!BV66</f>
        <v>0</v>
      </c>
      <c r="DG66" s="116">
        <f>'CINI-Unicampania-Totale-Prev'!BW66</f>
        <v>0</v>
      </c>
      <c r="DH66" s="115"/>
      <c r="DI66" s="65"/>
      <c r="DJ66" s="109">
        <f t="shared" si="63"/>
        <v>0</v>
      </c>
      <c r="DK66" s="65"/>
      <c r="DL66" s="113">
        <f>DE66/125*'CINI - UniCampania'!$B$4</f>
        <v>0</v>
      </c>
    </row>
    <row r="67" spans="2:116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8"/>
        <v>0</v>
      </c>
      <c r="P67" s="4">
        <f t="shared" si="49"/>
        <v>0</v>
      </c>
      <c r="Q67" s="4">
        <f t="shared" si="50"/>
        <v>0</v>
      </c>
      <c r="R67" s="4">
        <f t="shared" si="51"/>
        <v>0</v>
      </c>
      <c r="S67" s="4">
        <f t="shared" si="52"/>
        <v>0</v>
      </c>
      <c r="T67" s="5">
        <f t="shared" si="53"/>
        <v>0</v>
      </c>
      <c r="U67" s="5">
        <f t="shared" si="24"/>
        <v>0</v>
      </c>
      <c r="V67" s="5">
        <f t="shared" si="25"/>
        <v>0</v>
      </c>
      <c r="W67" s="5">
        <f t="shared" si="26"/>
        <v>0</v>
      </c>
      <c r="X67" s="5">
        <f>SUM(Tabella120581119[[#This Row],[Quadrimestre nov22-feb23]:[Quadrimestre lug25-ott25]])</f>
        <v>0</v>
      </c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54"/>
        <v>0</v>
      </c>
      <c r="CT67" s="52">
        <f t="shared" si="55"/>
        <v>0</v>
      </c>
      <c r="CU67" s="52">
        <f t="shared" si="56"/>
        <v>0</v>
      </c>
      <c r="CV67" s="52">
        <f t="shared" si="57"/>
        <v>0</v>
      </c>
      <c r="CW67" s="52">
        <f t="shared" si="58"/>
        <v>0</v>
      </c>
      <c r="CX67" s="52">
        <f t="shared" si="59"/>
        <v>0</v>
      </c>
      <c r="CY67" s="52">
        <f t="shared" si="60"/>
        <v>0</v>
      </c>
      <c r="CZ67" s="52">
        <f t="shared" si="61"/>
        <v>0</v>
      </c>
      <c r="DA67" s="52">
        <f t="shared" si="62"/>
        <v>0</v>
      </c>
      <c r="DB67" s="66">
        <f t="shared" si="40"/>
        <v>0</v>
      </c>
      <c r="DC67" s="56"/>
      <c r="DD67" s="115"/>
      <c r="DE67" s="116">
        <f>'CINI-Unicampania-Totale-Prev'!BU67</f>
        <v>0</v>
      </c>
      <c r="DF67" s="116">
        <f>'CINI-Unicampania-Totale-Prev'!BV67</f>
        <v>0</v>
      </c>
      <c r="DG67" s="116">
        <f>'CINI-Unicampania-Totale-Prev'!BW67</f>
        <v>0</v>
      </c>
      <c r="DH67" s="115"/>
      <c r="DI67" s="65"/>
      <c r="DJ67" s="109">
        <f t="shared" si="63"/>
        <v>0</v>
      </c>
      <c r="DK67" s="65"/>
      <c r="DL67" s="113">
        <f>DE67/125*'CINI - UniCampania'!$B$4</f>
        <v>0</v>
      </c>
    </row>
    <row r="68" spans="2:116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64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65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66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7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8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69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70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71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72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SUM(Tabella120581119[[#This Row],[Quadrimestre nov22-feb23]:[Quadrimestre lug25-ott25]])</f>
        <v>0</v>
      </c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54"/>
        <v>0</v>
      </c>
      <c r="CT68" s="52">
        <f t="shared" si="55"/>
        <v>0</v>
      </c>
      <c r="CU68" s="52">
        <f t="shared" si="56"/>
        <v>0</v>
      </c>
      <c r="CV68" s="52">
        <f t="shared" si="57"/>
        <v>0</v>
      </c>
      <c r="CW68" s="52">
        <f t="shared" si="58"/>
        <v>0</v>
      </c>
      <c r="CX68" s="52">
        <f t="shared" si="59"/>
        <v>0</v>
      </c>
      <c r="CY68" s="52">
        <f t="shared" si="60"/>
        <v>0</v>
      </c>
      <c r="CZ68" s="52">
        <f t="shared" si="61"/>
        <v>0</v>
      </c>
      <c r="DA68" s="52">
        <f t="shared" si="62"/>
        <v>0</v>
      </c>
      <c r="DB68" s="66">
        <f t="shared" si="40"/>
        <v>0</v>
      </c>
      <c r="DC68" s="56"/>
      <c r="DD68" s="115">
        <f t="shared" si="38"/>
        <v>220</v>
      </c>
      <c r="DE68" s="116">
        <f>'CINI-Unicampania-Totale-Prev'!BU68</f>
        <v>0</v>
      </c>
      <c r="DF68" s="116">
        <f>'CINI-Unicampania-Totale-Prev'!BV68</f>
        <v>220</v>
      </c>
      <c r="DG68" s="116">
        <f>'CINI-Unicampania-Totale-Prev'!BW68</f>
        <v>0</v>
      </c>
      <c r="DH68" s="115">
        <v>220</v>
      </c>
      <c r="DI68" s="65"/>
      <c r="DJ68" s="109">
        <f t="shared" si="63"/>
        <v>1.76</v>
      </c>
      <c r="DK68" s="65"/>
      <c r="DL68" s="113">
        <f>DE68/125*'CINI - UniCampania'!$B$4</f>
        <v>0</v>
      </c>
    </row>
    <row r="69" spans="2:116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64"/>
        <v>0</v>
      </c>
      <c r="P69" s="4">
        <f t="shared" si="65"/>
        <v>0</v>
      </c>
      <c r="Q69" s="4">
        <f t="shared" si="66"/>
        <v>0</v>
      </c>
      <c r="R69" s="4">
        <f t="shared" si="67"/>
        <v>0</v>
      </c>
      <c r="S69" s="4">
        <f t="shared" si="68"/>
        <v>0</v>
      </c>
      <c r="T69" s="5">
        <f t="shared" si="69"/>
        <v>0</v>
      </c>
      <c r="U69" s="5">
        <f t="shared" si="70"/>
        <v>0</v>
      </c>
      <c r="V69" s="5">
        <f t="shared" si="71"/>
        <v>0</v>
      </c>
      <c r="W69" s="5">
        <f t="shared" si="72"/>
        <v>0</v>
      </c>
      <c r="X69" s="5">
        <f>SUM(Tabella120581119[[#This Row],[Quadrimestre nov22-feb23]:[Quadrimestre lug25-ott25]])</f>
        <v>0</v>
      </c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54"/>
        <v>0</v>
      </c>
      <c r="CT69" s="52">
        <f t="shared" si="55"/>
        <v>0</v>
      </c>
      <c r="CU69" s="52">
        <f t="shared" si="56"/>
        <v>0</v>
      </c>
      <c r="CV69" s="52">
        <f t="shared" si="57"/>
        <v>0</v>
      </c>
      <c r="CW69" s="52">
        <f t="shared" si="58"/>
        <v>0</v>
      </c>
      <c r="CX69" s="52">
        <f t="shared" si="59"/>
        <v>0</v>
      </c>
      <c r="CY69" s="52">
        <f t="shared" si="60"/>
        <v>0</v>
      </c>
      <c r="CZ69" s="52">
        <f t="shared" si="61"/>
        <v>0</v>
      </c>
      <c r="DA69" s="52">
        <f t="shared" si="62"/>
        <v>0</v>
      </c>
      <c r="DB69" s="66">
        <f t="shared" si="40"/>
        <v>0</v>
      </c>
      <c r="DC69" s="56"/>
      <c r="DD69" s="115">
        <f t="shared" si="38"/>
        <v>0</v>
      </c>
      <c r="DE69" s="116">
        <f>'CINI-Unicampania-Totale-Prev'!BU69</f>
        <v>0</v>
      </c>
      <c r="DF69" s="116">
        <f>'CINI-Unicampania-Totale-Prev'!BV69</f>
        <v>0</v>
      </c>
      <c r="DG69" s="116">
        <f>'CINI-Unicampania-Totale-Prev'!BW69</f>
        <v>0</v>
      </c>
      <c r="DH69" s="115">
        <v>0</v>
      </c>
      <c r="DI69" s="65"/>
      <c r="DJ69" s="109">
        <f t="shared" si="63"/>
        <v>0</v>
      </c>
      <c r="DK69" s="65"/>
      <c r="DL69" s="113">
        <f>DE69/125*'CINI - UniCampania'!$B$4</f>
        <v>0</v>
      </c>
    </row>
    <row r="70" spans="2:116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4"/>
        <v>0</v>
      </c>
      <c r="P70" s="4">
        <f t="shared" si="65"/>
        <v>0</v>
      </c>
      <c r="Q70" s="4">
        <f t="shared" si="66"/>
        <v>0</v>
      </c>
      <c r="R70" s="4">
        <f t="shared" si="67"/>
        <v>0</v>
      </c>
      <c r="S70" s="4">
        <f t="shared" si="68"/>
        <v>0</v>
      </c>
      <c r="T70" s="5">
        <f t="shared" si="69"/>
        <v>0</v>
      </c>
      <c r="U70" s="5">
        <f t="shared" si="70"/>
        <v>0</v>
      </c>
      <c r="V70" s="5">
        <f t="shared" si="71"/>
        <v>0</v>
      </c>
      <c r="W70" s="5">
        <f t="shared" si="72"/>
        <v>0</v>
      </c>
      <c r="X70" s="5">
        <f>SUM(Tabella120581119[[#This Row],[Quadrimestre nov22-feb23]:[Quadrimestre lug25-ott25]])</f>
        <v>0</v>
      </c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54"/>
        <v>0</v>
      </c>
      <c r="CT70" s="52">
        <f t="shared" si="55"/>
        <v>0</v>
      </c>
      <c r="CU70" s="52">
        <f t="shared" si="56"/>
        <v>0</v>
      </c>
      <c r="CV70" s="52">
        <f t="shared" si="57"/>
        <v>0</v>
      </c>
      <c r="CW70" s="52">
        <f t="shared" si="58"/>
        <v>0</v>
      </c>
      <c r="CX70" s="52">
        <f t="shared" si="59"/>
        <v>0</v>
      </c>
      <c r="CY70" s="52">
        <f t="shared" si="60"/>
        <v>0</v>
      </c>
      <c r="CZ70" s="52">
        <f t="shared" si="61"/>
        <v>0</v>
      </c>
      <c r="DA70" s="52">
        <f t="shared" si="62"/>
        <v>0</v>
      </c>
      <c r="DB70" s="66">
        <f t="shared" si="40"/>
        <v>0</v>
      </c>
      <c r="DC70" s="56"/>
      <c r="DD70" s="115">
        <f t="shared" si="38"/>
        <v>0</v>
      </c>
      <c r="DE70" s="116">
        <f>'CINI-Unicampania-Totale-Prev'!BU70</f>
        <v>0</v>
      </c>
      <c r="DF70" s="116">
        <f>'CINI-Unicampania-Totale-Prev'!BV70</f>
        <v>0</v>
      </c>
      <c r="DG70" s="116">
        <f>'CINI-Unicampania-Totale-Prev'!BW70</f>
        <v>0</v>
      </c>
      <c r="DH70" s="115">
        <v>0</v>
      </c>
      <c r="DI70" s="65"/>
      <c r="DJ70" s="109">
        <f t="shared" si="63"/>
        <v>0</v>
      </c>
      <c r="DK70" s="65"/>
      <c r="DL70" s="113">
        <f>DE70/125*'CINI - UniCampania'!$B$4</f>
        <v>0</v>
      </c>
    </row>
    <row r="71" spans="2:116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4"/>
        <v>0</v>
      </c>
      <c r="P71" s="4">
        <f t="shared" si="65"/>
        <v>0</v>
      </c>
      <c r="Q71" s="4">
        <f t="shared" si="66"/>
        <v>0</v>
      </c>
      <c r="R71" s="4">
        <f t="shared" si="67"/>
        <v>0</v>
      </c>
      <c r="S71" s="4">
        <f t="shared" si="68"/>
        <v>0</v>
      </c>
      <c r="T71" s="5">
        <f t="shared" si="69"/>
        <v>0</v>
      </c>
      <c r="U71" s="5">
        <f t="shared" si="70"/>
        <v>0</v>
      </c>
      <c r="V71" s="5">
        <f t="shared" si="71"/>
        <v>0</v>
      </c>
      <c r="W71" s="5">
        <f t="shared" si="72"/>
        <v>0</v>
      </c>
      <c r="X71" s="5">
        <f>SUM(Tabella120581119[[#This Row],[Quadrimestre nov22-feb23]:[Quadrimestre lug25-ott25]])</f>
        <v>0</v>
      </c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54"/>
        <v>0</v>
      </c>
      <c r="CT71" s="52">
        <f t="shared" si="55"/>
        <v>0</v>
      </c>
      <c r="CU71" s="52">
        <f t="shared" si="56"/>
        <v>0</v>
      </c>
      <c r="CV71" s="52">
        <f t="shared" si="57"/>
        <v>0</v>
      </c>
      <c r="CW71" s="52">
        <f t="shared" si="58"/>
        <v>0</v>
      </c>
      <c r="CX71" s="52">
        <f t="shared" si="59"/>
        <v>0</v>
      </c>
      <c r="CY71" s="52">
        <f t="shared" si="60"/>
        <v>0</v>
      </c>
      <c r="CZ71" s="52">
        <f t="shared" si="61"/>
        <v>0</v>
      </c>
      <c r="DA71" s="52">
        <f t="shared" si="62"/>
        <v>0</v>
      </c>
      <c r="DB71" s="66">
        <f t="shared" si="40"/>
        <v>0</v>
      </c>
      <c r="DC71" s="56"/>
      <c r="DD71" s="115">
        <f t="shared" si="38"/>
        <v>0</v>
      </c>
      <c r="DE71" s="116">
        <f>'CINI-Unicampania-Totale-Prev'!BU71</f>
        <v>0</v>
      </c>
      <c r="DF71" s="116">
        <f>'CINI-Unicampania-Totale-Prev'!BV71</f>
        <v>0</v>
      </c>
      <c r="DG71" s="116">
        <f>'CINI-Unicampania-Totale-Prev'!BW71</f>
        <v>0</v>
      </c>
      <c r="DH71" s="115">
        <v>0</v>
      </c>
      <c r="DI71" s="65"/>
      <c r="DJ71" s="109">
        <f t="shared" si="63"/>
        <v>0</v>
      </c>
      <c r="DK71" s="65"/>
      <c r="DL71" s="113">
        <f>DE71/125*'CINI - UniCampania'!$B$4</f>
        <v>0</v>
      </c>
    </row>
    <row r="72" spans="2:116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4"/>
        <v>0</v>
      </c>
      <c r="P72" s="4">
        <f t="shared" si="65"/>
        <v>0</v>
      </c>
      <c r="Q72" s="4">
        <f t="shared" si="66"/>
        <v>0</v>
      </c>
      <c r="R72" s="4">
        <f t="shared" si="67"/>
        <v>0</v>
      </c>
      <c r="S72" s="4">
        <f t="shared" si="68"/>
        <v>0</v>
      </c>
      <c r="T72" s="5">
        <f t="shared" si="69"/>
        <v>0</v>
      </c>
      <c r="U72" s="5">
        <f t="shared" si="70"/>
        <v>0</v>
      </c>
      <c r="V72" s="5">
        <f t="shared" si="71"/>
        <v>0</v>
      </c>
      <c r="W72" s="5">
        <f t="shared" si="72"/>
        <v>0</v>
      </c>
      <c r="X72" s="5">
        <f>SUM(Tabella120581119[[#This Row],[Quadrimestre nov22-feb23]:[Quadrimestre lug25-ott25]])</f>
        <v>0</v>
      </c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73">IF(BZ72="X",$DL72/COUNTA($BZ72:$CQ72),0) +  IF(CA72="X",$DL72/COUNTA($BZ72:$CQ72),0)</f>
        <v>0</v>
      </c>
      <c r="CT72" s="52">
        <f t="shared" ref="CT72:CT103" si="74">IF(CB72="X",$DL72/COUNTA($BZ72:$CQ72),0) +  IF(CC72="X",$DL72/COUNTA($BZ72:$CQ72),0)</f>
        <v>0</v>
      </c>
      <c r="CU72" s="52">
        <f t="shared" ref="CU72:CU103" si="75">IF(CD72="X",$DL72/COUNTA($BZ72:$CQ72),0) +  IF(CE72="X",$DL72/COUNTA($BZ72:$CQ72),0)</f>
        <v>0</v>
      </c>
      <c r="CV72" s="52">
        <f t="shared" ref="CV72:CV103" si="76">IF(CF72="X",$DL72/COUNTA($BZ72:$CQ72),0) +  IF(CG72="X",$DL72/COUNTA($BZ72:$CQ72),0)</f>
        <v>0</v>
      </c>
      <c r="CW72" s="52">
        <f t="shared" ref="CW72:CW103" si="77">IF(CH72="X",$DL72/COUNTA($BZ72:$CQ72),0) +  IF(CI72="X",$DL72/COUNTA($BZ72:$CQ72),0)</f>
        <v>0</v>
      </c>
      <c r="CX72" s="52">
        <f t="shared" ref="CX72:CX103" si="78">IF(CJ72="X",$DL72/COUNTA($BZ72:$CQ72),0) +  IF(CK72="X",$DL72/COUNTA($BZ72:$CQ72),0)</f>
        <v>0</v>
      </c>
      <c r="CY72" s="52">
        <f t="shared" ref="CY72:CY103" si="79">IF(CL72="X",$DL72/COUNTA($BZ72:$CQ72),0) +  IF(CM72="X",$DL72/COUNTA($BZ72:$CQ72),0)</f>
        <v>0</v>
      </c>
      <c r="CZ72" s="52">
        <f t="shared" ref="CZ72:CZ103" si="80">IF(CN72="X",$DL72/COUNTA($BZ72:$CQ72),0) +  IF(CO72="X",$DL72/COUNTA($BZ72:$CQ72),0)</f>
        <v>0</v>
      </c>
      <c r="DA72" s="52">
        <f t="shared" ref="DA72:DA103" si="81">IF(CP72="X",$DL72/COUNTA($BZ72:$CQ72),0) +  IF(CQ72="X",$DL72/COUNTA($BZ72:$CQ72),0)</f>
        <v>0</v>
      </c>
      <c r="DB72" s="66">
        <f t="shared" si="40"/>
        <v>0</v>
      </c>
      <c r="DC72" s="56"/>
      <c r="DD72" s="115">
        <f t="shared" si="38"/>
        <v>0</v>
      </c>
      <c r="DE72" s="116">
        <f>'CINI-Unicampania-Totale-Prev'!BU72</f>
        <v>0</v>
      </c>
      <c r="DF72" s="116">
        <f>'CINI-Unicampania-Totale-Prev'!BV72</f>
        <v>0</v>
      </c>
      <c r="DG72" s="116">
        <f>'CINI-Unicampania-Totale-Prev'!BW72</f>
        <v>0</v>
      </c>
      <c r="DH72" s="115">
        <v>0</v>
      </c>
      <c r="DI72" s="65"/>
      <c r="DJ72" s="109">
        <f t="shared" si="63"/>
        <v>0</v>
      </c>
      <c r="DK72" s="65"/>
      <c r="DL72" s="113">
        <f>DE72/125*'CINI - UniCampania'!$B$4</f>
        <v>0</v>
      </c>
    </row>
    <row r="73" spans="2:116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4"/>
        <v>0</v>
      </c>
      <c r="P73" s="5">
        <f t="shared" si="65"/>
        <v>0</v>
      </c>
      <c r="Q73" s="5">
        <f t="shared" si="66"/>
        <v>0</v>
      </c>
      <c r="R73" s="5">
        <f t="shared" si="67"/>
        <v>0</v>
      </c>
      <c r="S73" s="5">
        <f t="shared" si="68"/>
        <v>0</v>
      </c>
      <c r="T73" s="5">
        <f t="shared" si="69"/>
        <v>0</v>
      </c>
      <c r="U73" s="5">
        <f t="shared" si="70"/>
        <v>0</v>
      </c>
      <c r="V73" s="5">
        <f t="shared" si="71"/>
        <v>0</v>
      </c>
      <c r="W73" s="5">
        <f t="shared" si="72"/>
        <v>0</v>
      </c>
      <c r="X73" s="5">
        <f>SUM(Tabella120581119[[#This Row],[Quadrimestre nov22-feb23]:[Quadrimestre lug25-ott25]])</f>
        <v>0</v>
      </c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73"/>
        <v>0</v>
      </c>
      <c r="CT73" s="52">
        <f t="shared" si="74"/>
        <v>0</v>
      </c>
      <c r="CU73" s="52">
        <f t="shared" si="75"/>
        <v>0</v>
      </c>
      <c r="CV73" s="52">
        <f t="shared" si="76"/>
        <v>0</v>
      </c>
      <c r="CW73" s="52">
        <f t="shared" si="77"/>
        <v>0</v>
      </c>
      <c r="CX73" s="52">
        <f t="shared" si="78"/>
        <v>0</v>
      </c>
      <c r="CY73" s="52">
        <f t="shared" si="79"/>
        <v>0</v>
      </c>
      <c r="CZ73" s="52">
        <f t="shared" si="80"/>
        <v>0</v>
      </c>
      <c r="DA73" s="52">
        <f t="shared" si="81"/>
        <v>0</v>
      </c>
      <c r="DB73" s="66">
        <f t="shared" si="40"/>
        <v>0</v>
      </c>
      <c r="DC73" s="56"/>
      <c r="DD73" s="115">
        <f t="shared" ref="DD73:DD136" si="82">SUM(DE73:DG73)</f>
        <v>0</v>
      </c>
      <c r="DE73" s="116">
        <f>'CINI-Unicampania-Totale-Prev'!BU73</f>
        <v>0</v>
      </c>
      <c r="DF73" s="116">
        <f>'CINI-Unicampania-Totale-Prev'!BV73</f>
        <v>0</v>
      </c>
      <c r="DG73" s="116">
        <f>'CINI-Unicampania-Totale-Prev'!BW73</f>
        <v>0</v>
      </c>
      <c r="DH73" s="115">
        <v>0</v>
      </c>
      <c r="DI73" s="65"/>
      <c r="DJ73" s="109">
        <f t="shared" si="63"/>
        <v>0</v>
      </c>
      <c r="DK73" s="65"/>
      <c r="DL73" s="113">
        <f>DE73/125*'CINI - UniCampania'!$B$4</f>
        <v>0</v>
      </c>
    </row>
    <row r="74" spans="2:116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4"/>
        <v>0</v>
      </c>
      <c r="P74" s="5">
        <f t="shared" si="65"/>
        <v>0</v>
      </c>
      <c r="Q74" s="5">
        <f t="shared" si="66"/>
        <v>0</v>
      </c>
      <c r="R74" s="5">
        <f t="shared" si="67"/>
        <v>0</v>
      </c>
      <c r="S74" s="5">
        <f t="shared" si="68"/>
        <v>0</v>
      </c>
      <c r="T74" s="5">
        <f t="shared" si="69"/>
        <v>0</v>
      </c>
      <c r="U74" s="5">
        <f t="shared" si="70"/>
        <v>0</v>
      </c>
      <c r="V74" s="5">
        <f t="shared" si="71"/>
        <v>0</v>
      </c>
      <c r="W74" s="5">
        <f t="shared" si="72"/>
        <v>0</v>
      </c>
      <c r="X74" s="5">
        <f>SUM(Tabella120581119[[#This Row],[Quadrimestre nov22-feb23]:[Quadrimestre lug25-ott25]])</f>
        <v>0</v>
      </c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73"/>
        <v>0</v>
      </c>
      <c r="CT74" s="52">
        <f t="shared" si="74"/>
        <v>0</v>
      </c>
      <c r="CU74" s="52">
        <f t="shared" si="75"/>
        <v>0</v>
      </c>
      <c r="CV74" s="52">
        <f t="shared" si="76"/>
        <v>0</v>
      </c>
      <c r="CW74" s="52">
        <f t="shared" si="77"/>
        <v>0</v>
      </c>
      <c r="CX74" s="52">
        <f t="shared" si="78"/>
        <v>0</v>
      </c>
      <c r="CY74" s="52">
        <f t="shared" si="79"/>
        <v>0</v>
      </c>
      <c r="CZ74" s="52">
        <f t="shared" si="80"/>
        <v>0</v>
      </c>
      <c r="DA74" s="52">
        <f t="shared" si="81"/>
        <v>0</v>
      </c>
      <c r="DB74" s="66">
        <f t="shared" ref="DB74:DB137" si="83">SUM(CS74:DA74)</f>
        <v>0</v>
      </c>
      <c r="DC74" s="56"/>
      <c r="DD74" s="115">
        <f t="shared" si="82"/>
        <v>0</v>
      </c>
      <c r="DE74" s="116">
        <f>'CINI-Unicampania-Totale-Prev'!BU74</f>
        <v>0</v>
      </c>
      <c r="DF74" s="116">
        <f>'CINI-Unicampania-Totale-Prev'!BV74</f>
        <v>0</v>
      </c>
      <c r="DG74" s="116">
        <f>'CINI-Unicampania-Totale-Prev'!BW74</f>
        <v>0</v>
      </c>
      <c r="DH74" s="115">
        <v>0</v>
      </c>
      <c r="DI74" s="65"/>
      <c r="DJ74" s="109">
        <f t="shared" si="63"/>
        <v>0</v>
      </c>
      <c r="DK74" s="65"/>
      <c r="DL74" s="113">
        <f>DE74/125*'CINI - UniCampania'!$B$4</f>
        <v>0</v>
      </c>
    </row>
    <row r="75" spans="2:116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4"/>
        <v>0</v>
      </c>
      <c r="P75" s="5">
        <f t="shared" si="65"/>
        <v>0</v>
      </c>
      <c r="Q75" s="5">
        <f t="shared" si="66"/>
        <v>0</v>
      </c>
      <c r="R75" s="5">
        <f t="shared" si="67"/>
        <v>0</v>
      </c>
      <c r="S75" s="5">
        <f t="shared" si="68"/>
        <v>0</v>
      </c>
      <c r="T75" s="5">
        <f t="shared" si="69"/>
        <v>0</v>
      </c>
      <c r="U75" s="5">
        <f t="shared" si="70"/>
        <v>0</v>
      </c>
      <c r="V75" s="5">
        <f t="shared" si="71"/>
        <v>0</v>
      </c>
      <c r="W75" s="5">
        <f t="shared" si="72"/>
        <v>0</v>
      </c>
      <c r="X75" s="5">
        <f>SUM(Tabella120581119[[#This Row],[Quadrimestre nov22-feb23]:[Quadrimestre lug25-ott25]])</f>
        <v>0</v>
      </c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73"/>
        <v>0</v>
      </c>
      <c r="CT75" s="52">
        <f t="shared" si="74"/>
        <v>0</v>
      </c>
      <c r="CU75" s="52">
        <f t="shared" si="75"/>
        <v>0</v>
      </c>
      <c r="CV75" s="52">
        <f t="shared" si="76"/>
        <v>0</v>
      </c>
      <c r="CW75" s="52">
        <f t="shared" si="77"/>
        <v>0</v>
      </c>
      <c r="CX75" s="52">
        <f t="shared" si="78"/>
        <v>0</v>
      </c>
      <c r="CY75" s="52">
        <f t="shared" si="79"/>
        <v>0</v>
      </c>
      <c r="CZ75" s="52">
        <f t="shared" si="80"/>
        <v>0</v>
      </c>
      <c r="DA75" s="52">
        <f t="shared" si="81"/>
        <v>0</v>
      </c>
      <c r="DB75" s="66">
        <f t="shared" si="83"/>
        <v>0</v>
      </c>
      <c r="DC75" s="56"/>
      <c r="DD75" s="115">
        <f t="shared" si="82"/>
        <v>0</v>
      </c>
      <c r="DE75" s="116">
        <f>'CINI-Unicampania-Totale-Prev'!BU75</f>
        <v>0</v>
      </c>
      <c r="DF75" s="116">
        <f>'CINI-Unicampania-Totale-Prev'!BV75</f>
        <v>0</v>
      </c>
      <c r="DG75" s="116">
        <f>'CINI-Unicampania-Totale-Prev'!BW75</f>
        <v>0</v>
      </c>
      <c r="DH75" s="115">
        <v>0</v>
      </c>
      <c r="DI75" s="65"/>
      <c r="DJ75" s="109">
        <f t="shared" si="63"/>
        <v>0</v>
      </c>
      <c r="DK75" s="65"/>
      <c r="DL75" s="113">
        <f>DE75/125*'CINI - UniCampania'!$B$4</f>
        <v>0</v>
      </c>
    </row>
    <row r="76" spans="2:116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4"/>
        <v>0</v>
      </c>
      <c r="P76" s="5">
        <f t="shared" si="65"/>
        <v>0</v>
      </c>
      <c r="Q76" s="5">
        <f t="shared" si="66"/>
        <v>0</v>
      </c>
      <c r="R76" s="5">
        <f t="shared" si="67"/>
        <v>0</v>
      </c>
      <c r="S76" s="5">
        <f t="shared" si="68"/>
        <v>0</v>
      </c>
      <c r="T76" s="5">
        <f t="shared" si="69"/>
        <v>0</v>
      </c>
      <c r="U76" s="5">
        <f t="shared" si="70"/>
        <v>0</v>
      </c>
      <c r="V76" s="5">
        <f t="shared" si="71"/>
        <v>0</v>
      </c>
      <c r="W76" s="5">
        <f t="shared" si="72"/>
        <v>0</v>
      </c>
      <c r="X76" s="5">
        <f>SUM(Tabella120581119[[#This Row],[Quadrimestre nov22-feb23]:[Quadrimestre lug25-ott25]])</f>
        <v>0</v>
      </c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73"/>
        <v>0</v>
      </c>
      <c r="CT76" s="52">
        <f t="shared" si="74"/>
        <v>0</v>
      </c>
      <c r="CU76" s="52">
        <f t="shared" si="75"/>
        <v>0</v>
      </c>
      <c r="CV76" s="52">
        <f t="shared" si="76"/>
        <v>2933.3333333333335</v>
      </c>
      <c r="CW76" s="52">
        <f t="shared" si="77"/>
        <v>2933.3333333333335</v>
      </c>
      <c r="CX76" s="52">
        <f t="shared" si="78"/>
        <v>2933.3333333333335</v>
      </c>
      <c r="CY76" s="52">
        <f t="shared" si="79"/>
        <v>0</v>
      </c>
      <c r="CZ76" s="52">
        <f t="shared" si="80"/>
        <v>0</v>
      </c>
      <c r="DA76" s="52">
        <f t="shared" si="81"/>
        <v>0</v>
      </c>
      <c r="DB76" s="66">
        <f t="shared" si="83"/>
        <v>8800</v>
      </c>
      <c r="DC76" s="56"/>
      <c r="DD76" s="115">
        <f t="shared" si="82"/>
        <v>220</v>
      </c>
      <c r="DE76" s="116">
        <f>'CINI-Unicampania-Totale-Prev'!BU76</f>
        <v>220</v>
      </c>
      <c r="DF76" s="116">
        <f>'CINI-Unicampania-Totale-Prev'!BV76</f>
        <v>0</v>
      </c>
      <c r="DG76" s="116">
        <f>'CINI-Unicampania-Totale-Prev'!BW76</f>
        <v>0</v>
      </c>
      <c r="DH76" s="115">
        <v>220</v>
      </c>
      <c r="DI76" s="65"/>
      <c r="DJ76" s="109">
        <f t="shared" si="63"/>
        <v>1.76</v>
      </c>
      <c r="DK76" s="65"/>
      <c r="DL76" s="113">
        <f>DE76/125*'CINI - UniCampania'!$B$4</f>
        <v>8800</v>
      </c>
    </row>
    <row r="77" spans="2:116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4"/>
        <v>0</v>
      </c>
      <c r="P77" s="5">
        <f t="shared" si="65"/>
        <v>0</v>
      </c>
      <c r="Q77" s="5">
        <f t="shared" si="66"/>
        <v>0</v>
      </c>
      <c r="R77" s="5">
        <f t="shared" si="67"/>
        <v>0</v>
      </c>
      <c r="S77" s="5">
        <f t="shared" si="68"/>
        <v>0</v>
      </c>
      <c r="T77" s="5">
        <f t="shared" si="69"/>
        <v>0</v>
      </c>
      <c r="U77" s="5">
        <f t="shared" si="70"/>
        <v>0</v>
      </c>
      <c r="V77" s="5">
        <f t="shared" si="71"/>
        <v>0</v>
      </c>
      <c r="W77" s="5">
        <f t="shared" si="72"/>
        <v>0</v>
      </c>
      <c r="X77" s="5">
        <f>SUM(Tabella120581119[[#This Row],[Quadrimestre nov22-feb23]:[Quadrimestre lug25-ott25]])</f>
        <v>0</v>
      </c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73"/>
        <v>0</v>
      </c>
      <c r="CT77" s="52">
        <f t="shared" si="74"/>
        <v>0</v>
      </c>
      <c r="CU77" s="52">
        <f t="shared" si="75"/>
        <v>0</v>
      </c>
      <c r="CV77" s="52">
        <f t="shared" si="76"/>
        <v>2933.3333333333335</v>
      </c>
      <c r="CW77" s="52">
        <f t="shared" si="77"/>
        <v>2933.3333333333335</v>
      </c>
      <c r="CX77" s="52">
        <f t="shared" si="78"/>
        <v>2933.3333333333335</v>
      </c>
      <c r="CY77" s="52">
        <f t="shared" si="79"/>
        <v>0</v>
      </c>
      <c r="CZ77" s="52">
        <f t="shared" si="80"/>
        <v>0</v>
      </c>
      <c r="DA77" s="52">
        <f t="shared" si="81"/>
        <v>0</v>
      </c>
      <c r="DB77" s="66">
        <f t="shared" si="83"/>
        <v>8800</v>
      </c>
      <c r="DC77" s="56"/>
      <c r="DD77" s="115">
        <f t="shared" si="82"/>
        <v>220</v>
      </c>
      <c r="DE77" s="116">
        <f>'CINI-Unicampania-Totale-Prev'!BU77</f>
        <v>220</v>
      </c>
      <c r="DF77" s="116">
        <f>'CINI-Unicampania-Totale-Prev'!BV77</f>
        <v>0</v>
      </c>
      <c r="DG77" s="116">
        <f>'CINI-Unicampania-Totale-Prev'!BW77</f>
        <v>0</v>
      </c>
      <c r="DH77" s="115">
        <v>220</v>
      </c>
      <c r="DI77" s="65"/>
      <c r="DJ77" s="109">
        <f t="shared" si="63"/>
        <v>1.76</v>
      </c>
      <c r="DK77" s="65"/>
      <c r="DL77" s="113">
        <f>DE77/125*'CINI - UniCampania'!$B$4</f>
        <v>8800</v>
      </c>
    </row>
    <row r="78" spans="2:116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4"/>
        <v>0</v>
      </c>
      <c r="P78" s="5">
        <f t="shared" si="65"/>
        <v>0</v>
      </c>
      <c r="Q78" s="5">
        <f t="shared" si="66"/>
        <v>0</v>
      </c>
      <c r="R78" s="5">
        <f t="shared" si="67"/>
        <v>0</v>
      </c>
      <c r="S78" s="5">
        <f t="shared" si="68"/>
        <v>0</v>
      </c>
      <c r="T78" s="5">
        <f t="shared" si="69"/>
        <v>0</v>
      </c>
      <c r="U78" s="5">
        <f t="shared" si="70"/>
        <v>0</v>
      </c>
      <c r="V78" s="5">
        <f t="shared" si="71"/>
        <v>0</v>
      </c>
      <c r="W78" s="5">
        <f t="shared" si="72"/>
        <v>0</v>
      </c>
      <c r="X78" s="5">
        <f>SUM(Tabella120581119[[#This Row],[Quadrimestre nov22-feb23]:[Quadrimestre lug25-ott25]])</f>
        <v>0</v>
      </c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73"/>
        <v>0</v>
      </c>
      <c r="CT78" s="52">
        <f t="shared" si="74"/>
        <v>0</v>
      </c>
      <c r="CU78" s="52">
        <f t="shared" si="75"/>
        <v>0</v>
      </c>
      <c r="CV78" s="52">
        <f t="shared" si="76"/>
        <v>0</v>
      </c>
      <c r="CW78" s="52">
        <f t="shared" si="77"/>
        <v>0</v>
      </c>
      <c r="CX78" s="52">
        <f t="shared" si="78"/>
        <v>0</v>
      </c>
      <c r="CY78" s="52">
        <f t="shared" si="79"/>
        <v>0</v>
      </c>
      <c r="CZ78" s="52">
        <f t="shared" si="80"/>
        <v>0</v>
      </c>
      <c r="DA78" s="52">
        <f t="shared" si="81"/>
        <v>0</v>
      </c>
      <c r="DB78" s="66">
        <f t="shared" si="83"/>
        <v>0</v>
      </c>
      <c r="DC78" s="56"/>
      <c r="DD78" s="115">
        <f t="shared" si="82"/>
        <v>0</v>
      </c>
      <c r="DE78" s="116">
        <f>'CINI-Unicampania-Totale-Prev'!BU78</f>
        <v>0</v>
      </c>
      <c r="DF78" s="116">
        <f>'CINI-Unicampania-Totale-Prev'!BV78</f>
        <v>0</v>
      </c>
      <c r="DG78" s="116">
        <f>'CINI-Unicampania-Totale-Prev'!BW78</f>
        <v>0</v>
      </c>
      <c r="DH78" s="115">
        <v>0</v>
      </c>
      <c r="DI78" s="65"/>
      <c r="DJ78" s="109">
        <f t="shared" si="63"/>
        <v>0</v>
      </c>
      <c r="DK78" s="65"/>
      <c r="DL78" s="113">
        <f>DE78/125*'CINI - UniCampania'!$B$4</f>
        <v>0</v>
      </c>
    </row>
    <row r="79" spans="2:116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4"/>
        <v>0</v>
      </c>
      <c r="P79" s="5">
        <f t="shared" si="65"/>
        <v>0</v>
      </c>
      <c r="Q79" s="5">
        <f t="shared" si="66"/>
        <v>0</v>
      </c>
      <c r="R79" s="5">
        <f t="shared" si="67"/>
        <v>0</v>
      </c>
      <c r="S79" s="5">
        <f t="shared" si="68"/>
        <v>0</v>
      </c>
      <c r="T79" s="5">
        <f t="shared" si="69"/>
        <v>0</v>
      </c>
      <c r="U79" s="5">
        <f t="shared" si="70"/>
        <v>0</v>
      </c>
      <c r="V79" s="5">
        <f t="shared" si="71"/>
        <v>0</v>
      </c>
      <c r="W79" s="5">
        <f t="shared" si="72"/>
        <v>0</v>
      </c>
      <c r="X79" s="5">
        <f>SUM(Tabella120581119[[#This Row],[Quadrimestre nov22-feb23]:[Quadrimestre lug25-ott25]])</f>
        <v>0</v>
      </c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73"/>
        <v>0</v>
      </c>
      <c r="CT79" s="52">
        <f t="shared" si="74"/>
        <v>0</v>
      </c>
      <c r="CU79" s="52">
        <f t="shared" si="75"/>
        <v>0</v>
      </c>
      <c r="CV79" s="52">
        <f t="shared" si="76"/>
        <v>0</v>
      </c>
      <c r="CW79" s="52">
        <f t="shared" si="77"/>
        <v>0</v>
      </c>
      <c r="CX79" s="52">
        <f t="shared" si="78"/>
        <v>0</v>
      </c>
      <c r="CY79" s="52">
        <f t="shared" si="79"/>
        <v>0</v>
      </c>
      <c r="CZ79" s="52">
        <f t="shared" si="80"/>
        <v>0</v>
      </c>
      <c r="DA79" s="52">
        <f t="shared" si="81"/>
        <v>0</v>
      </c>
      <c r="DB79" s="66">
        <f t="shared" si="83"/>
        <v>0</v>
      </c>
      <c r="DC79" s="56"/>
      <c r="DD79" s="115">
        <f t="shared" si="82"/>
        <v>220</v>
      </c>
      <c r="DE79" s="116">
        <f>'CINI-Unicampania-Totale-Prev'!BU79</f>
        <v>0</v>
      </c>
      <c r="DF79" s="116">
        <f>'CINI-Unicampania-Totale-Prev'!BV79</f>
        <v>220</v>
      </c>
      <c r="DG79" s="116">
        <f>'CINI-Unicampania-Totale-Prev'!BW79</f>
        <v>0</v>
      </c>
      <c r="DH79" s="115">
        <v>220</v>
      </c>
      <c r="DI79" s="65"/>
      <c r="DJ79" s="109">
        <f t="shared" si="63"/>
        <v>1.76</v>
      </c>
      <c r="DK79" s="65"/>
      <c r="DL79" s="113">
        <f>DE79/125*'CINI - UniCampania'!$B$4</f>
        <v>0</v>
      </c>
    </row>
    <row r="80" spans="2:116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4"/>
        <v>0</v>
      </c>
      <c r="P80" s="5">
        <f t="shared" si="65"/>
        <v>0</v>
      </c>
      <c r="Q80" s="5">
        <f t="shared" si="66"/>
        <v>0</v>
      </c>
      <c r="R80" s="5">
        <f t="shared" si="67"/>
        <v>0</v>
      </c>
      <c r="S80" s="5">
        <f t="shared" si="68"/>
        <v>0</v>
      </c>
      <c r="T80" s="5">
        <f t="shared" si="69"/>
        <v>0</v>
      </c>
      <c r="U80" s="5">
        <f t="shared" si="70"/>
        <v>0</v>
      </c>
      <c r="V80" s="5">
        <f t="shared" si="71"/>
        <v>0</v>
      </c>
      <c r="W80" s="5">
        <f t="shared" si="72"/>
        <v>0</v>
      </c>
      <c r="X80" s="5">
        <f>SUM(Tabella120581119[[#This Row],[Quadrimestre nov22-feb23]:[Quadrimestre lug25-ott25]])</f>
        <v>0</v>
      </c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73"/>
        <v>0</v>
      </c>
      <c r="CT80" s="52">
        <f t="shared" si="74"/>
        <v>0</v>
      </c>
      <c r="CU80" s="52">
        <f t="shared" si="75"/>
        <v>0</v>
      </c>
      <c r="CV80" s="52">
        <f t="shared" si="76"/>
        <v>0</v>
      </c>
      <c r="CW80" s="52">
        <f t="shared" si="77"/>
        <v>0</v>
      </c>
      <c r="CX80" s="52">
        <f t="shared" si="78"/>
        <v>0</v>
      </c>
      <c r="CY80" s="52">
        <f t="shared" si="79"/>
        <v>0</v>
      </c>
      <c r="CZ80" s="52">
        <f t="shared" si="80"/>
        <v>0</v>
      </c>
      <c r="DA80" s="52">
        <f t="shared" si="81"/>
        <v>0</v>
      </c>
      <c r="DB80" s="66">
        <f t="shared" si="83"/>
        <v>0</v>
      </c>
      <c r="DC80" s="56"/>
      <c r="DD80" s="115">
        <f t="shared" si="82"/>
        <v>220</v>
      </c>
      <c r="DE80" s="116">
        <f>'CINI-Unicampania-Totale-Prev'!BU80</f>
        <v>0</v>
      </c>
      <c r="DF80" s="116">
        <f>'CINI-Unicampania-Totale-Prev'!BV80</f>
        <v>220</v>
      </c>
      <c r="DG80" s="116">
        <f>'CINI-Unicampania-Totale-Prev'!BW80</f>
        <v>0</v>
      </c>
      <c r="DH80" s="115">
        <v>220</v>
      </c>
      <c r="DI80" s="65"/>
      <c r="DJ80" s="109">
        <f t="shared" si="63"/>
        <v>1.76</v>
      </c>
      <c r="DK80" s="65"/>
      <c r="DL80" s="113">
        <f>DE80/125*'CINI - UniCampania'!$B$4</f>
        <v>0</v>
      </c>
    </row>
    <row r="81" spans="2:116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4"/>
        <v>0</v>
      </c>
      <c r="P81" s="5">
        <f t="shared" si="65"/>
        <v>0</v>
      </c>
      <c r="Q81" s="5">
        <f t="shared" si="66"/>
        <v>0</v>
      </c>
      <c r="R81" s="5">
        <f t="shared" si="67"/>
        <v>0</v>
      </c>
      <c r="S81" s="5">
        <f t="shared" si="68"/>
        <v>0</v>
      </c>
      <c r="T81" s="5">
        <f t="shared" si="69"/>
        <v>0</v>
      </c>
      <c r="U81" s="5">
        <f t="shared" si="70"/>
        <v>0</v>
      </c>
      <c r="V81" s="5">
        <f t="shared" si="71"/>
        <v>0</v>
      </c>
      <c r="W81" s="5">
        <f t="shared" si="72"/>
        <v>0</v>
      </c>
      <c r="X81" s="5">
        <f>SUM(Tabella120581119[[#This Row],[Quadrimestre nov22-feb23]:[Quadrimestre lug25-ott25]])</f>
        <v>0</v>
      </c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73"/>
        <v>0</v>
      </c>
      <c r="CT81" s="52">
        <f t="shared" si="74"/>
        <v>0</v>
      </c>
      <c r="CU81" s="52">
        <f t="shared" si="75"/>
        <v>0</v>
      </c>
      <c r="CV81" s="52">
        <f t="shared" si="76"/>
        <v>0</v>
      </c>
      <c r="CW81" s="52">
        <f t="shared" si="77"/>
        <v>0</v>
      </c>
      <c r="CX81" s="52">
        <f t="shared" si="78"/>
        <v>0</v>
      </c>
      <c r="CY81" s="52">
        <f t="shared" si="79"/>
        <v>0</v>
      </c>
      <c r="CZ81" s="52">
        <f t="shared" si="80"/>
        <v>0</v>
      </c>
      <c r="DA81" s="52">
        <f t="shared" si="81"/>
        <v>0</v>
      </c>
      <c r="DB81" s="66">
        <f t="shared" si="83"/>
        <v>0</v>
      </c>
      <c r="DC81" s="56"/>
      <c r="DD81" s="115">
        <f t="shared" si="82"/>
        <v>0</v>
      </c>
      <c r="DE81" s="116">
        <f>'CINI-Unicampania-Totale-Prev'!BU81</f>
        <v>0</v>
      </c>
      <c r="DF81" s="116">
        <f>'CINI-Unicampania-Totale-Prev'!BV81</f>
        <v>0</v>
      </c>
      <c r="DG81" s="116">
        <f>'CINI-Unicampania-Totale-Prev'!BW81</f>
        <v>0</v>
      </c>
      <c r="DH81" s="115">
        <v>0</v>
      </c>
      <c r="DI81" s="65"/>
      <c r="DJ81" s="109">
        <f t="shared" si="63"/>
        <v>0</v>
      </c>
      <c r="DK81" s="65"/>
      <c r="DL81" s="113">
        <f>DE81/125*'CINI - UniCampania'!$B$4</f>
        <v>0</v>
      </c>
    </row>
    <row r="82" spans="2:116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4"/>
        <v>0</v>
      </c>
      <c r="P82" s="5">
        <f t="shared" si="65"/>
        <v>0</v>
      </c>
      <c r="Q82" s="5">
        <f t="shared" si="66"/>
        <v>0</v>
      </c>
      <c r="R82" s="5">
        <f t="shared" si="67"/>
        <v>0</v>
      </c>
      <c r="S82" s="5">
        <f t="shared" si="68"/>
        <v>0</v>
      </c>
      <c r="T82" s="5">
        <f t="shared" si="69"/>
        <v>0</v>
      </c>
      <c r="U82" s="5">
        <f t="shared" si="70"/>
        <v>0</v>
      </c>
      <c r="V82" s="5">
        <f t="shared" si="71"/>
        <v>0</v>
      </c>
      <c r="W82" s="5">
        <f t="shared" si="72"/>
        <v>0</v>
      </c>
      <c r="X82" s="5">
        <f>SUM(Tabella120581119[[#This Row],[Quadrimestre nov22-feb23]:[Quadrimestre lug25-ott25]])</f>
        <v>0</v>
      </c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73"/>
        <v>0</v>
      </c>
      <c r="CT82" s="52">
        <f t="shared" si="74"/>
        <v>0</v>
      </c>
      <c r="CU82" s="52">
        <f t="shared" si="75"/>
        <v>0</v>
      </c>
      <c r="CV82" s="52">
        <f t="shared" si="76"/>
        <v>0</v>
      </c>
      <c r="CW82" s="52">
        <f t="shared" si="77"/>
        <v>0</v>
      </c>
      <c r="CX82" s="52">
        <f t="shared" si="78"/>
        <v>0</v>
      </c>
      <c r="CY82" s="52">
        <f t="shared" si="79"/>
        <v>0</v>
      </c>
      <c r="CZ82" s="52">
        <f t="shared" si="80"/>
        <v>0</v>
      </c>
      <c r="DA82" s="52">
        <f t="shared" si="81"/>
        <v>0</v>
      </c>
      <c r="DB82" s="66">
        <f t="shared" si="83"/>
        <v>0</v>
      </c>
      <c r="DC82" s="56"/>
      <c r="DD82" s="115">
        <f t="shared" si="82"/>
        <v>0</v>
      </c>
      <c r="DE82" s="116">
        <f>'CINI-Unicampania-Totale-Prev'!BU82</f>
        <v>0</v>
      </c>
      <c r="DF82" s="116">
        <f>'CINI-Unicampania-Totale-Prev'!BV82</f>
        <v>0</v>
      </c>
      <c r="DG82" s="116">
        <f>'CINI-Unicampania-Totale-Prev'!BW82</f>
        <v>0</v>
      </c>
      <c r="DH82" s="115">
        <v>0</v>
      </c>
      <c r="DI82" s="65"/>
      <c r="DJ82" s="109">
        <f t="shared" si="63"/>
        <v>0</v>
      </c>
      <c r="DK82" s="65"/>
      <c r="DL82" s="113">
        <f>DE82/125*'CINI - UniCampania'!$B$4</f>
        <v>0</v>
      </c>
    </row>
    <row r="83" spans="2:116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4"/>
        <v>0</v>
      </c>
      <c r="P83" s="5">
        <f t="shared" si="65"/>
        <v>0</v>
      </c>
      <c r="Q83" s="5">
        <f t="shared" si="66"/>
        <v>0</v>
      </c>
      <c r="R83" s="5">
        <f t="shared" si="67"/>
        <v>0</v>
      </c>
      <c r="S83" s="5">
        <f t="shared" si="68"/>
        <v>0</v>
      </c>
      <c r="T83" s="5">
        <f t="shared" si="69"/>
        <v>0</v>
      </c>
      <c r="U83" s="5">
        <f t="shared" si="70"/>
        <v>0</v>
      </c>
      <c r="V83" s="5">
        <f t="shared" si="71"/>
        <v>0</v>
      </c>
      <c r="W83" s="5">
        <f t="shared" si="72"/>
        <v>0</v>
      </c>
      <c r="X83" s="5">
        <f>SUM(Tabella120581119[[#This Row],[Quadrimestre nov22-feb23]:[Quadrimestre lug25-ott25]])</f>
        <v>0</v>
      </c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73"/>
        <v>0</v>
      </c>
      <c r="CT83" s="52">
        <f t="shared" si="74"/>
        <v>0</v>
      </c>
      <c r="CU83" s="52">
        <f t="shared" si="75"/>
        <v>0</v>
      </c>
      <c r="CV83" s="52">
        <f t="shared" si="76"/>
        <v>0</v>
      </c>
      <c r="CW83" s="52">
        <f t="shared" si="77"/>
        <v>0</v>
      </c>
      <c r="CX83" s="52">
        <f t="shared" si="78"/>
        <v>0</v>
      </c>
      <c r="CY83" s="52">
        <f t="shared" si="79"/>
        <v>0</v>
      </c>
      <c r="CZ83" s="52">
        <f t="shared" si="80"/>
        <v>0</v>
      </c>
      <c r="DA83" s="52">
        <f t="shared" si="81"/>
        <v>0</v>
      </c>
      <c r="DB83" s="66">
        <f t="shared" si="83"/>
        <v>0</v>
      </c>
      <c r="DC83" s="56"/>
      <c r="DD83" s="115">
        <f t="shared" si="82"/>
        <v>0</v>
      </c>
      <c r="DE83" s="116">
        <f>'CINI-Unicampania-Totale-Prev'!BU83</f>
        <v>0</v>
      </c>
      <c r="DF83" s="116">
        <f>'CINI-Unicampania-Totale-Prev'!BV83</f>
        <v>0</v>
      </c>
      <c r="DG83" s="116">
        <f>'CINI-Unicampania-Totale-Prev'!BW83</f>
        <v>0</v>
      </c>
      <c r="DH83" s="115">
        <v>0</v>
      </c>
      <c r="DI83" s="65"/>
      <c r="DJ83" s="109">
        <f t="shared" si="63"/>
        <v>0</v>
      </c>
      <c r="DK83" s="65"/>
      <c r="DL83" s="113">
        <f>DE83/125*'CINI - UniCampania'!$B$4</f>
        <v>0</v>
      </c>
    </row>
    <row r="84" spans="2:116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4"/>
        <v>0</v>
      </c>
      <c r="P84" s="5">
        <f t="shared" si="65"/>
        <v>0</v>
      </c>
      <c r="Q84" s="5">
        <f t="shared" si="66"/>
        <v>0</v>
      </c>
      <c r="R84" s="5">
        <f t="shared" si="67"/>
        <v>0</v>
      </c>
      <c r="S84" s="5">
        <f t="shared" si="68"/>
        <v>0</v>
      </c>
      <c r="T84" s="5">
        <f t="shared" si="69"/>
        <v>0</v>
      </c>
      <c r="U84" s="5">
        <f t="shared" si="70"/>
        <v>0</v>
      </c>
      <c r="V84" s="5">
        <f t="shared" si="71"/>
        <v>0</v>
      </c>
      <c r="W84" s="5">
        <f t="shared" si="72"/>
        <v>0</v>
      </c>
      <c r="X84" s="5">
        <f>SUM(Tabella120581119[[#This Row],[Quadrimestre nov22-feb23]:[Quadrimestre lug25-ott25]])</f>
        <v>0</v>
      </c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73"/>
        <v>0</v>
      </c>
      <c r="CT84" s="52">
        <f t="shared" si="74"/>
        <v>0</v>
      </c>
      <c r="CU84" s="52">
        <f t="shared" si="75"/>
        <v>0</v>
      </c>
      <c r="CV84" s="52">
        <f t="shared" si="76"/>
        <v>0</v>
      </c>
      <c r="CW84" s="52">
        <f t="shared" si="77"/>
        <v>0</v>
      </c>
      <c r="CX84" s="52">
        <f t="shared" si="78"/>
        <v>0</v>
      </c>
      <c r="CY84" s="52">
        <f t="shared" si="79"/>
        <v>0</v>
      </c>
      <c r="CZ84" s="52">
        <f t="shared" si="80"/>
        <v>0</v>
      </c>
      <c r="DA84" s="52">
        <f t="shared" si="81"/>
        <v>0</v>
      </c>
      <c r="DB84" s="66">
        <f t="shared" si="83"/>
        <v>0</v>
      </c>
      <c r="DC84" s="56"/>
      <c r="DD84" s="115">
        <f t="shared" si="82"/>
        <v>0</v>
      </c>
      <c r="DE84" s="116">
        <f>'CINI-Unicampania-Totale-Prev'!BU84</f>
        <v>0</v>
      </c>
      <c r="DF84" s="116">
        <f>'CINI-Unicampania-Totale-Prev'!BV84</f>
        <v>0</v>
      </c>
      <c r="DG84" s="116">
        <f>'CINI-Unicampania-Totale-Prev'!BW84</f>
        <v>0</v>
      </c>
      <c r="DH84" s="115">
        <v>0</v>
      </c>
      <c r="DI84" s="65"/>
      <c r="DJ84" s="109">
        <f t="shared" si="63"/>
        <v>0</v>
      </c>
      <c r="DK84" s="65"/>
      <c r="DL84" s="113">
        <f>DE84/125*'CINI - UniCampania'!$B$4</f>
        <v>0</v>
      </c>
    </row>
    <row r="85" spans="2:116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4"/>
        <v>0</v>
      </c>
      <c r="P85" s="5">
        <f t="shared" si="65"/>
        <v>0</v>
      </c>
      <c r="Q85" s="5">
        <f t="shared" si="66"/>
        <v>0</v>
      </c>
      <c r="R85" s="5">
        <f t="shared" si="67"/>
        <v>0</v>
      </c>
      <c r="S85" s="5">
        <f t="shared" si="68"/>
        <v>0</v>
      </c>
      <c r="T85" s="5">
        <f t="shared" si="69"/>
        <v>0</v>
      </c>
      <c r="U85" s="5">
        <f t="shared" si="70"/>
        <v>0</v>
      </c>
      <c r="V85" s="5">
        <f t="shared" si="71"/>
        <v>0</v>
      </c>
      <c r="W85" s="5">
        <f t="shared" si="72"/>
        <v>0</v>
      </c>
      <c r="X85" s="5">
        <f>SUM(Tabella120581119[[#This Row],[Quadrimestre nov22-feb23]:[Quadrimestre lug25-ott25]])</f>
        <v>0</v>
      </c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73"/>
        <v>0</v>
      </c>
      <c r="CT85" s="52">
        <f t="shared" si="74"/>
        <v>0</v>
      </c>
      <c r="CU85" s="52">
        <f t="shared" si="75"/>
        <v>0</v>
      </c>
      <c r="CV85" s="52">
        <f t="shared" si="76"/>
        <v>0</v>
      </c>
      <c r="CW85" s="52">
        <f t="shared" si="77"/>
        <v>0</v>
      </c>
      <c r="CX85" s="52">
        <f t="shared" si="78"/>
        <v>0</v>
      </c>
      <c r="CY85" s="52">
        <f t="shared" si="79"/>
        <v>0</v>
      </c>
      <c r="CZ85" s="52">
        <f t="shared" si="80"/>
        <v>0</v>
      </c>
      <c r="DA85" s="52">
        <f t="shared" si="81"/>
        <v>0</v>
      </c>
      <c r="DB85" s="66">
        <f t="shared" si="83"/>
        <v>0</v>
      </c>
      <c r="DC85" s="56"/>
      <c r="DD85" s="115">
        <f t="shared" si="82"/>
        <v>0</v>
      </c>
      <c r="DE85" s="116">
        <f>'CINI-Unicampania-Totale-Prev'!BU85</f>
        <v>0</v>
      </c>
      <c r="DF85" s="116">
        <f>'CINI-Unicampania-Totale-Prev'!BV85</f>
        <v>0</v>
      </c>
      <c r="DG85" s="116">
        <f>'CINI-Unicampania-Totale-Prev'!BW85</f>
        <v>0</v>
      </c>
      <c r="DH85" s="115">
        <v>0</v>
      </c>
      <c r="DI85" s="65"/>
      <c r="DJ85" s="109">
        <f t="shared" si="63"/>
        <v>0</v>
      </c>
      <c r="DK85" s="65"/>
      <c r="DL85" s="113">
        <f>DE85/125*'CINI - UniCampania'!$B$4</f>
        <v>0</v>
      </c>
    </row>
    <row r="86" spans="2:116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4"/>
        <v>0</v>
      </c>
      <c r="P86" s="5">
        <f t="shared" si="65"/>
        <v>0</v>
      </c>
      <c r="Q86" s="5">
        <f t="shared" si="66"/>
        <v>0</v>
      </c>
      <c r="R86" s="5">
        <f t="shared" si="67"/>
        <v>0</v>
      </c>
      <c r="S86" s="5">
        <f t="shared" si="68"/>
        <v>0</v>
      </c>
      <c r="T86" s="5">
        <f t="shared" si="69"/>
        <v>0</v>
      </c>
      <c r="U86" s="5">
        <f t="shared" si="70"/>
        <v>0</v>
      </c>
      <c r="V86" s="5">
        <f t="shared" si="71"/>
        <v>0</v>
      </c>
      <c r="W86" s="5">
        <f t="shared" si="72"/>
        <v>0</v>
      </c>
      <c r="X86" s="5">
        <f>SUM(Tabella120581119[[#This Row],[Quadrimestre nov22-feb23]:[Quadrimestre lug25-ott25]])</f>
        <v>0</v>
      </c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73"/>
        <v>0</v>
      </c>
      <c r="CT86" s="52">
        <f t="shared" si="74"/>
        <v>0</v>
      </c>
      <c r="CU86" s="52">
        <f t="shared" si="75"/>
        <v>0</v>
      </c>
      <c r="CV86" s="52">
        <f t="shared" si="76"/>
        <v>0</v>
      </c>
      <c r="CW86" s="52">
        <f t="shared" si="77"/>
        <v>0</v>
      </c>
      <c r="CX86" s="52">
        <f t="shared" si="78"/>
        <v>0</v>
      </c>
      <c r="CY86" s="52">
        <f t="shared" si="79"/>
        <v>0</v>
      </c>
      <c r="CZ86" s="52">
        <f t="shared" si="80"/>
        <v>0</v>
      </c>
      <c r="DA86" s="52">
        <f t="shared" si="81"/>
        <v>0</v>
      </c>
      <c r="DB86" s="66">
        <f t="shared" si="83"/>
        <v>0</v>
      </c>
      <c r="DC86" s="56"/>
      <c r="DD86" s="115">
        <f t="shared" si="82"/>
        <v>0</v>
      </c>
      <c r="DE86" s="116">
        <f>'CINI-Unicampania-Totale-Prev'!BU86</f>
        <v>0</v>
      </c>
      <c r="DF86" s="116">
        <f>'CINI-Unicampania-Totale-Prev'!BV86</f>
        <v>0</v>
      </c>
      <c r="DG86" s="116">
        <f>'CINI-Unicampania-Totale-Prev'!BW86</f>
        <v>0</v>
      </c>
      <c r="DH86" s="115">
        <v>0</v>
      </c>
      <c r="DI86" s="65"/>
      <c r="DJ86" s="109">
        <f t="shared" si="63"/>
        <v>0</v>
      </c>
      <c r="DK86" s="65"/>
      <c r="DL86" s="113">
        <f>DE86/125*'CINI - UniCampania'!$B$4</f>
        <v>0</v>
      </c>
    </row>
    <row r="87" spans="2:116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4"/>
        <v>0</v>
      </c>
      <c r="P87" s="5">
        <f t="shared" si="65"/>
        <v>0</v>
      </c>
      <c r="Q87" s="5">
        <f t="shared" si="66"/>
        <v>0</v>
      </c>
      <c r="R87" s="5">
        <f t="shared" si="67"/>
        <v>0</v>
      </c>
      <c r="S87" s="5">
        <f t="shared" si="68"/>
        <v>0</v>
      </c>
      <c r="T87" s="5">
        <f t="shared" si="69"/>
        <v>0</v>
      </c>
      <c r="U87" s="5">
        <f t="shared" si="70"/>
        <v>0</v>
      </c>
      <c r="V87" s="5">
        <f t="shared" si="71"/>
        <v>0</v>
      </c>
      <c r="W87" s="5">
        <f t="shared" si="72"/>
        <v>0</v>
      </c>
      <c r="X87" s="5">
        <f>SUM(Tabella120581119[[#This Row],[Quadrimestre nov22-feb23]:[Quadrimestre lug25-ott25]])</f>
        <v>0</v>
      </c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73"/>
        <v>0</v>
      </c>
      <c r="CT87" s="52">
        <f t="shared" si="74"/>
        <v>0</v>
      </c>
      <c r="CU87" s="52">
        <f t="shared" si="75"/>
        <v>0</v>
      </c>
      <c r="CV87" s="52">
        <f t="shared" si="76"/>
        <v>0</v>
      </c>
      <c r="CW87" s="52">
        <f t="shared" si="77"/>
        <v>0</v>
      </c>
      <c r="CX87" s="52">
        <f t="shared" si="78"/>
        <v>0</v>
      </c>
      <c r="CY87" s="52">
        <f t="shared" si="79"/>
        <v>0</v>
      </c>
      <c r="CZ87" s="52">
        <f t="shared" si="80"/>
        <v>0</v>
      </c>
      <c r="DA87" s="52">
        <f t="shared" si="81"/>
        <v>0</v>
      </c>
      <c r="DB87" s="66">
        <f t="shared" si="83"/>
        <v>0</v>
      </c>
      <c r="DC87" s="56"/>
      <c r="DD87" s="115">
        <f t="shared" si="82"/>
        <v>0</v>
      </c>
      <c r="DE87" s="116">
        <f>'CINI-Unicampania-Totale-Prev'!BU87</f>
        <v>0</v>
      </c>
      <c r="DF87" s="116">
        <f>'CINI-Unicampania-Totale-Prev'!BV87</f>
        <v>0</v>
      </c>
      <c r="DG87" s="116">
        <f>'CINI-Unicampania-Totale-Prev'!BW87</f>
        <v>0</v>
      </c>
      <c r="DH87" s="115">
        <v>0</v>
      </c>
      <c r="DI87" s="65"/>
      <c r="DJ87" s="109">
        <f t="shared" si="63"/>
        <v>0</v>
      </c>
      <c r="DK87" s="65"/>
      <c r="DL87" s="113">
        <f>DE87/125*'CINI - UniCampania'!$B$4</f>
        <v>0</v>
      </c>
    </row>
    <row r="88" spans="2:116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4"/>
        <v>0</v>
      </c>
      <c r="P88" s="5">
        <f t="shared" si="65"/>
        <v>0</v>
      </c>
      <c r="Q88" s="5">
        <f t="shared" si="66"/>
        <v>0</v>
      </c>
      <c r="R88" s="5">
        <f t="shared" si="67"/>
        <v>0</v>
      </c>
      <c r="S88" s="5">
        <f t="shared" si="68"/>
        <v>0</v>
      </c>
      <c r="T88" s="5">
        <f t="shared" si="69"/>
        <v>0</v>
      </c>
      <c r="U88" s="5">
        <f t="shared" si="70"/>
        <v>0</v>
      </c>
      <c r="V88" s="5">
        <f t="shared" si="71"/>
        <v>0</v>
      </c>
      <c r="W88" s="5">
        <f t="shared" si="72"/>
        <v>0</v>
      </c>
      <c r="X88" s="5">
        <f>SUM(Tabella120581119[[#This Row],[Quadrimestre nov22-feb23]:[Quadrimestre lug25-ott25]])</f>
        <v>0</v>
      </c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73"/>
        <v>0</v>
      </c>
      <c r="CT88" s="52">
        <f t="shared" si="74"/>
        <v>0</v>
      </c>
      <c r="CU88" s="52">
        <f t="shared" si="75"/>
        <v>0</v>
      </c>
      <c r="CV88" s="52">
        <f t="shared" si="76"/>
        <v>0</v>
      </c>
      <c r="CW88" s="52">
        <f t="shared" si="77"/>
        <v>0</v>
      </c>
      <c r="CX88" s="52">
        <f t="shared" si="78"/>
        <v>0</v>
      </c>
      <c r="CY88" s="52">
        <f t="shared" si="79"/>
        <v>0</v>
      </c>
      <c r="CZ88" s="52">
        <f t="shared" si="80"/>
        <v>0</v>
      </c>
      <c r="DA88" s="52">
        <f t="shared" si="81"/>
        <v>0</v>
      </c>
      <c r="DB88" s="66">
        <f t="shared" si="83"/>
        <v>0</v>
      </c>
      <c r="DC88" s="56"/>
      <c r="DD88" s="115">
        <f t="shared" si="82"/>
        <v>0</v>
      </c>
      <c r="DE88" s="116">
        <f>'CINI-Unicampania-Totale-Prev'!BU88</f>
        <v>0</v>
      </c>
      <c r="DF88" s="116">
        <f>'CINI-Unicampania-Totale-Prev'!BV88</f>
        <v>0</v>
      </c>
      <c r="DG88" s="116">
        <f>'CINI-Unicampania-Totale-Prev'!BW88</f>
        <v>0</v>
      </c>
      <c r="DH88" s="115">
        <v>0</v>
      </c>
      <c r="DI88" s="65"/>
      <c r="DJ88" s="109">
        <f t="shared" si="63"/>
        <v>0</v>
      </c>
      <c r="DK88" s="65"/>
      <c r="DL88" s="113">
        <f>DE88/125*'CINI - UniCampania'!$B$4</f>
        <v>0</v>
      </c>
    </row>
    <row r="89" spans="2:116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4"/>
        <v>0</v>
      </c>
      <c r="P89" s="5">
        <f t="shared" si="65"/>
        <v>0</v>
      </c>
      <c r="Q89" s="5">
        <f t="shared" si="66"/>
        <v>0</v>
      </c>
      <c r="R89" s="5">
        <f t="shared" si="67"/>
        <v>0</v>
      </c>
      <c r="S89" s="5">
        <f t="shared" si="68"/>
        <v>0</v>
      </c>
      <c r="T89" s="5">
        <f t="shared" si="69"/>
        <v>0</v>
      </c>
      <c r="U89" s="5">
        <f t="shared" si="70"/>
        <v>0</v>
      </c>
      <c r="V89" s="5">
        <f t="shared" si="71"/>
        <v>0</v>
      </c>
      <c r="W89" s="5">
        <f t="shared" si="72"/>
        <v>0</v>
      </c>
      <c r="X89" s="5">
        <f>SUM(Tabella120581119[[#This Row],[Quadrimestre nov22-feb23]:[Quadrimestre lug25-ott25]])</f>
        <v>0</v>
      </c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73"/>
        <v>0</v>
      </c>
      <c r="CT89" s="52">
        <f t="shared" si="74"/>
        <v>0</v>
      </c>
      <c r="CU89" s="52">
        <f t="shared" si="75"/>
        <v>0</v>
      </c>
      <c r="CV89" s="52">
        <f t="shared" si="76"/>
        <v>0</v>
      </c>
      <c r="CW89" s="52">
        <f t="shared" si="77"/>
        <v>0</v>
      </c>
      <c r="CX89" s="52">
        <f t="shared" si="78"/>
        <v>0</v>
      </c>
      <c r="CY89" s="52">
        <f t="shared" si="79"/>
        <v>0</v>
      </c>
      <c r="CZ89" s="52">
        <f t="shared" si="80"/>
        <v>0</v>
      </c>
      <c r="DA89" s="52">
        <f t="shared" si="81"/>
        <v>0</v>
      </c>
      <c r="DB89" s="66">
        <f t="shared" si="83"/>
        <v>0</v>
      </c>
      <c r="DC89" s="56"/>
      <c r="DD89" s="115">
        <f t="shared" si="82"/>
        <v>0</v>
      </c>
      <c r="DE89" s="116">
        <f>'CINI-Unicampania-Totale-Prev'!BU89</f>
        <v>0</v>
      </c>
      <c r="DF89" s="116">
        <f>'CINI-Unicampania-Totale-Prev'!BV89</f>
        <v>0</v>
      </c>
      <c r="DG89" s="116">
        <f>'CINI-Unicampania-Totale-Prev'!BW89</f>
        <v>0</v>
      </c>
      <c r="DH89" s="115">
        <v>0</v>
      </c>
      <c r="DI89" s="65"/>
      <c r="DJ89" s="109">
        <f t="shared" si="63"/>
        <v>0</v>
      </c>
      <c r="DK89" s="65"/>
      <c r="DL89" s="113">
        <f>DE89/125*'CINI - UniCampania'!$B$4</f>
        <v>0</v>
      </c>
    </row>
    <row r="90" spans="2:116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4"/>
        <v>0</v>
      </c>
      <c r="P90" s="5">
        <f t="shared" si="65"/>
        <v>0</v>
      </c>
      <c r="Q90" s="5">
        <f t="shared" si="66"/>
        <v>0</v>
      </c>
      <c r="R90" s="5">
        <f t="shared" si="67"/>
        <v>0</v>
      </c>
      <c r="S90" s="5">
        <f t="shared" si="68"/>
        <v>0</v>
      </c>
      <c r="T90" s="5">
        <f t="shared" si="69"/>
        <v>0</v>
      </c>
      <c r="U90" s="5">
        <f t="shared" si="70"/>
        <v>0</v>
      </c>
      <c r="V90" s="5">
        <f t="shared" si="71"/>
        <v>0</v>
      </c>
      <c r="W90" s="5">
        <f t="shared" si="72"/>
        <v>0</v>
      </c>
      <c r="X90" s="5">
        <f>SUM(Tabella120581119[[#This Row],[Quadrimestre nov22-feb23]:[Quadrimestre lug25-ott25]])</f>
        <v>0</v>
      </c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73"/>
        <v>0</v>
      </c>
      <c r="CT90" s="52">
        <f t="shared" si="74"/>
        <v>0</v>
      </c>
      <c r="CU90" s="52">
        <f t="shared" si="75"/>
        <v>0</v>
      </c>
      <c r="CV90" s="52">
        <f t="shared" si="76"/>
        <v>0</v>
      </c>
      <c r="CW90" s="52">
        <f t="shared" si="77"/>
        <v>0</v>
      </c>
      <c r="CX90" s="52">
        <f t="shared" si="78"/>
        <v>0</v>
      </c>
      <c r="CY90" s="52">
        <f t="shared" si="79"/>
        <v>0</v>
      </c>
      <c r="CZ90" s="52">
        <f t="shared" si="80"/>
        <v>0</v>
      </c>
      <c r="DA90" s="52">
        <f t="shared" si="81"/>
        <v>0</v>
      </c>
      <c r="DB90" s="66">
        <f t="shared" si="83"/>
        <v>0</v>
      </c>
      <c r="DC90" s="56"/>
      <c r="DD90" s="115">
        <f t="shared" si="82"/>
        <v>0</v>
      </c>
      <c r="DE90" s="116">
        <f>'CINI-Unicampania-Totale-Prev'!BU90</f>
        <v>0</v>
      </c>
      <c r="DF90" s="116">
        <f>'CINI-Unicampania-Totale-Prev'!BV90</f>
        <v>0</v>
      </c>
      <c r="DG90" s="116">
        <f>'CINI-Unicampania-Totale-Prev'!BW90</f>
        <v>0</v>
      </c>
      <c r="DH90" s="115">
        <v>0</v>
      </c>
      <c r="DI90" s="65"/>
      <c r="DJ90" s="109">
        <f t="shared" si="63"/>
        <v>0</v>
      </c>
      <c r="DK90" s="65"/>
      <c r="DL90" s="113">
        <f>DE90/125*'CINI - UniCampania'!$B$4</f>
        <v>0</v>
      </c>
    </row>
    <row r="91" spans="2:116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4"/>
        <v>0</v>
      </c>
      <c r="P91" s="5">
        <f t="shared" si="65"/>
        <v>0</v>
      </c>
      <c r="Q91" s="5">
        <f t="shared" si="66"/>
        <v>0</v>
      </c>
      <c r="R91" s="5">
        <f t="shared" si="67"/>
        <v>0</v>
      </c>
      <c r="S91" s="5">
        <f t="shared" si="68"/>
        <v>0</v>
      </c>
      <c r="T91" s="5">
        <f t="shared" si="69"/>
        <v>0</v>
      </c>
      <c r="U91" s="5">
        <f t="shared" si="70"/>
        <v>0</v>
      </c>
      <c r="V91" s="5">
        <f t="shared" si="71"/>
        <v>0</v>
      </c>
      <c r="W91" s="5">
        <f t="shared" si="72"/>
        <v>0</v>
      </c>
      <c r="X91" s="5">
        <f>SUM(Tabella120581119[[#This Row],[Quadrimestre nov22-feb23]:[Quadrimestre lug25-ott25]])</f>
        <v>0</v>
      </c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73"/>
        <v>0</v>
      </c>
      <c r="CT91" s="52">
        <f t="shared" si="74"/>
        <v>0</v>
      </c>
      <c r="CU91" s="52">
        <f t="shared" si="75"/>
        <v>0</v>
      </c>
      <c r="CV91" s="52">
        <f t="shared" si="76"/>
        <v>0</v>
      </c>
      <c r="CW91" s="52">
        <f t="shared" si="77"/>
        <v>0</v>
      </c>
      <c r="CX91" s="52">
        <f t="shared" si="78"/>
        <v>0</v>
      </c>
      <c r="CY91" s="52">
        <f t="shared" si="79"/>
        <v>0</v>
      </c>
      <c r="CZ91" s="52">
        <f t="shared" si="80"/>
        <v>0</v>
      </c>
      <c r="DA91" s="52">
        <f t="shared" si="81"/>
        <v>0</v>
      </c>
      <c r="DB91" s="66">
        <f t="shared" si="83"/>
        <v>0</v>
      </c>
      <c r="DC91" s="56"/>
      <c r="DD91" s="115">
        <f t="shared" si="82"/>
        <v>0</v>
      </c>
      <c r="DE91" s="116">
        <f>'CINI-Unicampania-Totale-Prev'!BU91</f>
        <v>0</v>
      </c>
      <c r="DF91" s="116">
        <f>'CINI-Unicampania-Totale-Prev'!BV91</f>
        <v>0</v>
      </c>
      <c r="DG91" s="116">
        <f>'CINI-Unicampania-Totale-Prev'!BW91</f>
        <v>0</v>
      </c>
      <c r="DH91" s="115">
        <v>0</v>
      </c>
      <c r="DI91" s="65"/>
      <c r="DJ91" s="109">
        <f t="shared" si="63"/>
        <v>0</v>
      </c>
      <c r="DK91" s="65"/>
      <c r="DL91" s="113">
        <f>DE91/125*'CINI - UniCampania'!$B$4</f>
        <v>0</v>
      </c>
    </row>
    <row r="92" spans="2:116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4"/>
        <v>0</v>
      </c>
      <c r="P92" s="5">
        <f t="shared" si="65"/>
        <v>0</v>
      </c>
      <c r="Q92" s="5">
        <f t="shared" si="66"/>
        <v>0</v>
      </c>
      <c r="R92" s="5">
        <f t="shared" si="67"/>
        <v>0</v>
      </c>
      <c r="S92" s="5">
        <f t="shared" si="68"/>
        <v>0</v>
      </c>
      <c r="T92" s="5">
        <f t="shared" si="69"/>
        <v>0</v>
      </c>
      <c r="U92" s="5">
        <f t="shared" si="70"/>
        <v>0</v>
      </c>
      <c r="V92" s="5">
        <f t="shared" si="71"/>
        <v>0</v>
      </c>
      <c r="W92" s="5">
        <f t="shared" si="72"/>
        <v>0</v>
      </c>
      <c r="X92" s="5">
        <f>SUM(Tabella120581119[[#This Row],[Quadrimestre nov22-feb23]:[Quadrimestre lug25-ott25]])</f>
        <v>0</v>
      </c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73"/>
        <v>0</v>
      </c>
      <c r="CT92" s="52">
        <f t="shared" si="74"/>
        <v>0</v>
      </c>
      <c r="CU92" s="52">
        <f t="shared" si="75"/>
        <v>0</v>
      </c>
      <c r="CV92" s="52">
        <f t="shared" si="76"/>
        <v>0</v>
      </c>
      <c r="CW92" s="52">
        <f t="shared" si="77"/>
        <v>0</v>
      </c>
      <c r="CX92" s="52">
        <f t="shared" si="78"/>
        <v>0</v>
      </c>
      <c r="CY92" s="52">
        <f t="shared" si="79"/>
        <v>0</v>
      </c>
      <c r="CZ92" s="52">
        <f t="shared" si="80"/>
        <v>0</v>
      </c>
      <c r="DA92" s="52">
        <f t="shared" si="81"/>
        <v>0</v>
      </c>
      <c r="DB92" s="66">
        <f t="shared" si="83"/>
        <v>0</v>
      </c>
      <c r="DC92" s="56"/>
      <c r="DD92" s="115">
        <f t="shared" si="82"/>
        <v>0</v>
      </c>
      <c r="DE92" s="116">
        <f>'CINI-Unicampania-Totale-Prev'!BU92</f>
        <v>0</v>
      </c>
      <c r="DF92" s="116">
        <f>'CINI-Unicampania-Totale-Prev'!BV92</f>
        <v>0</v>
      </c>
      <c r="DG92" s="116">
        <f>'CINI-Unicampania-Totale-Prev'!BW92</f>
        <v>0</v>
      </c>
      <c r="DH92" s="115">
        <v>0</v>
      </c>
      <c r="DI92" s="65"/>
      <c r="DJ92" s="109">
        <f t="shared" si="63"/>
        <v>0</v>
      </c>
      <c r="DK92" s="65"/>
      <c r="DL92" s="113">
        <f>DE92/125*'CINI - UniCampania'!$B$4</f>
        <v>0</v>
      </c>
    </row>
    <row r="93" spans="2:116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4"/>
        <v>0</v>
      </c>
      <c r="P93" s="5">
        <f t="shared" si="65"/>
        <v>0</v>
      </c>
      <c r="Q93" s="5">
        <f t="shared" si="66"/>
        <v>0</v>
      </c>
      <c r="R93" s="5">
        <f t="shared" si="67"/>
        <v>0</v>
      </c>
      <c r="S93" s="5">
        <f t="shared" si="68"/>
        <v>0</v>
      </c>
      <c r="T93" s="5">
        <f t="shared" si="69"/>
        <v>0</v>
      </c>
      <c r="U93" s="5">
        <f t="shared" si="70"/>
        <v>0</v>
      </c>
      <c r="V93" s="5">
        <f t="shared" si="71"/>
        <v>0</v>
      </c>
      <c r="W93" s="5">
        <f t="shared" si="72"/>
        <v>0</v>
      </c>
      <c r="X93" s="5">
        <f>SUM(Tabella120581119[[#This Row],[Quadrimestre nov22-feb23]:[Quadrimestre lug25-ott25]])</f>
        <v>0</v>
      </c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73"/>
        <v>0</v>
      </c>
      <c r="CT93" s="52">
        <f t="shared" si="74"/>
        <v>0</v>
      </c>
      <c r="CU93" s="52">
        <f t="shared" si="75"/>
        <v>0</v>
      </c>
      <c r="CV93" s="52">
        <f t="shared" si="76"/>
        <v>0</v>
      </c>
      <c r="CW93" s="52">
        <f t="shared" si="77"/>
        <v>0</v>
      </c>
      <c r="CX93" s="52">
        <f t="shared" si="78"/>
        <v>0</v>
      </c>
      <c r="CY93" s="52">
        <f t="shared" si="79"/>
        <v>0</v>
      </c>
      <c r="CZ93" s="52">
        <f t="shared" si="80"/>
        <v>0</v>
      </c>
      <c r="DA93" s="52">
        <f t="shared" si="81"/>
        <v>0</v>
      </c>
      <c r="DB93" s="66">
        <f t="shared" si="83"/>
        <v>0</v>
      </c>
      <c r="DC93" s="56"/>
      <c r="DD93" s="115">
        <f t="shared" si="82"/>
        <v>0</v>
      </c>
      <c r="DE93" s="116">
        <f>'CINI-Unicampania-Totale-Prev'!BU93</f>
        <v>0</v>
      </c>
      <c r="DF93" s="116">
        <f>'CINI-Unicampania-Totale-Prev'!BV93</f>
        <v>0</v>
      </c>
      <c r="DG93" s="116">
        <f>'CINI-Unicampania-Totale-Prev'!BW93</f>
        <v>0</v>
      </c>
      <c r="DH93" s="115">
        <v>0</v>
      </c>
      <c r="DI93" s="65"/>
      <c r="DJ93" s="109">
        <f t="shared" si="63"/>
        <v>0</v>
      </c>
      <c r="DK93" s="65"/>
      <c r="DL93" s="113">
        <f>DE93/125*'CINI - UniCampania'!$B$4</f>
        <v>0</v>
      </c>
    </row>
    <row r="94" spans="2:116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4"/>
        <v>0</v>
      </c>
      <c r="P94" s="5">
        <f t="shared" si="65"/>
        <v>0</v>
      </c>
      <c r="Q94" s="5">
        <f t="shared" si="66"/>
        <v>0</v>
      </c>
      <c r="R94" s="5">
        <f t="shared" si="67"/>
        <v>0</v>
      </c>
      <c r="S94" s="5">
        <f t="shared" si="68"/>
        <v>0</v>
      </c>
      <c r="T94" s="5">
        <f t="shared" si="69"/>
        <v>0</v>
      </c>
      <c r="U94" s="5">
        <f t="shared" si="70"/>
        <v>0</v>
      </c>
      <c r="V94" s="5">
        <f t="shared" si="71"/>
        <v>0</v>
      </c>
      <c r="W94" s="5">
        <f t="shared" si="72"/>
        <v>0</v>
      </c>
      <c r="X94" s="5">
        <f>SUM(Tabella120581119[[#This Row],[Quadrimestre nov22-feb23]:[Quadrimestre lug25-ott25]])</f>
        <v>0</v>
      </c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73"/>
        <v>0</v>
      </c>
      <c r="CT94" s="52">
        <f t="shared" si="74"/>
        <v>0</v>
      </c>
      <c r="CU94" s="52">
        <f t="shared" si="75"/>
        <v>0</v>
      </c>
      <c r="CV94" s="52">
        <f t="shared" si="76"/>
        <v>0</v>
      </c>
      <c r="CW94" s="52">
        <f t="shared" si="77"/>
        <v>0</v>
      </c>
      <c r="CX94" s="52">
        <f t="shared" si="78"/>
        <v>0</v>
      </c>
      <c r="CY94" s="52">
        <f t="shared" si="79"/>
        <v>0</v>
      </c>
      <c r="CZ94" s="52">
        <f t="shared" si="80"/>
        <v>0</v>
      </c>
      <c r="DA94" s="52">
        <f t="shared" si="81"/>
        <v>0</v>
      </c>
      <c r="DB94" s="66">
        <f t="shared" si="83"/>
        <v>0</v>
      </c>
      <c r="DC94" s="76"/>
      <c r="DD94" s="115">
        <f t="shared" si="82"/>
        <v>0</v>
      </c>
      <c r="DE94" s="116">
        <f>'CINI-Unicampania-Totale-Prev'!BU94</f>
        <v>0</v>
      </c>
      <c r="DF94" s="116">
        <f>'CINI-Unicampania-Totale-Prev'!BV94</f>
        <v>0</v>
      </c>
      <c r="DG94" s="116">
        <f>'CINI-Unicampania-Totale-Prev'!BW94</f>
        <v>0</v>
      </c>
      <c r="DH94" s="115">
        <v>0</v>
      </c>
      <c r="DI94" s="63"/>
      <c r="DJ94" s="113">
        <f t="shared" ref="DJ94" si="84">SUM(DJ95:DJ101)</f>
        <v>12.32</v>
      </c>
      <c r="DK94" s="65"/>
      <c r="DL94" s="113">
        <f>DE94/125*'CINI - UniCampania'!$B$4</f>
        <v>0</v>
      </c>
    </row>
    <row r="95" spans="2:116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4"/>
        <v>0</v>
      </c>
      <c r="P95" s="5">
        <f t="shared" si="65"/>
        <v>0</v>
      </c>
      <c r="Q95" s="5">
        <f t="shared" si="66"/>
        <v>0</v>
      </c>
      <c r="R95" s="5">
        <f t="shared" si="67"/>
        <v>0</v>
      </c>
      <c r="S95" s="5">
        <f t="shared" si="68"/>
        <v>0</v>
      </c>
      <c r="T95" s="5">
        <f t="shared" si="69"/>
        <v>0</v>
      </c>
      <c r="U95" s="5">
        <f t="shared" si="70"/>
        <v>0</v>
      </c>
      <c r="V95" s="5">
        <f t="shared" si="71"/>
        <v>0</v>
      </c>
      <c r="W95" s="5">
        <f t="shared" si="72"/>
        <v>0</v>
      </c>
      <c r="X95" s="5">
        <f>SUM(Tabella120581119[[#This Row],[Quadrimestre nov22-feb23]:[Quadrimestre lug25-ott25]])</f>
        <v>0</v>
      </c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73"/>
        <v>0</v>
      </c>
      <c r="CT95" s="52">
        <f t="shared" si="74"/>
        <v>0</v>
      </c>
      <c r="CU95" s="52">
        <f t="shared" si="75"/>
        <v>0</v>
      </c>
      <c r="CV95" s="52">
        <f t="shared" si="76"/>
        <v>0</v>
      </c>
      <c r="CW95" s="52">
        <f t="shared" si="77"/>
        <v>0</v>
      </c>
      <c r="CX95" s="52">
        <f t="shared" si="78"/>
        <v>0</v>
      </c>
      <c r="CY95" s="52">
        <f t="shared" si="79"/>
        <v>0</v>
      </c>
      <c r="CZ95" s="52">
        <f t="shared" si="80"/>
        <v>0</v>
      </c>
      <c r="DA95" s="52">
        <f t="shared" si="81"/>
        <v>0</v>
      </c>
      <c r="DB95" s="66">
        <f t="shared" si="83"/>
        <v>0</v>
      </c>
      <c r="DC95" s="56"/>
      <c r="DD95" s="115">
        <f t="shared" si="82"/>
        <v>220</v>
      </c>
      <c r="DE95" s="116">
        <f>'CINI-Unicampania-Totale-Prev'!BU95</f>
        <v>0</v>
      </c>
      <c r="DF95" s="116">
        <f>'CINI-Unicampania-Totale-Prev'!BV95</f>
        <v>220</v>
      </c>
      <c r="DG95" s="116">
        <f>'CINI-Unicampania-Totale-Prev'!BW95</f>
        <v>0</v>
      </c>
      <c r="DH95" s="115">
        <v>220</v>
      </c>
      <c r="DI95" s="65"/>
      <c r="DJ95" s="109">
        <f t="shared" ref="DJ95:DJ101" si="85">DD95/125</f>
        <v>1.76</v>
      </c>
      <c r="DK95" s="65"/>
      <c r="DL95" s="113">
        <f>DE95/125*'CINI - UniCampania'!$B$4</f>
        <v>0</v>
      </c>
    </row>
    <row r="96" spans="2:116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4"/>
        <v>0</v>
      </c>
      <c r="P96" s="5">
        <f t="shared" si="65"/>
        <v>0</v>
      </c>
      <c r="Q96" s="5">
        <f t="shared" si="66"/>
        <v>0</v>
      </c>
      <c r="R96" s="5">
        <f t="shared" si="67"/>
        <v>0</v>
      </c>
      <c r="S96" s="5">
        <f t="shared" si="68"/>
        <v>0</v>
      </c>
      <c r="T96" s="5">
        <f t="shared" si="69"/>
        <v>0</v>
      </c>
      <c r="U96" s="5">
        <f t="shared" si="70"/>
        <v>0</v>
      </c>
      <c r="V96" s="5">
        <f t="shared" si="71"/>
        <v>0</v>
      </c>
      <c r="W96" s="5">
        <f t="shared" si="72"/>
        <v>0</v>
      </c>
      <c r="X96" s="5">
        <f>SUM(Tabella120581119[[#This Row],[Quadrimestre nov22-feb23]:[Quadrimestre lug25-ott25]])</f>
        <v>0</v>
      </c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73"/>
        <v>0</v>
      </c>
      <c r="CT96" s="52">
        <f t="shared" si="74"/>
        <v>0</v>
      </c>
      <c r="CU96" s="52">
        <f t="shared" si="75"/>
        <v>0</v>
      </c>
      <c r="CV96" s="52">
        <f t="shared" si="76"/>
        <v>0</v>
      </c>
      <c r="CW96" s="52">
        <f t="shared" si="77"/>
        <v>0</v>
      </c>
      <c r="CX96" s="52">
        <f t="shared" si="78"/>
        <v>0</v>
      </c>
      <c r="CY96" s="52">
        <f t="shared" si="79"/>
        <v>0</v>
      </c>
      <c r="CZ96" s="52">
        <f t="shared" si="80"/>
        <v>0</v>
      </c>
      <c r="DA96" s="52">
        <f t="shared" si="81"/>
        <v>0</v>
      </c>
      <c r="DB96" s="66">
        <f t="shared" si="83"/>
        <v>0</v>
      </c>
      <c r="DC96" s="56"/>
      <c r="DD96" s="115">
        <f t="shared" si="82"/>
        <v>220</v>
      </c>
      <c r="DE96" s="116">
        <f>'CINI-Unicampania-Totale-Prev'!BU96</f>
        <v>0</v>
      </c>
      <c r="DF96" s="116">
        <f>'CINI-Unicampania-Totale-Prev'!BV96</f>
        <v>220</v>
      </c>
      <c r="DG96" s="116">
        <f>'CINI-Unicampania-Totale-Prev'!BW96</f>
        <v>0</v>
      </c>
      <c r="DH96" s="115">
        <v>220</v>
      </c>
      <c r="DI96" s="65"/>
      <c r="DJ96" s="109">
        <f t="shared" si="85"/>
        <v>1.76</v>
      </c>
      <c r="DK96" s="65"/>
      <c r="DL96" s="113">
        <f>DE96/125*'CINI - UniCampania'!$B$4</f>
        <v>0</v>
      </c>
    </row>
    <row r="97" spans="2:116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4"/>
        <v>0</v>
      </c>
      <c r="P97" s="5">
        <f t="shared" si="65"/>
        <v>0</v>
      </c>
      <c r="Q97" s="5">
        <f t="shared" si="66"/>
        <v>0</v>
      </c>
      <c r="R97" s="5">
        <f t="shared" si="67"/>
        <v>0</v>
      </c>
      <c r="S97" s="5">
        <f t="shared" si="68"/>
        <v>0</v>
      </c>
      <c r="T97" s="5">
        <f t="shared" si="69"/>
        <v>0</v>
      </c>
      <c r="U97" s="5">
        <f t="shared" si="70"/>
        <v>0</v>
      </c>
      <c r="V97" s="5">
        <f t="shared" si="71"/>
        <v>0</v>
      </c>
      <c r="W97" s="5">
        <f t="shared" si="72"/>
        <v>0</v>
      </c>
      <c r="X97" s="5">
        <f>SUM(Tabella120581119[[#This Row],[Quadrimestre nov22-feb23]:[Quadrimestre lug25-ott25]])</f>
        <v>0</v>
      </c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73"/>
        <v>0</v>
      </c>
      <c r="CT97" s="52">
        <f t="shared" si="74"/>
        <v>0</v>
      </c>
      <c r="CU97" s="52">
        <f t="shared" si="75"/>
        <v>0</v>
      </c>
      <c r="CV97" s="52">
        <f t="shared" si="76"/>
        <v>0</v>
      </c>
      <c r="CW97" s="52">
        <f t="shared" si="77"/>
        <v>0</v>
      </c>
      <c r="CX97" s="52">
        <f t="shared" si="78"/>
        <v>0</v>
      </c>
      <c r="CY97" s="52">
        <f t="shared" si="79"/>
        <v>0</v>
      </c>
      <c r="CZ97" s="52">
        <f t="shared" si="80"/>
        <v>0</v>
      </c>
      <c r="DA97" s="52">
        <f t="shared" si="81"/>
        <v>0</v>
      </c>
      <c r="DB97" s="66">
        <f t="shared" si="83"/>
        <v>0</v>
      </c>
      <c r="DC97" s="56"/>
      <c r="DD97" s="115">
        <f t="shared" si="82"/>
        <v>220</v>
      </c>
      <c r="DE97" s="116">
        <f>'CINI-Unicampania-Totale-Prev'!BU97</f>
        <v>0</v>
      </c>
      <c r="DF97" s="116">
        <f>'CINI-Unicampania-Totale-Prev'!BV97</f>
        <v>220</v>
      </c>
      <c r="DG97" s="116">
        <f>'CINI-Unicampania-Totale-Prev'!BW97</f>
        <v>0</v>
      </c>
      <c r="DH97" s="115">
        <v>220</v>
      </c>
      <c r="DI97" s="65"/>
      <c r="DJ97" s="109">
        <f t="shared" si="85"/>
        <v>1.76</v>
      </c>
      <c r="DK97" s="65"/>
      <c r="DL97" s="113">
        <f>DE97/125*'CINI - UniCampania'!$B$4</f>
        <v>0</v>
      </c>
    </row>
    <row r="98" spans="2:116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4"/>
        <v>0</v>
      </c>
      <c r="P98" s="5">
        <f t="shared" si="65"/>
        <v>0</v>
      </c>
      <c r="Q98" s="5">
        <f t="shared" si="66"/>
        <v>0</v>
      </c>
      <c r="R98" s="5">
        <f t="shared" si="67"/>
        <v>0</v>
      </c>
      <c r="S98" s="5">
        <f t="shared" si="68"/>
        <v>0</v>
      </c>
      <c r="T98" s="5">
        <f t="shared" si="69"/>
        <v>0</v>
      </c>
      <c r="U98" s="5">
        <f t="shared" si="70"/>
        <v>0</v>
      </c>
      <c r="V98" s="5">
        <f t="shared" si="71"/>
        <v>0</v>
      </c>
      <c r="W98" s="5">
        <f t="shared" si="72"/>
        <v>0</v>
      </c>
      <c r="X98" s="5">
        <f>SUM(Tabella120581119[[#This Row],[Quadrimestre nov22-feb23]:[Quadrimestre lug25-ott25]])</f>
        <v>0</v>
      </c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73"/>
        <v>0</v>
      </c>
      <c r="CT98" s="52">
        <f t="shared" si="74"/>
        <v>0</v>
      </c>
      <c r="CU98" s="52">
        <f t="shared" si="75"/>
        <v>0</v>
      </c>
      <c r="CV98" s="52">
        <f t="shared" si="76"/>
        <v>0</v>
      </c>
      <c r="CW98" s="52">
        <f t="shared" si="77"/>
        <v>0</v>
      </c>
      <c r="CX98" s="52">
        <f t="shared" si="78"/>
        <v>0</v>
      </c>
      <c r="CY98" s="52">
        <f t="shared" si="79"/>
        <v>0</v>
      </c>
      <c r="CZ98" s="52">
        <f t="shared" si="80"/>
        <v>0</v>
      </c>
      <c r="DA98" s="52">
        <f t="shared" si="81"/>
        <v>0</v>
      </c>
      <c r="DB98" s="66">
        <f t="shared" si="83"/>
        <v>0</v>
      </c>
      <c r="DC98" s="56"/>
      <c r="DD98" s="115">
        <f t="shared" si="82"/>
        <v>220</v>
      </c>
      <c r="DE98" s="116">
        <f>'CINI-Unicampania-Totale-Prev'!BU98</f>
        <v>0</v>
      </c>
      <c r="DF98" s="116">
        <f>'CINI-Unicampania-Totale-Prev'!BV98</f>
        <v>220</v>
      </c>
      <c r="DG98" s="116">
        <f>'CINI-Unicampania-Totale-Prev'!BW98</f>
        <v>0</v>
      </c>
      <c r="DH98" s="115">
        <v>220</v>
      </c>
      <c r="DI98" s="65"/>
      <c r="DJ98" s="109">
        <f t="shared" si="85"/>
        <v>1.76</v>
      </c>
      <c r="DK98" s="65"/>
      <c r="DL98" s="113">
        <f>DE98/125*'CINI - UniCampania'!$B$4</f>
        <v>0</v>
      </c>
    </row>
    <row r="99" spans="2:116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4"/>
        <v>0</v>
      </c>
      <c r="P99" s="5">
        <f t="shared" si="65"/>
        <v>0</v>
      </c>
      <c r="Q99" s="5">
        <f t="shared" si="66"/>
        <v>0</v>
      </c>
      <c r="R99" s="5">
        <f t="shared" si="67"/>
        <v>0</v>
      </c>
      <c r="S99" s="5">
        <f t="shared" si="68"/>
        <v>0</v>
      </c>
      <c r="T99" s="5">
        <f t="shared" si="69"/>
        <v>0</v>
      </c>
      <c r="U99" s="5">
        <f t="shared" si="70"/>
        <v>0</v>
      </c>
      <c r="V99" s="5">
        <f t="shared" si="71"/>
        <v>0</v>
      </c>
      <c r="W99" s="5">
        <f t="shared" si="72"/>
        <v>0</v>
      </c>
      <c r="X99" s="5">
        <f>SUM(Tabella120581119[[#This Row],[Quadrimestre nov22-feb23]:[Quadrimestre lug25-ott25]])</f>
        <v>0</v>
      </c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73"/>
        <v>0</v>
      </c>
      <c r="CT99" s="52">
        <f t="shared" si="74"/>
        <v>0</v>
      </c>
      <c r="CU99" s="52">
        <f t="shared" si="75"/>
        <v>0</v>
      </c>
      <c r="CV99" s="52">
        <f t="shared" si="76"/>
        <v>0</v>
      </c>
      <c r="CW99" s="52">
        <f t="shared" si="77"/>
        <v>0</v>
      </c>
      <c r="CX99" s="52">
        <f t="shared" si="78"/>
        <v>0</v>
      </c>
      <c r="CY99" s="52">
        <f t="shared" si="79"/>
        <v>0</v>
      </c>
      <c r="CZ99" s="52">
        <f t="shared" si="80"/>
        <v>0</v>
      </c>
      <c r="DA99" s="52">
        <f t="shared" si="81"/>
        <v>0</v>
      </c>
      <c r="DB99" s="66">
        <f t="shared" si="83"/>
        <v>0</v>
      </c>
      <c r="DC99" s="56"/>
      <c r="DD99" s="115">
        <f t="shared" si="82"/>
        <v>220</v>
      </c>
      <c r="DE99" s="116">
        <f>'CINI-Unicampania-Totale-Prev'!BU99</f>
        <v>0</v>
      </c>
      <c r="DF99" s="116">
        <f>'CINI-Unicampania-Totale-Prev'!BV99</f>
        <v>220</v>
      </c>
      <c r="DG99" s="116">
        <f>'CINI-Unicampania-Totale-Prev'!BW99</f>
        <v>0</v>
      </c>
      <c r="DH99" s="115">
        <v>220</v>
      </c>
      <c r="DI99" s="65"/>
      <c r="DJ99" s="109">
        <f t="shared" si="85"/>
        <v>1.76</v>
      </c>
      <c r="DK99" s="65"/>
      <c r="DL99" s="113">
        <f>DE99/125*'CINI - UniCampania'!$B$4</f>
        <v>0</v>
      </c>
    </row>
    <row r="100" spans="2:116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4"/>
        <v>0</v>
      </c>
      <c r="P100" s="5">
        <f t="shared" si="65"/>
        <v>0</v>
      </c>
      <c r="Q100" s="5">
        <f t="shared" si="66"/>
        <v>0</v>
      </c>
      <c r="R100" s="5">
        <f t="shared" si="67"/>
        <v>0</v>
      </c>
      <c r="S100" s="5">
        <f t="shared" si="68"/>
        <v>0</v>
      </c>
      <c r="T100" s="5">
        <f t="shared" si="69"/>
        <v>0</v>
      </c>
      <c r="U100" s="5">
        <f t="shared" si="70"/>
        <v>0</v>
      </c>
      <c r="V100" s="5">
        <f t="shared" si="71"/>
        <v>0</v>
      </c>
      <c r="W100" s="5">
        <f t="shared" si="72"/>
        <v>0</v>
      </c>
      <c r="X100" s="5">
        <f>SUM(Tabella120581119[[#This Row],[Quadrimestre nov22-feb23]:[Quadrimestre lug25-ott25]])</f>
        <v>0</v>
      </c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73"/>
        <v>0</v>
      </c>
      <c r="CT100" s="52">
        <f t="shared" si="74"/>
        <v>0</v>
      </c>
      <c r="CU100" s="52">
        <f t="shared" si="75"/>
        <v>0</v>
      </c>
      <c r="CV100" s="52">
        <f t="shared" si="76"/>
        <v>0</v>
      </c>
      <c r="CW100" s="52">
        <f t="shared" si="77"/>
        <v>0</v>
      </c>
      <c r="CX100" s="52">
        <f t="shared" si="78"/>
        <v>0</v>
      </c>
      <c r="CY100" s="52">
        <f t="shared" si="79"/>
        <v>0</v>
      </c>
      <c r="CZ100" s="52">
        <f t="shared" si="80"/>
        <v>0</v>
      </c>
      <c r="DA100" s="52">
        <f t="shared" si="81"/>
        <v>0</v>
      </c>
      <c r="DB100" s="66">
        <f t="shared" si="83"/>
        <v>0</v>
      </c>
      <c r="DC100" s="56"/>
      <c r="DD100" s="115">
        <f t="shared" si="82"/>
        <v>220</v>
      </c>
      <c r="DE100" s="116">
        <f>'CINI-Unicampania-Totale-Prev'!BU100</f>
        <v>0</v>
      </c>
      <c r="DF100" s="116">
        <f>'CINI-Unicampania-Totale-Prev'!BV100</f>
        <v>220</v>
      </c>
      <c r="DG100" s="116">
        <f>'CINI-Unicampania-Totale-Prev'!BW100</f>
        <v>0</v>
      </c>
      <c r="DH100" s="115">
        <v>220</v>
      </c>
      <c r="DI100" s="65"/>
      <c r="DJ100" s="109">
        <f t="shared" si="85"/>
        <v>1.76</v>
      </c>
      <c r="DK100" s="65"/>
      <c r="DL100" s="113">
        <f>DE100/125*'CINI - UniCampania'!$B$4</f>
        <v>0</v>
      </c>
    </row>
    <row r="101" spans="2:116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4"/>
        <v>0</v>
      </c>
      <c r="P101" s="5">
        <f t="shared" si="65"/>
        <v>0</v>
      </c>
      <c r="Q101" s="5">
        <f t="shared" si="66"/>
        <v>0</v>
      </c>
      <c r="R101" s="5">
        <f t="shared" si="67"/>
        <v>0</v>
      </c>
      <c r="S101" s="5">
        <f t="shared" si="68"/>
        <v>0</v>
      </c>
      <c r="T101" s="5">
        <f t="shared" si="69"/>
        <v>0</v>
      </c>
      <c r="U101" s="5">
        <f t="shared" si="70"/>
        <v>0</v>
      </c>
      <c r="V101" s="5">
        <f t="shared" si="71"/>
        <v>0</v>
      </c>
      <c r="W101" s="5">
        <f t="shared" si="72"/>
        <v>0</v>
      </c>
      <c r="X101" s="5">
        <f>SUM(Tabella120581119[[#This Row],[Quadrimestre nov22-feb23]:[Quadrimestre lug25-ott25]])</f>
        <v>0</v>
      </c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73"/>
        <v>0</v>
      </c>
      <c r="CT101" s="52">
        <f t="shared" si="74"/>
        <v>0</v>
      </c>
      <c r="CU101" s="52">
        <f t="shared" si="75"/>
        <v>0</v>
      </c>
      <c r="CV101" s="52">
        <f t="shared" si="76"/>
        <v>0</v>
      </c>
      <c r="CW101" s="52">
        <f t="shared" si="77"/>
        <v>0</v>
      </c>
      <c r="CX101" s="52">
        <f t="shared" si="78"/>
        <v>0</v>
      </c>
      <c r="CY101" s="52">
        <f t="shared" si="79"/>
        <v>0</v>
      </c>
      <c r="CZ101" s="52">
        <f t="shared" si="80"/>
        <v>0</v>
      </c>
      <c r="DA101" s="52">
        <f t="shared" si="81"/>
        <v>0</v>
      </c>
      <c r="DB101" s="66">
        <f t="shared" si="83"/>
        <v>0</v>
      </c>
      <c r="DC101" s="56"/>
      <c r="DD101" s="115">
        <f t="shared" si="82"/>
        <v>220</v>
      </c>
      <c r="DE101" s="116">
        <f>'CINI-Unicampania-Totale-Prev'!BU101</f>
        <v>0</v>
      </c>
      <c r="DF101" s="116">
        <f>'CINI-Unicampania-Totale-Prev'!BV101</f>
        <v>220</v>
      </c>
      <c r="DG101" s="116">
        <f>'CINI-Unicampania-Totale-Prev'!BW101</f>
        <v>0</v>
      </c>
      <c r="DH101" s="115">
        <v>220</v>
      </c>
      <c r="DI101" s="65"/>
      <c r="DJ101" s="109">
        <f t="shared" si="85"/>
        <v>1.76</v>
      </c>
      <c r="DK101" s="65"/>
      <c r="DL101" s="113">
        <f>DE101/125*'CINI - UniCampania'!$B$4</f>
        <v>0</v>
      </c>
    </row>
    <row r="102" spans="2:116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4"/>
        <v>0</v>
      </c>
      <c r="P102" s="5">
        <f t="shared" si="65"/>
        <v>0</v>
      </c>
      <c r="Q102" s="5">
        <f t="shared" si="66"/>
        <v>0</v>
      </c>
      <c r="R102" s="5">
        <f t="shared" si="67"/>
        <v>0</v>
      </c>
      <c r="S102" s="5">
        <f t="shared" si="68"/>
        <v>0</v>
      </c>
      <c r="T102" s="5">
        <f t="shared" si="69"/>
        <v>0</v>
      </c>
      <c r="U102" s="5">
        <f t="shared" si="70"/>
        <v>0</v>
      </c>
      <c r="V102" s="5">
        <f t="shared" si="71"/>
        <v>0</v>
      </c>
      <c r="W102" s="5">
        <f t="shared" si="72"/>
        <v>0</v>
      </c>
      <c r="X102" s="5">
        <f>SUM(Tabella120581119[[#This Row],[Quadrimestre nov22-feb23]:[Quadrimestre lug25-ott25]])</f>
        <v>0</v>
      </c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73"/>
        <v>0</v>
      </c>
      <c r="CT102" s="52">
        <f t="shared" si="74"/>
        <v>0</v>
      </c>
      <c r="CU102" s="52">
        <f t="shared" si="75"/>
        <v>0</v>
      </c>
      <c r="CV102" s="52">
        <f t="shared" si="76"/>
        <v>0</v>
      </c>
      <c r="CW102" s="52">
        <f t="shared" si="77"/>
        <v>0</v>
      </c>
      <c r="CX102" s="52">
        <f t="shared" si="78"/>
        <v>0</v>
      </c>
      <c r="CY102" s="52">
        <f t="shared" si="79"/>
        <v>0</v>
      </c>
      <c r="CZ102" s="52">
        <f t="shared" si="80"/>
        <v>0</v>
      </c>
      <c r="DA102" s="52">
        <f t="shared" si="81"/>
        <v>0</v>
      </c>
      <c r="DB102" s="66">
        <f t="shared" si="83"/>
        <v>0</v>
      </c>
      <c r="DC102" s="76"/>
      <c r="DD102" s="115">
        <f t="shared" si="82"/>
        <v>0</v>
      </c>
      <c r="DE102" s="116">
        <f>'CINI-Unicampania-Totale-Prev'!BU102</f>
        <v>0</v>
      </c>
      <c r="DF102" s="116">
        <f>'CINI-Unicampania-Totale-Prev'!BV102</f>
        <v>0</v>
      </c>
      <c r="DG102" s="116">
        <f>'CINI-Unicampania-Totale-Prev'!BW102</f>
        <v>0</v>
      </c>
      <c r="DH102" s="115">
        <v>0</v>
      </c>
      <c r="DI102" s="63"/>
      <c r="DJ102" s="113">
        <f t="shared" ref="DJ102" si="86">SUM(DJ103:DJ109)</f>
        <v>46.52</v>
      </c>
      <c r="DK102" s="65"/>
      <c r="DL102" s="113">
        <f>DE102/125*'CINI - UniCampania'!$B$4</f>
        <v>0</v>
      </c>
    </row>
    <row r="103" spans="2:116" ht="23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64"/>
        <v>0</v>
      </c>
      <c r="P103" s="90">
        <f t="shared" si="65"/>
        <v>0</v>
      </c>
      <c r="Q103" s="90">
        <f t="shared" si="66"/>
        <v>0</v>
      </c>
      <c r="R103" s="90">
        <f t="shared" si="67"/>
        <v>0</v>
      </c>
      <c r="S103" s="90">
        <f t="shared" si="68"/>
        <v>0</v>
      </c>
      <c r="T103" s="90">
        <f t="shared" si="69"/>
        <v>0</v>
      </c>
      <c r="U103" s="90">
        <f t="shared" si="70"/>
        <v>0</v>
      </c>
      <c r="V103" s="90">
        <f t="shared" si="71"/>
        <v>0</v>
      </c>
      <c r="W103" s="90">
        <f t="shared" si="72"/>
        <v>0</v>
      </c>
      <c r="X103" s="90">
        <f>SUM(Tabella120581119[[#This Row],[Quadrimestre nov22-feb23]:[Quadrimestre lug25-ott25]])</f>
        <v>0</v>
      </c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73"/>
        <v>0</v>
      </c>
      <c r="CT103" s="52">
        <f t="shared" si="74"/>
        <v>0</v>
      </c>
      <c r="CU103" s="52">
        <f t="shared" si="75"/>
        <v>0</v>
      </c>
      <c r="CV103" s="52">
        <f t="shared" si="76"/>
        <v>0</v>
      </c>
      <c r="CW103" s="52">
        <f t="shared" si="77"/>
        <v>0</v>
      </c>
      <c r="CX103" s="52">
        <f t="shared" si="78"/>
        <v>0</v>
      </c>
      <c r="CY103" s="52">
        <f t="shared" si="79"/>
        <v>0</v>
      </c>
      <c r="CZ103" s="52">
        <f t="shared" si="80"/>
        <v>0</v>
      </c>
      <c r="DA103" s="52">
        <f t="shared" si="81"/>
        <v>0</v>
      </c>
      <c r="DB103" s="66">
        <f t="shared" si="83"/>
        <v>0</v>
      </c>
      <c r="DC103" s="56"/>
      <c r="DD103" s="115">
        <f t="shared" si="82"/>
        <v>600</v>
      </c>
      <c r="DE103" s="116">
        <f>'CINI-Unicampania-Totale-Prev'!BU103</f>
        <v>0</v>
      </c>
      <c r="DF103" s="116">
        <f>'CINI-Unicampania-Totale-Prev'!BV103</f>
        <v>0</v>
      </c>
      <c r="DG103" s="116">
        <f>'CINI-Unicampania-Totale-Prev'!BW103</f>
        <v>600</v>
      </c>
      <c r="DH103" s="115">
        <v>600</v>
      </c>
      <c r="DI103" s="65"/>
      <c r="DJ103" s="109">
        <f t="shared" ref="DJ103:DJ109" si="87">DD103/125</f>
        <v>4.8</v>
      </c>
      <c r="DK103" s="65"/>
      <c r="DL103" s="113">
        <f>DE103/125*'CINI - UniCampania'!$B$4</f>
        <v>0</v>
      </c>
    </row>
    <row r="104" spans="2:116" ht="23.25"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88">IF(BZ104="X",$DL104/COUNTA($BZ104:$CQ104),0) +  IF(CA104="X",$DL104/COUNTA($BZ104:$CQ104),0)</f>
        <v>0</v>
      </c>
      <c r="CT104" s="52">
        <f t="shared" ref="CT104:CT139" si="89">IF(CB104="X",$DL104/COUNTA($BZ104:$CQ104),0) +  IF(CC104="X",$DL104/COUNTA($BZ104:$CQ104),0)</f>
        <v>833.33333333333337</v>
      </c>
      <c r="CU104" s="52">
        <f t="shared" ref="CU104:CU139" si="90">IF(CD104="X",$DL104/COUNTA($BZ104:$CQ104),0) +  IF(CE104="X",$DL104/COUNTA($BZ104:$CQ104),0)</f>
        <v>1666.6666666666667</v>
      </c>
      <c r="CV104" s="52">
        <f t="shared" ref="CV104:CV139" si="91">IF(CF104="X",$DL104/COUNTA($BZ104:$CQ104),0) +  IF(CG104="X",$DL104/COUNTA($BZ104:$CQ104),0)</f>
        <v>1666.6666666666667</v>
      </c>
      <c r="CW104" s="52">
        <f t="shared" ref="CW104:CW139" si="92">IF(CH104="X",$DL104/COUNTA($BZ104:$CQ104),0) +  IF(CI104="X",$DL104/COUNTA($BZ104:$CQ104),0)</f>
        <v>1666.6666666666667</v>
      </c>
      <c r="CX104" s="52">
        <f t="shared" ref="CX104:CX139" si="93">IF(CJ104="X",$DL104/COUNTA($BZ104:$CQ104),0) +  IF(CK104="X",$DL104/COUNTA($BZ104:$CQ104),0)</f>
        <v>1666.6666666666667</v>
      </c>
      <c r="CY104" s="52">
        <f t="shared" ref="CY104:CY139" si="94">IF(CL104="X",$DL104/COUNTA($BZ104:$CQ104),0) +  IF(CM104="X",$DL104/COUNTA($BZ104:$CQ104),0)</f>
        <v>1666.6666666666667</v>
      </c>
      <c r="CZ104" s="52">
        <f t="shared" ref="CZ104:CZ139" si="95">IF(CN104="X",$DL104/COUNTA($BZ104:$CQ104),0) +  IF(CO104="X",$DL104/COUNTA($BZ104:$CQ104),0)</f>
        <v>833.33333333333337</v>
      </c>
      <c r="DA104" s="52">
        <f t="shared" ref="DA104:DA139" si="96">IF(CP104="X",$DL104/COUNTA($BZ104:$CQ104),0) +  IF(CQ104="X",$DL104/COUNTA($BZ104:$CQ104),0)</f>
        <v>0</v>
      </c>
      <c r="DB104" s="66">
        <f t="shared" si="83"/>
        <v>10000.000000000002</v>
      </c>
      <c r="DC104" s="56"/>
      <c r="DD104" s="115">
        <f t="shared" si="82"/>
        <v>1335</v>
      </c>
      <c r="DE104" s="116">
        <f>'CINI-Unicampania-Totale-Prev'!BU104</f>
        <v>250</v>
      </c>
      <c r="DF104" s="116">
        <f>'CINI-Unicampania-Totale-Prev'!BV104</f>
        <v>0</v>
      </c>
      <c r="DG104" s="116">
        <f>'CINI-Unicampania-Totale-Prev'!BW104</f>
        <v>1085</v>
      </c>
      <c r="DH104" s="115">
        <v>1335</v>
      </c>
      <c r="DI104" s="65"/>
      <c r="DJ104" s="109">
        <f t="shared" si="87"/>
        <v>10.68</v>
      </c>
      <c r="DK104" s="65"/>
      <c r="DL104" s="113">
        <f>DE104/125*'CINI - UniCampania'!$B$4</f>
        <v>10000</v>
      </c>
    </row>
    <row r="105" spans="2:116" ht="23.25"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88"/>
        <v>0</v>
      </c>
      <c r="CT105" s="52">
        <f t="shared" si="89"/>
        <v>833.33333333333337</v>
      </c>
      <c r="CU105" s="52">
        <f t="shared" si="90"/>
        <v>1666.6666666666667</v>
      </c>
      <c r="CV105" s="52">
        <f t="shared" si="91"/>
        <v>1666.6666666666667</v>
      </c>
      <c r="CW105" s="52">
        <f t="shared" si="92"/>
        <v>1666.6666666666667</v>
      </c>
      <c r="CX105" s="52">
        <f t="shared" si="93"/>
        <v>1666.6666666666667</v>
      </c>
      <c r="CY105" s="52">
        <f t="shared" si="94"/>
        <v>1666.6666666666667</v>
      </c>
      <c r="CZ105" s="52">
        <f t="shared" si="95"/>
        <v>833.33333333333337</v>
      </c>
      <c r="DA105" s="52">
        <f t="shared" si="96"/>
        <v>0</v>
      </c>
      <c r="DB105" s="66">
        <f t="shared" si="83"/>
        <v>10000.000000000002</v>
      </c>
      <c r="DC105" s="56"/>
      <c r="DD105" s="115">
        <f t="shared" si="82"/>
        <v>1340</v>
      </c>
      <c r="DE105" s="116">
        <f>'CINI-Unicampania-Totale-Prev'!BU105</f>
        <v>250</v>
      </c>
      <c r="DF105" s="116">
        <f>'CINI-Unicampania-Totale-Prev'!BV105</f>
        <v>0</v>
      </c>
      <c r="DG105" s="116">
        <f>'CINI-Unicampania-Totale-Prev'!BW105</f>
        <v>1090</v>
      </c>
      <c r="DH105" s="115">
        <v>1340</v>
      </c>
      <c r="DI105" s="65"/>
      <c r="DJ105" s="109">
        <f t="shared" si="87"/>
        <v>10.72</v>
      </c>
      <c r="DK105" s="65"/>
      <c r="DL105" s="113">
        <f>DE105/125*'CINI - UniCampania'!$B$4</f>
        <v>10000</v>
      </c>
    </row>
    <row r="106" spans="2:116" ht="23.25"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88"/>
        <v>0</v>
      </c>
      <c r="CT106" s="52">
        <f t="shared" si="89"/>
        <v>0</v>
      </c>
      <c r="CU106" s="52">
        <f t="shared" si="90"/>
        <v>0</v>
      </c>
      <c r="CV106" s="52">
        <f t="shared" si="91"/>
        <v>0</v>
      </c>
      <c r="CW106" s="52">
        <f t="shared" si="92"/>
        <v>833.33333333333337</v>
      </c>
      <c r="CX106" s="52">
        <f t="shared" si="93"/>
        <v>1666.6666666666667</v>
      </c>
      <c r="CY106" s="52">
        <f t="shared" si="94"/>
        <v>1666.6666666666667</v>
      </c>
      <c r="CZ106" s="52">
        <f t="shared" si="95"/>
        <v>833.33333333333337</v>
      </c>
      <c r="DA106" s="52">
        <f t="shared" si="96"/>
        <v>0</v>
      </c>
      <c r="DB106" s="66">
        <f t="shared" si="83"/>
        <v>5000</v>
      </c>
      <c r="DC106" s="56"/>
      <c r="DD106" s="115">
        <f t="shared" si="82"/>
        <v>600</v>
      </c>
      <c r="DE106" s="116">
        <f>'CINI-Unicampania-Totale-Prev'!BU106</f>
        <v>125</v>
      </c>
      <c r="DF106" s="116">
        <f>'CINI-Unicampania-Totale-Prev'!BV106</f>
        <v>0</v>
      </c>
      <c r="DG106" s="116">
        <f>'CINI-Unicampania-Totale-Prev'!BW106</f>
        <v>475</v>
      </c>
      <c r="DH106" s="115">
        <v>600</v>
      </c>
      <c r="DI106" s="65"/>
      <c r="DJ106" s="109">
        <f t="shared" si="87"/>
        <v>4.8</v>
      </c>
      <c r="DK106" s="65"/>
      <c r="DL106" s="113">
        <f>DE106/125*'CINI - UniCampania'!$B$4</f>
        <v>5000</v>
      </c>
    </row>
    <row r="107" spans="2:116" ht="23.25"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88"/>
        <v>0</v>
      </c>
      <c r="CT107" s="52">
        <f t="shared" si="89"/>
        <v>0</v>
      </c>
      <c r="CU107" s="52">
        <f t="shared" si="90"/>
        <v>0</v>
      </c>
      <c r="CV107" s="52">
        <f t="shared" si="91"/>
        <v>0</v>
      </c>
      <c r="CW107" s="52">
        <f t="shared" si="92"/>
        <v>833.33333333333337</v>
      </c>
      <c r="CX107" s="52">
        <f t="shared" si="93"/>
        <v>1666.6666666666667</v>
      </c>
      <c r="CY107" s="52">
        <f t="shared" si="94"/>
        <v>1666.6666666666667</v>
      </c>
      <c r="CZ107" s="52">
        <f t="shared" si="95"/>
        <v>833.33333333333337</v>
      </c>
      <c r="DA107" s="52">
        <f t="shared" si="96"/>
        <v>0</v>
      </c>
      <c r="DB107" s="66">
        <f t="shared" si="83"/>
        <v>5000</v>
      </c>
      <c r="DC107" s="56"/>
      <c r="DD107" s="115">
        <f t="shared" si="82"/>
        <v>600</v>
      </c>
      <c r="DE107" s="116">
        <f>'CINI-Unicampania-Totale-Prev'!BU107</f>
        <v>125</v>
      </c>
      <c r="DF107" s="116">
        <f>'CINI-Unicampania-Totale-Prev'!BV107</f>
        <v>0</v>
      </c>
      <c r="DG107" s="116">
        <f>'CINI-Unicampania-Totale-Prev'!BW107</f>
        <v>475</v>
      </c>
      <c r="DH107" s="115">
        <v>600</v>
      </c>
      <c r="DI107" s="65"/>
      <c r="DJ107" s="109">
        <f t="shared" si="87"/>
        <v>4.8</v>
      </c>
      <c r="DK107" s="65"/>
      <c r="DL107" s="113">
        <f>DE107/125*'CINI - UniCampania'!$B$4</f>
        <v>5000</v>
      </c>
    </row>
    <row r="108" spans="2:116" ht="23.25"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88"/>
        <v>0</v>
      </c>
      <c r="CT108" s="52">
        <f t="shared" si="89"/>
        <v>0</v>
      </c>
      <c r="CU108" s="52">
        <f t="shared" si="90"/>
        <v>0</v>
      </c>
      <c r="CV108" s="52">
        <f t="shared" si="91"/>
        <v>0</v>
      </c>
      <c r="CW108" s="52">
        <f t="shared" si="92"/>
        <v>1666.6666666666667</v>
      </c>
      <c r="CX108" s="52">
        <f t="shared" si="93"/>
        <v>3333.3333333333335</v>
      </c>
      <c r="CY108" s="52">
        <f t="shared" si="94"/>
        <v>3333.3333333333335</v>
      </c>
      <c r="CZ108" s="52">
        <f t="shared" si="95"/>
        <v>1666.6666666666667</v>
      </c>
      <c r="DA108" s="52">
        <f t="shared" si="96"/>
        <v>0</v>
      </c>
      <c r="DB108" s="66">
        <f t="shared" si="83"/>
        <v>10000</v>
      </c>
      <c r="DC108" s="56"/>
      <c r="DD108" s="115">
        <f t="shared" si="82"/>
        <v>1340</v>
      </c>
      <c r="DE108" s="116">
        <f>'CINI-Unicampania-Totale-Prev'!BU108</f>
        <v>250</v>
      </c>
      <c r="DF108" s="116">
        <f>'CINI-Unicampania-Totale-Prev'!BV108</f>
        <v>0</v>
      </c>
      <c r="DG108" s="116">
        <f>'CINI-Unicampania-Totale-Prev'!BW108</f>
        <v>1090</v>
      </c>
      <c r="DH108" s="115">
        <v>1340</v>
      </c>
      <c r="DI108" s="65"/>
      <c r="DJ108" s="109">
        <f t="shared" si="87"/>
        <v>10.72</v>
      </c>
      <c r="DK108" s="65"/>
      <c r="DL108" s="113">
        <f>DE108/125*'CINI - UniCampania'!$B$4</f>
        <v>10000</v>
      </c>
    </row>
    <row r="109" spans="2:116" ht="23.25"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8"/>
        <v>0</v>
      </c>
      <c r="CT109" s="52">
        <f t="shared" si="89"/>
        <v>0</v>
      </c>
      <c r="CU109" s="52">
        <f t="shared" si="90"/>
        <v>0</v>
      </c>
      <c r="CV109" s="52">
        <f t="shared" si="91"/>
        <v>0</v>
      </c>
      <c r="CW109" s="52">
        <f t="shared" si="92"/>
        <v>0</v>
      </c>
      <c r="CX109" s="52">
        <f t="shared" si="93"/>
        <v>0</v>
      </c>
      <c r="CY109" s="52">
        <f t="shared" si="94"/>
        <v>0</v>
      </c>
      <c r="CZ109" s="52">
        <f t="shared" si="95"/>
        <v>0</v>
      </c>
      <c r="DA109" s="52">
        <f t="shared" si="96"/>
        <v>0</v>
      </c>
      <c r="DB109" s="66">
        <f t="shared" si="83"/>
        <v>0</v>
      </c>
      <c r="DC109" s="56"/>
      <c r="DD109" s="115">
        <f t="shared" si="82"/>
        <v>0</v>
      </c>
      <c r="DE109" s="116">
        <f>'CINI-Unicampania-Totale-Prev'!BU109</f>
        <v>0</v>
      </c>
      <c r="DF109" s="116">
        <f>'CINI-Unicampania-Totale-Prev'!BV109</f>
        <v>0</v>
      </c>
      <c r="DG109" s="116">
        <f>'CINI-Unicampania-Totale-Prev'!BW109</f>
        <v>0</v>
      </c>
      <c r="DH109" s="115">
        <v>0</v>
      </c>
      <c r="DI109" s="65"/>
      <c r="DJ109" s="109">
        <f t="shared" si="87"/>
        <v>0</v>
      </c>
      <c r="DK109" s="65"/>
      <c r="DL109" s="113">
        <f>DE109/125*'CINI - UniCampania'!$B$4</f>
        <v>0</v>
      </c>
    </row>
    <row r="110" spans="2:116" ht="23.25"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8"/>
        <v>0</v>
      </c>
      <c r="CT110" s="52">
        <f t="shared" si="89"/>
        <v>0</v>
      </c>
      <c r="CU110" s="52">
        <f t="shared" si="90"/>
        <v>0</v>
      </c>
      <c r="CV110" s="52">
        <f t="shared" si="91"/>
        <v>0</v>
      </c>
      <c r="CW110" s="52">
        <f t="shared" si="92"/>
        <v>0</v>
      </c>
      <c r="CX110" s="52">
        <f t="shared" si="93"/>
        <v>0</v>
      </c>
      <c r="CY110" s="52">
        <f t="shared" si="94"/>
        <v>0</v>
      </c>
      <c r="CZ110" s="52">
        <f t="shared" si="95"/>
        <v>0</v>
      </c>
      <c r="DA110" s="52">
        <f t="shared" si="96"/>
        <v>0</v>
      </c>
      <c r="DB110" s="66">
        <f t="shared" si="83"/>
        <v>0</v>
      </c>
      <c r="DC110" s="76"/>
      <c r="DD110" s="115">
        <f t="shared" si="82"/>
        <v>0</v>
      </c>
      <c r="DE110" s="116">
        <f>'CINI-Unicampania-Totale-Prev'!BU110</f>
        <v>0</v>
      </c>
      <c r="DF110" s="116">
        <f>'CINI-Unicampania-Totale-Prev'!BV110</f>
        <v>0</v>
      </c>
      <c r="DG110" s="116">
        <f>'CINI-Unicampania-Totale-Prev'!BW110</f>
        <v>0</v>
      </c>
      <c r="DH110" s="115">
        <v>0</v>
      </c>
      <c r="DI110" s="63"/>
      <c r="DJ110" s="113">
        <f t="shared" ref="DJ110" si="97">SUM(DJ111:DJ116)</f>
        <v>1.76</v>
      </c>
      <c r="DK110" s="65"/>
      <c r="DL110" s="113">
        <f>DE110/125*'CINI - UniCampania'!$B$4</f>
        <v>0</v>
      </c>
    </row>
    <row r="111" spans="2:116" ht="23.25"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8"/>
        <v>0</v>
      </c>
      <c r="CT111" s="52">
        <f t="shared" si="89"/>
        <v>0</v>
      </c>
      <c r="CU111" s="52">
        <f t="shared" si="90"/>
        <v>0</v>
      </c>
      <c r="CV111" s="52">
        <f t="shared" si="91"/>
        <v>0</v>
      </c>
      <c r="CW111" s="52">
        <f t="shared" si="92"/>
        <v>0</v>
      </c>
      <c r="CX111" s="52">
        <f t="shared" si="93"/>
        <v>0</v>
      </c>
      <c r="CY111" s="52">
        <f t="shared" si="94"/>
        <v>0</v>
      </c>
      <c r="CZ111" s="52">
        <f t="shared" si="95"/>
        <v>0</v>
      </c>
      <c r="DA111" s="52">
        <f t="shared" si="96"/>
        <v>0</v>
      </c>
      <c r="DB111" s="66">
        <f t="shared" si="83"/>
        <v>0</v>
      </c>
      <c r="DC111" s="56"/>
      <c r="DD111" s="115">
        <f t="shared" si="82"/>
        <v>0</v>
      </c>
      <c r="DE111" s="116">
        <f>'CINI-Unicampania-Totale-Prev'!BU111</f>
        <v>0</v>
      </c>
      <c r="DF111" s="116">
        <f>'CINI-Unicampania-Totale-Prev'!BV111</f>
        <v>0</v>
      </c>
      <c r="DG111" s="116">
        <f>'CINI-Unicampania-Totale-Prev'!BW111</f>
        <v>0</v>
      </c>
      <c r="DH111" s="115">
        <v>0</v>
      </c>
      <c r="DI111" s="65"/>
      <c r="DJ111" s="109">
        <f t="shared" ref="DJ111:DJ116" si="98">DD111/125</f>
        <v>0</v>
      </c>
      <c r="DK111" s="65"/>
      <c r="DL111" s="113">
        <f>DE111/125*'CINI - UniCampania'!$B$4</f>
        <v>0</v>
      </c>
    </row>
    <row r="112" spans="2:116" ht="23.25"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8"/>
        <v>0</v>
      </c>
      <c r="CT112" s="52">
        <f t="shared" si="89"/>
        <v>0</v>
      </c>
      <c r="CU112" s="52">
        <f t="shared" si="90"/>
        <v>0</v>
      </c>
      <c r="CV112" s="52">
        <f t="shared" si="91"/>
        <v>0</v>
      </c>
      <c r="CW112" s="52">
        <f t="shared" si="92"/>
        <v>0</v>
      </c>
      <c r="CX112" s="52">
        <f t="shared" si="93"/>
        <v>0</v>
      </c>
      <c r="CY112" s="52">
        <f t="shared" si="94"/>
        <v>0</v>
      </c>
      <c r="CZ112" s="52">
        <f t="shared" si="95"/>
        <v>0</v>
      </c>
      <c r="DA112" s="52">
        <f t="shared" si="96"/>
        <v>0</v>
      </c>
      <c r="DB112" s="66">
        <f t="shared" si="83"/>
        <v>0</v>
      </c>
      <c r="DC112" s="56"/>
      <c r="DD112" s="115">
        <f t="shared" si="82"/>
        <v>0</v>
      </c>
      <c r="DE112" s="116">
        <f>'CINI-Unicampania-Totale-Prev'!BU112</f>
        <v>0</v>
      </c>
      <c r="DF112" s="116">
        <f>'CINI-Unicampania-Totale-Prev'!BV112</f>
        <v>0</v>
      </c>
      <c r="DG112" s="116">
        <f>'CINI-Unicampania-Totale-Prev'!BW112</f>
        <v>0</v>
      </c>
      <c r="DH112" s="115">
        <v>0</v>
      </c>
      <c r="DI112" s="65"/>
      <c r="DJ112" s="109">
        <f t="shared" si="98"/>
        <v>0</v>
      </c>
      <c r="DK112" s="65"/>
      <c r="DL112" s="113">
        <f>DE112/125*'CINI - UniCampania'!$B$4</f>
        <v>0</v>
      </c>
    </row>
    <row r="113" spans="72:116" ht="23.25"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88"/>
        <v>0</v>
      </c>
      <c r="CT113" s="52">
        <f t="shared" si="89"/>
        <v>0</v>
      </c>
      <c r="CU113" s="52">
        <f t="shared" si="90"/>
        <v>0</v>
      </c>
      <c r="CV113" s="52">
        <f t="shared" si="91"/>
        <v>0</v>
      </c>
      <c r="CW113" s="52">
        <f t="shared" si="92"/>
        <v>2933.3333333333335</v>
      </c>
      <c r="CX113" s="52">
        <f t="shared" si="93"/>
        <v>5866.666666666667</v>
      </c>
      <c r="CY113" s="52">
        <f t="shared" si="94"/>
        <v>0</v>
      </c>
      <c r="CZ113" s="52">
        <f t="shared" si="95"/>
        <v>0</v>
      </c>
      <c r="DA113" s="52">
        <f t="shared" si="96"/>
        <v>0</v>
      </c>
      <c r="DB113" s="66">
        <f t="shared" si="83"/>
        <v>8800</v>
      </c>
      <c r="DC113" s="56"/>
      <c r="DD113" s="115">
        <f t="shared" si="82"/>
        <v>220</v>
      </c>
      <c r="DE113" s="116">
        <f>'CINI-Unicampania-Totale-Prev'!BU113</f>
        <v>220</v>
      </c>
      <c r="DF113" s="116">
        <f>'CINI-Unicampania-Totale-Prev'!BV113</f>
        <v>0</v>
      </c>
      <c r="DG113" s="116">
        <f>'CINI-Unicampania-Totale-Prev'!BW113</f>
        <v>0</v>
      </c>
      <c r="DH113" s="115">
        <v>220</v>
      </c>
      <c r="DI113" s="65"/>
      <c r="DJ113" s="109">
        <f t="shared" si="98"/>
        <v>1.76</v>
      </c>
      <c r="DK113" s="65"/>
      <c r="DL113" s="113">
        <f>DE113/125*'CINI - UniCampania'!$B$4</f>
        <v>8800</v>
      </c>
    </row>
    <row r="114" spans="72:116" ht="23.25"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88"/>
        <v>0</v>
      </c>
      <c r="CT114" s="52">
        <f t="shared" si="89"/>
        <v>0</v>
      </c>
      <c r="CU114" s="52">
        <f t="shared" si="90"/>
        <v>0</v>
      </c>
      <c r="CV114" s="52">
        <f t="shared" si="91"/>
        <v>0</v>
      </c>
      <c r="CW114" s="52">
        <f t="shared" si="92"/>
        <v>0</v>
      </c>
      <c r="CX114" s="52">
        <f t="shared" si="93"/>
        <v>0</v>
      </c>
      <c r="CY114" s="52">
        <f t="shared" si="94"/>
        <v>0</v>
      </c>
      <c r="CZ114" s="52">
        <f t="shared" si="95"/>
        <v>0</v>
      </c>
      <c r="DA114" s="52">
        <f t="shared" si="96"/>
        <v>0</v>
      </c>
      <c r="DB114" s="66">
        <f t="shared" si="83"/>
        <v>0</v>
      </c>
      <c r="DC114" s="56"/>
      <c r="DD114" s="115">
        <f t="shared" si="82"/>
        <v>0</v>
      </c>
      <c r="DE114" s="116">
        <f>'CINI-Unicampania-Totale-Prev'!BU114</f>
        <v>0</v>
      </c>
      <c r="DF114" s="116">
        <f>'CINI-Unicampania-Totale-Prev'!BV114</f>
        <v>0</v>
      </c>
      <c r="DG114" s="116">
        <f>'CINI-Unicampania-Totale-Prev'!BW114</f>
        <v>0</v>
      </c>
      <c r="DH114" s="115">
        <v>0</v>
      </c>
      <c r="DI114" s="65"/>
      <c r="DJ114" s="109">
        <f t="shared" si="98"/>
        <v>0</v>
      </c>
      <c r="DK114" s="65"/>
      <c r="DL114" s="113">
        <f>DE114/125*'CINI - UniCampania'!$B$4</f>
        <v>0</v>
      </c>
    </row>
    <row r="115" spans="72:116" ht="23.25"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88"/>
        <v>0</v>
      </c>
      <c r="CT115" s="52">
        <f t="shared" si="89"/>
        <v>0</v>
      </c>
      <c r="CU115" s="52">
        <f t="shared" si="90"/>
        <v>0</v>
      </c>
      <c r="CV115" s="52">
        <f t="shared" si="91"/>
        <v>0</v>
      </c>
      <c r="CW115" s="52">
        <f t="shared" si="92"/>
        <v>0</v>
      </c>
      <c r="CX115" s="52">
        <f t="shared" si="93"/>
        <v>0</v>
      </c>
      <c r="CY115" s="52">
        <f t="shared" si="94"/>
        <v>0</v>
      </c>
      <c r="CZ115" s="52">
        <f t="shared" si="95"/>
        <v>0</v>
      </c>
      <c r="DA115" s="52">
        <f t="shared" si="96"/>
        <v>0</v>
      </c>
      <c r="DB115" s="66">
        <f t="shared" si="83"/>
        <v>0</v>
      </c>
      <c r="DC115" s="56"/>
      <c r="DD115" s="115">
        <f t="shared" si="82"/>
        <v>0</v>
      </c>
      <c r="DE115" s="116">
        <f>'CINI-Unicampania-Totale-Prev'!BU115</f>
        <v>0</v>
      </c>
      <c r="DF115" s="116">
        <f>'CINI-Unicampania-Totale-Prev'!BV115</f>
        <v>0</v>
      </c>
      <c r="DG115" s="116">
        <f>'CINI-Unicampania-Totale-Prev'!BW115</f>
        <v>0</v>
      </c>
      <c r="DH115" s="115">
        <v>0</v>
      </c>
      <c r="DI115" s="65"/>
      <c r="DJ115" s="109">
        <f t="shared" si="98"/>
        <v>0</v>
      </c>
      <c r="DK115" s="65"/>
      <c r="DL115" s="113">
        <f>DE115/125*'CINI - UniCampania'!$B$4</f>
        <v>0</v>
      </c>
    </row>
    <row r="116" spans="72:116" ht="23.25"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88"/>
        <v>0</v>
      </c>
      <c r="CT116" s="52">
        <f t="shared" si="89"/>
        <v>0</v>
      </c>
      <c r="CU116" s="52">
        <f t="shared" si="90"/>
        <v>0</v>
      </c>
      <c r="CV116" s="52">
        <f t="shared" si="91"/>
        <v>0</v>
      </c>
      <c r="CW116" s="52">
        <f t="shared" si="92"/>
        <v>0</v>
      </c>
      <c r="CX116" s="52">
        <f t="shared" si="93"/>
        <v>0</v>
      </c>
      <c r="CY116" s="52">
        <f t="shared" si="94"/>
        <v>0</v>
      </c>
      <c r="CZ116" s="52">
        <f t="shared" si="95"/>
        <v>0</v>
      </c>
      <c r="DA116" s="52">
        <f t="shared" si="96"/>
        <v>0</v>
      </c>
      <c r="DB116" s="66">
        <f t="shared" si="83"/>
        <v>0</v>
      </c>
      <c r="DC116" s="56"/>
      <c r="DD116" s="115">
        <f t="shared" si="82"/>
        <v>0</v>
      </c>
      <c r="DE116" s="116">
        <f>'CINI-Unicampania-Totale-Prev'!BU116</f>
        <v>0</v>
      </c>
      <c r="DF116" s="116">
        <f>'CINI-Unicampania-Totale-Prev'!BV116</f>
        <v>0</v>
      </c>
      <c r="DG116" s="116">
        <f>'CINI-Unicampania-Totale-Prev'!BW116</f>
        <v>0</v>
      </c>
      <c r="DH116" s="115">
        <v>0</v>
      </c>
      <c r="DI116" s="65"/>
      <c r="DJ116" s="109">
        <f t="shared" si="98"/>
        <v>0</v>
      </c>
      <c r="DK116" s="65"/>
      <c r="DL116" s="113">
        <f>DE116/125*'CINI - UniCampania'!$B$4</f>
        <v>0</v>
      </c>
    </row>
    <row r="117" spans="72:116" ht="23.25"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8"/>
        <v>0</v>
      </c>
      <c r="CT117" s="52">
        <f t="shared" si="89"/>
        <v>0</v>
      </c>
      <c r="CU117" s="52">
        <f t="shared" si="90"/>
        <v>0</v>
      </c>
      <c r="CV117" s="52">
        <f t="shared" si="91"/>
        <v>0</v>
      </c>
      <c r="CW117" s="52">
        <f t="shared" si="92"/>
        <v>0</v>
      </c>
      <c r="CX117" s="52">
        <f t="shared" si="93"/>
        <v>0</v>
      </c>
      <c r="CY117" s="52">
        <f t="shared" si="94"/>
        <v>0</v>
      </c>
      <c r="CZ117" s="52">
        <f t="shared" si="95"/>
        <v>0</v>
      </c>
      <c r="DA117" s="52">
        <f t="shared" si="96"/>
        <v>0</v>
      </c>
      <c r="DB117" s="66">
        <f t="shared" si="83"/>
        <v>0</v>
      </c>
      <c r="DC117" s="76"/>
      <c r="DD117" s="115">
        <f t="shared" si="82"/>
        <v>0</v>
      </c>
      <c r="DE117" s="116">
        <f>'CINI-Unicampania-Totale-Prev'!BU117</f>
        <v>0</v>
      </c>
      <c r="DF117" s="116">
        <f>'CINI-Unicampania-Totale-Prev'!BV117</f>
        <v>0</v>
      </c>
      <c r="DG117" s="116">
        <f>'CINI-Unicampania-Totale-Prev'!BW117</f>
        <v>0</v>
      </c>
      <c r="DH117" s="115">
        <v>0</v>
      </c>
      <c r="DI117" s="63"/>
      <c r="DJ117" s="113">
        <f t="shared" ref="DJ117" si="99">SUM(DJ118:DJ126)</f>
        <v>9.6</v>
      </c>
      <c r="DK117" s="65"/>
      <c r="DL117" s="113">
        <f>DE117/125*'CINI - UniCampania'!$B$4</f>
        <v>0</v>
      </c>
    </row>
    <row r="118" spans="72:116" ht="23.25"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88"/>
        <v>0</v>
      </c>
      <c r="CT118" s="52">
        <f t="shared" si="89"/>
        <v>0</v>
      </c>
      <c r="CU118" s="52">
        <f t="shared" si="90"/>
        <v>0</v>
      </c>
      <c r="CV118" s="52">
        <f t="shared" si="91"/>
        <v>0</v>
      </c>
      <c r="CW118" s="52">
        <f t="shared" si="92"/>
        <v>0</v>
      </c>
      <c r="CX118" s="52">
        <f t="shared" si="93"/>
        <v>0</v>
      </c>
      <c r="CY118" s="52">
        <f t="shared" si="94"/>
        <v>0</v>
      </c>
      <c r="CZ118" s="52">
        <f t="shared" si="95"/>
        <v>0</v>
      </c>
      <c r="DA118" s="52">
        <f t="shared" si="96"/>
        <v>0</v>
      </c>
      <c r="DB118" s="66">
        <f t="shared" si="83"/>
        <v>0</v>
      </c>
      <c r="DC118" s="56"/>
      <c r="DD118" s="115">
        <f t="shared" si="82"/>
        <v>0</v>
      </c>
      <c r="DE118" s="116">
        <f>'CINI-Unicampania-Totale-Prev'!BU118</f>
        <v>0</v>
      </c>
      <c r="DF118" s="116">
        <f>'CINI-Unicampania-Totale-Prev'!BV118</f>
        <v>0</v>
      </c>
      <c r="DG118" s="116">
        <f>'CINI-Unicampania-Totale-Prev'!BW118</f>
        <v>0</v>
      </c>
      <c r="DH118" s="115">
        <v>0</v>
      </c>
      <c r="DI118" s="65"/>
      <c r="DJ118" s="109">
        <f t="shared" ref="DJ118:DJ126" si="100">DD118/125</f>
        <v>0</v>
      </c>
      <c r="DK118" s="65"/>
      <c r="DL118" s="113">
        <f>DE118/125*'CINI - UniCampania'!$B$4</f>
        <v>0</v>
      </c>
    </row>
    <row r="119" spans="72:116" ht="23.25"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8"/>
        <v>0</v>
      </c>
      <c r="CT119" s="52">
        <f t="shared" si="89"/>
        <v>0</v>
      </c>
      <c r="CU119" s="52">
        <f t="shared" si="90"/>
        <v>0</v>
      </c>
      <c r="CV119" s="52">
        <f t="shared" si="91"/>
        <v>0</v>
      </c>
      <c r="CW119" s="52">
        <f t="shared" si="92"/>
        <v>0</v>
      </c>
      <c r="CX119" s="52">
        <f t="shared" si="93"/>
        <v>0</v>
      </c>
      <c r="CY119" s="52">
        <f t="shared" si="94"/>
        <v>0</v>
      </c>
      <c r="CZ119" s="52">
        <f t="shared" si="95"/>
        <v>0</v>
      </c>
      <c r="DA119" s="52">
        <f t="shared" si="96"/>
        <v>0</v>
      </c>
      <c r="DB119" s="66">
        <f t="shared" si="83"/>
        <v>0</v>
      </c>
      <c r="DC119" s="56"/>
      <c r="DD119" s="115">
        <f t="shared" si="82"/>
        <v>0</v>
      </c>
      <c r="DE119" s="116">
        <f>'CINI-Unicampania-Totale-Prev'!BU119</f>
        <v>0</v>
      </c>
      <c r="DF119" s="116">
        <f>'CINI-Unicampania-Totale-Prev'!BV119</f>
        <v>0</v>
      </c>
      <c r="DG119" s="116">
        <f>'CINI-Unicampania-Totale-Prev'!BW119</f>
        <v>0</v>
      </c>
      <c r="DH119" s="115">
        <v>0</v>
      </c>
      <c r="DI119" s="65"/>
      <c r="DJ119" s="109">
        <f t="shared" si="100"/>
        <v>0</v>
      </c>
      <c r="DK119" s="65"/>
      <c r="DL119" s="113">
        <f>DE119/125*'CINI - UniCampania'!$B$4</f>
        <v>0</v>
      </c>
    </row>
    <row r="120" spans="72:116" ht="23.25"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88"/>
        <v>0</v>
      </c>
      <c r="CT120" s="52">
        <f t="shared" si="89"/>
        <v>0</v>
      </c>
      <c r="CU120" s="52">
        <f t="shared" si="90"/>
        <v>0</v>
      </c>
      <c r="CV120" s="52">
        <f t="shared" si="91"/>
        <v>0</v>
      </c>
      <c r="CW120" s="52">
        <f t="shared" si="92"/>
        <v>0</v>
      </c>
      <c r="CX120" s="52">
        <f t="shared" si="93"/>
        <v>0</v>
      </c>
      <c r="CY120" s="52">
        <f t="shared" si="94"/>
        <v>0</v>
      </c>
      <c r="CZ120" s="52">
        <f t="shared" si="95"/>
        <v>0</v>
      </c>
      <c r="DA120" s="52">
        <f t="shared" si="96"/>
        <v>0</v>
      </c>
      <c r="DB120" s="66">
        <f t="shared" si="83"/>
        <v>0</v>
      </c>
      <c r="DC120" s="56"/>
      <c r="DD120" s="115">
        <f t="shared" si="82"/>
        <v>0</v>
      </c>
      <c r="DE120" s="116">
        <f>'CINI-Unicampania-Totale-Prev'!BU120</f>
        <v>0</v>
      </c>
      <c r="DF120" s="116">
        <f>'CINI-Unicampania-Totale-Prev'!BV120</f>
        <v>0</v>
      </c>
      <c r="DG120" s="116">
        <f>'CINI-Unicampania-Totale-Prev'!BW120</f>
        <v>0</v>
      </c>
      <c r="DH120" s="115">
        <v>0</v>
      </c>
      <c r="DI120" s="65"/>
      <c r="DJ120" s="109">
        <f t="shared" si="100"/>
        <v>0</v>
      </c>
      <c r="DK120" s="65"/>
      <c r="DL120" s="113">
        <f>DE120/125*'CINI - UniCampania'!$B$4</f>
        <v>0</v>
      </c>
    </row>
    <row r="121" spans="72:116" ht="23.25"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88"/>
        <v>0</v>
      </c>
      <c r="CT121" s="52">
        <f t="shared" si="89"/>
        <v>0</v>
      </c>
      <c r="CU121" s="52">
        <f t="shared" si="90"/>
        <v>0</v>
      </c>
      <c r="CV121" s="52">
        <f t="shared" si="91"/>
        <v>0</v>
      </c>
      <c r="CW121" s="52">
        <f t="shared" si="92"/>
        <v>0</v>
      </c>
      <c r="CX121" s="52">
        <f t="shared" si="93"/>
        <v>0</v>
      </c>
      <c r="CY121" s="52">
        <f t="shared" si="94"/>
        <v>0</v>
      </c>
      <c r="CZ121" s="52">
        <f t="shared" si="95"/>
        <v>0</v>
      </c>
      <c r="DA121" s="52">
        <f t="shared" si="96"/>
        <v>0</v>
      </c>
      <c r="DB121" s="66">
        <f t="shared" si="83"/>
        <v>0</v>
      </c>
      <c r="DC121" s="56"/>
      <c r="DD121" s="115">
        <f t="shared" si="82"/>
        <v>0</v>
      </c>
      <c r="DE121" s="116">
        <f>'CINI-Unicampania-Totale-Prev'!BU121</f>
        <v>0</v>
      </c>
      <c r="DF121" s="116">
        <f>'CINI-Unicampania-Totale-Prev'!BV121</f>
        <v>0</v>
      </c>
      <c r="DG121" s="116">
        <f>'CINI-Unicampania-Totale-Prev'!BW121</f>
        <v>0</v>
      </c>
      <c r="DH121" s="115">
        <v>0</v>
      </c>
      <c r="DI121" s="65"/>
      <c r="DJ121" s="109">
        <f t="shared" si="100"/>
        <v>0</v>
      </c>
      <c r="DK121" s="65"/>
      <c r="DL121" s="113">
        <f>DE121/125*'CINI - UniCampania'!$B$4</f>
        <v>0</v>
      </c>
    </row>
    <row r="122" spans="72:116" ht="23.25"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88"/>
        <v>0</v>
      </c>
      <c r="CT122" s="52">
        <f t="shared" si="89"/>
        <v>0</v>
      </c>
      <c r="CU122" s="52">
        <f t="shared" si="90"/>
        <v>0</v>
      </c>
      <c r="CV122" s="52">
        <f t="shared" si="91"/>
        <v>0</v>
      </c>
      <c r="CW122" s="52">
        <f t="shared" si="92"/>
        <v>0</v>
      </c>
      <c r="CX122" s="52">
        <f t="shared" si="93"/>
        <v>0</v>
      </c>
      <c r="CY122" s="52">
        <f t="shared" si="94"/>
        <v>0</v>
      </c>
      <c r="CZ122" s="52">
        <f t="shared" si="95"/>
        <v>0</v>
      </c>
      <c r="DA122" s="52">
        <f t="shared" si="96"/>
        <v>0</v>
      </c>
      <c r="DB122" s="66">
        <f t="shared" si="83"/>
        <v>0</v>
      </c>
      <c r="DC122" s="56"/>
      <c r="DD122" s="115">
        <f t="shared" si="82"/>
        <v>0</v>
      </c>
      <c r="DE122" s="116">
        <f>'CINI-Unicampania-Totale-Prev'!BU122</f>
        <v>0</v>
      </c>
      <c r="DF122" s="116">
        <f>'CINI-Unicampania-Totale-Prev'!BV122</f>
        <v>0</v>
      </c>
      <c r="DG122" s="116">
        <f>'CINI-Unicampania-Totale-Prev'!BW122</f>
        <v>0</v>
      </c>
      <c r="DH122" s="115">
        <v>0</v>
      </c>
      <c r="DI122" s="65"/>
      <c r="DJ122" s="109">
        <f t="shared" si="100"/>
        <v>0</v>
      </c>
      <c r="DK122" s="65"/>
      <c r="DL122" s="113">
        <f>DE122/125*'CINI - UniCampania'!$B$4</f>
        <v>0</v>
      </c>
    </row>
    <row r="123" spans="72:116" ht="23.25"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88"/>
        <v>0</v>
      </c>
      <c r="CT123" s="52">
        <f t="shared" si="89"/>
        <v>0</v>
      </c>
      <c r="CU123" s="52">
        <f t="shared" si="90"/>
        <v>0</v>
      </c>
      <c r="CV123" s="52">
        <f t="shared" si="91"/>
        <v>0</v>
      </c>
      <c r="CW123" s="52">
        <f t="shared" si="92"/>
        <v>0</v>
      </c>
      <c r="CX123" s="52">
        <f t="shared" si="93"/>
        <v>0</v>
      </c>
      <c r="CY123" s="52">
        <f t="shared" si="94"/>
        <v>0</v>
      </c>
      <c r="CZ123" s="52">
        <f t="shared" si="95"/>
        <v>0</v>
      </c>
      <c r="DA123" s="52">
        <f t="shared" si="96"/>
        <v>0</v>
      </c>
      <c r="DB123" s="66">
        <f t="shared" si="83"/>
        <v>0</v>
      </c>
      <c r="DC123" s="56"/>
      <c r="DD123" s="115">
        <f t="shared" si="82"/>
        <v>0</v>
      </c>
      <c r="DE123" s="116">
        <f>'CINI-Unicampania-Totale-Prev'!BU123</f>
        <v>0</v>
      </c>
      <c r="DF123" s="116">
        <f>'CINI-Unicampania-Totale-Prev'!BV123</f>
        <v>0</v>
      </c>
      <c r="DG123" s="116">
        <f>'CINI-Unicampania-Totale-Prev'!BW123</f>
        <v>0</v>
      </c>
      <c r="DH123" s="115">
        <v>0</v>
      </c>
      <c r="DI123" s="65"/>
      <c r="DJ123" s="109">
        <f t="shared" si="100"/>
        <v>0</v>
      </c>
      <c r="DK123" s="65"/>
      <c r="DL123" s="113">
        <f>DE123/125*'CINI - UniCampania'!$B$4</f>
        <v>0</v>
      </c>
    </row>
    <row r="124" spans="72:116" ht="23.25"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88"/>
        <v>0</v>
      </c>
      <c r="CT124" s="52">
        <f t="shared" si="89"/>
        <v>0</v>
      </c>
      <c r="CU124" s="52">
        <f t="shared" si="90"/>
        <v>0</v>
      </c>
      <c r="CV124" s="52">
        <f t="shared" si="91"/>
        <v>0</v>
      </c>
      <c r="CW124" s="52">
        <f t="shared" si="92"/>
        <v>4000</v>
      </c>
      <c r="CX124" s="52">
        <f t="shared" si="93"/>
        <v>8000</v>
      </c>
      <c r="CY124" s="52">
        <f t="shared" si="94"/>
        <v>8000</v>
      </c>
      <c r="CZ124" s="52">
        <f t="shared" si="95"/>
        <v>4000</v>
      </c>
      <c r="DA124" s="52">
        <f t="shared" si="96"/>
        <v>0</v>
      </c>
      <c r="DB124" s="66">
        <f t="shared" si="83"/>
        <v>24000</v>
      </c>
      <c r="DC124" s="56"/>
      <c r="DD124" s="115">
        <f t="shared" si="82"/>
        <v>600</v>
      </c>
      <c r="DE124" s="116">
        <f>'CINI-Unicampania-Totale-Prev'!BU124</f>
        <v>600</v>
      </c>
      <c r="DF124" s="116">
        <f>'CINI-Unicampania-Totale-Prev'!BV124</f>
        <v>0</v>
      </c>
      <c r="DG124" s="116">
        <f>'CINI-Unicampania-Totale-Prev'!BW124</f>
        <v>0</v>
      </c>
      <c r="DH124" s="115">
        <v>600</v>
      </c>
      <c r="DI124" s="65"/>
      <c r="DJ124" s="109">
        <f t="shared" si="100"/>
        <v>4.8</v>
      </c>
      <c r="DK124" s="65"/>
      <c r="DL124" s="113">
        <f>DE124/125*'CINI - UniCampania'!$B$4</f>
        <v>24000</v>
      </c>
    </row>
    <row r="125" spans="72:116" ht="23.25"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88"/>
        <v>0</v>
      </c>
      <c r="CT125" s="52">
        <f t="shared" si="89"/>
        <v>0</v>
      </c>
      <c r="CU125" s="52">
        <f t="shared" si="90"/>
        <v>0</v>
      </c>
      <c r="CV125" s="52">
        <f t="shared" si="91"/>
        <v>0</v>
      </c>
      <c r="CW125" s="52">
        <f t="shared" si="92"/>
        <v>0</v>
      </c>
      <c r="CX125" s="52">
        <f t="shared" si="93"/>
        <v>0</v>
      </c>
      <c r="CY125" s="52">
        <f t="shared" si="94"/>
        <v>0</v>
      </c>
      <c r="CZ125" s="52">
        <f t="shared" si="95"/>
        <v>0</v>
      </c>
      <c r="DA125" s="52">
        <f t="shared" si="96"/>
        <v>0</v>
      </c>
      <c r="DB125" s="66">
        <f t="shared" si="83"/>
        <v>0</v>
      </c>
      <c r="DC125" s="56"/>
      <c r="DD125" s="115">
        <f t="shared" si="82"/>
        <v>0</v>
      </c>
      <c r="DE125" s="116">
        <f>'CINI-Unicampania-Totale-Prev'!BU125</f>
        <v>0</v>
      </c>
      <c r="DF125" s="116">
        <f>'CINI-Unicampania-Totale-Prev'!BV125</f>
        <v>0</v>
      </c>
      <c r="DG125" s="116">
        <f>'CINI-Unicampania-Totale-Prev'!BW125</f>
        <v>0</v>
      </c>
      <c r="DH125" s="115">
        <v>0</v>
      </c>
      <c r="DI125" s="65"/>
      <c r="DJ125" s="109">
        <f t="shared" si="100"/>
        <v>0</v>
      </c>
      <c r="DK125" s="65"/>
      <c r="DL125" s="113">
        <f>DE125/125*'CINI - UniCampania'!$B$4</f>
        <v>0</v>
      </c>
    </row>
    <row r="126" spans="72:116" ht="23.25"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88"/>
        <v>0</v>
      </c>
      <c r="CT126" s="52">
        <f t="shared" si="89"/>
        <v>2000</v>
      </c>
      <c r="CU126" s="52">
        <f t="shared" si="90"/>
        <v>4000</v>
      </c>
      <c r="CV126" s="52">
        <f t="shared" si="91"/>
        <v>4000</v>
      </c>
      <c r="CW126" s="52">
        <f t="shared" si="92"/>
        <v>4000</v>
      </c>
      <c r="CX126" s="52">
        <f t="shared" si="93"/>
        <v>4000</v>
      </c>
      <c r="CY126" s="52">
        <f t="shared" si="94"/>
        <v>4000</v>
      </c>
      <c r="CZ126" s="52">
        <f t="shared" si="95"/>
        <v>2000</v>
      </c>
      <c r="DA126" s="52">
        <f t="shared" si="96"/>
        <v>0</v>
      </c>
      <c r="DB126" s="66">
        <f t="shared" si="83"/>
        <v>24000</v>
      </c>
      <c r="DC126" s="56"/>
      <c r="DD126" s="115">
        <f t="shared" si="82"/>
        <v>600</v>
      </c>
      <c r="DE126" s="116">
        <f>'CINI-Unicampania-Totale-Prev'!BU126</f>
        <v>600</v>
      </c>
      <c r="DF126" s="116">
        <f>'CINI-Unicampania-Totale-Prev'!BV126</f>
        <v>0</v>
      </c>
      <c r="DG126" s="116">
        <f>'CINI-Unicampania-Totale-Prev'!BW126</f>
        <v>0</v>
      </c>
      <c r="DH126" s="115">
        <v>600</v>
      </c>
      <c r="DI126" s="65"/>
      <c r="DJ126" s="109">
        <f t="shared" si="100"/>
        <v>4.8</v>
      </c>
      <c r="DK126" s="65"/>
      <c r="DL126" s="113">
        <f>DE126/125*'CINI - UniCampania'!$B$4</f>
        <v>24000</v>
      </c>
    </row>
    <row r="127" spans="72:116" ht="23.25"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8"/>
        <v>0</v>
      </c>
      <c r="CT127" s="52">
        <f t="shared" si="89"/>
        <v>0</v>
      </c>
      <c r="CU127" s="52">
        <f t="shared" si="90"/>
        <v>0</v>
      </c>
      <c r="CV127" s="52">
        <f t="shared" si="91"/>
        <v>0</v>
      </c>
      <c r="CW127" s="52">
        <f t="shared" si="92"/>
        <v>0</v>
      </c>
      <c r="CX127" s="52">
        <f t="shared" si="93"/>
        <v>0</v>
      </c>
      <c r="CY127" s="52">
        <f t="shared" si="94"/>
        <v>0</v>
      </c>
      <c r="CZ127" s="52">
        <f t="shared" si="95"/>
        <v>0</v>
      </c>
      <c r="DA127" s="52">
        <f t="shared" si="96"/>
        <v>0</v>
      </c>
      <c r="DB127" s="66">
        <f t="shared" si="83"/>
        <v>0</v>
      </c>
      <c r="DC127" s="76"/>
      <c r="DD127" s="115">
        <f t="shared" si="82"/>
        <v>0</v>
      </c>
      <c r="DE127" s="116">
        <f>'CINI-Unicampania-Totale-Prev'!BU127</f>
        <v>0</v>
      </c>
      <c r="DF127" s="116">
        <f>'CINI-Unicampania-Totale-Prev'!BV127</f>
        <v>0</v>
      </c>
      <c r="DG127" s="116">
        <f>'CINI-Unicampania-Totale-Prev'!BW127</f>
        <v>0</v>
      </c>
      <c r="DH127" s="115">
        <v>0</v>
      </c>
      <c r="DI127" s="63"/>
      <c r="DJ127" s="113">
        <f t="shared" ref="DJ127" si="101">SUM(DJ128:DJ133)</f>
        <v>9.6</v>
      </c>
      <c r="DK127" s="65"/>
      <c r="DL127" s="113">
        <f>DE127/125*'CINI - UniCampania'!$B$4</f>
        <v>0</v>
      </c>
    </row>
    <row r="128" spans="72:116" ht="23.25"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88"/>
        <v>0</v>
      </c>
      <c r="CT128" s="52">
        <f t="shared" si="89"/>
        <v>0</v>
      </c>
      <c r="CU128" s="52">
        <f t="shared" si="90"/>
        <v>0</v>
      </c>
      <c r="CV128" s="52">
        <f t="shared" si="91"/>
        <v>0</v>
      </c>
      <c r="CW128" s="52">
        <f t="shared" si="92"/>
        <v>0</v>
      </c>
      <c r="CX128" s="52">
        <f t="shared" si="93"/>
        <v>0</v>
      </c>
      <c r="CY128" s="52">
        <f t="shared" si="94"/>
        <v>0</v>
      </c>
      <c r="CZ128" s="52">
        <f t="shared" si="95"/>
        <v>0</v>
      </c>
      <c r="DA128" s="52">
        <f t="shared" si="96"/>
        <v>0</v>
      </c>
      <c r="DB128" s="66">
        <f t="shared" si="83"/>
        <v>0</v>
      </c>
      <c r="DC128" s="56"/>
      <c r="DD128" s="115">
        <f t="shared" si="82"/>
        <v>0</v>
      </c>
      <c r="DE128" s="116">
        <f>'CINI-Unicampania-Totale-Prev'!BU128</f>
        <v>0</v>
      </c>
      <c r="DF128" s="116">
        <f>'CINI-Unicampania-Totale-Prev'!BV128</f>
        <v>0</v>
      </c>
      <c r="DG128" s="116">
        <f>'CINI-Unicampania-Totale-Prev'!BW128</f>
        <v>0</v>
      </c>
      <c r="DH128" s="115">
        <v>0</v>
      </c>
      <c r="DI128" s="65"/>
      <c r="DJ128" s="109">
        <f t="shared" ref="DJ128:DJ133" si="102">DD128/125</f>
        <v>0</v>
      </c>
      <c r="DK128" s="65"/>
      <c r="DL128" s="113">
        <f>DE128/125*'CINI - UniCampania'!$B$4</f>
        <v>0</v>
      </c>
    </row>
    <row r="129" spans="72:116" ht="23.25"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88"/>
        <v>0</v>
      </c>
      <c r="CT129" s="52">
        <f t="shared" si="89"/>
        <v>0</v>
      </c>
      <c r="CU129" s="52">
        <f t="shared" si="90"/>
        <v>0</v>
      </c>
      <c r="CV129" s="52">
        <f t="shared" si="91"/>
        <v>0</v>
      </c>
      <c r="CW129" s="52">
        <f t="shared" si="92"/>
        <v>0</v>
      </c>
      <c r="CX129" s="52">
        <f t="shared" si="93"/>
        <v>0</v>
      </c>
      <c r="CY129" s="52">
        <f t="shared" si="94"/>
        <v>0</v>
      </c>
      <c r="CZ129" s="52">
        <f t="shared" si="95"/>
        <v>0</v>
      </c>
      <c r="DA129" s="52">
        <f t="shared" si="96"/>
        <v>0</v>
      </c>
      <c r="DB129" s="66">
        <f t="shared" si="83"/>
        <v>0</v>
      </c>
      <c r="DC129" s="56"/>
      <c r="DD129" s="115">
        <f t="shared" si="82"/>
        <v>0</v>
      </c>
      <c r="DE129" s="116">
        <f>'CINI-Unicampania-Totale-Prev'!BU129</f>
        <v>0</v>
      </c>
      <c r="DF129" s="116">
        <f>'CINI-Unicampania-Totale-Prev'!BV129</f>
        <v>0</v>
      </c>
      <c r="DG129" s="116">
        <f>'CINI-Unicampania-Totale-Prev'!BW129</f>
        <v>0</v>
      </c>
      <c r="DH129" s="115">
        <v>0</v>
      </c>
      <c r="DI129" s="65"/>
      <c r="DJ129" s="109">
        <f t="shared" si="102"/>
        <v>0</v>
      </c>
      <c r="DK129" s="65"/>
      <c r="DL129" s="113">
        <f>DE129/125*'CINI - UniCampania'!$B$4</f>
        <v>0</v>
      </c>
    </row>
    <row r="130" spans="72:116" ht="23.25"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88"/>
        <v>0</v>
      </c>
      <c r="CT130" s="52">
        <f t="shared" si="89"/>
        <v>0</v>
      </c>
      <c r="CU130" s="52">
        <f t="shared" si="90"/>
        <v>0</v>
      </c>
      <c r="CV130" s="52">
        <f t="shared" si="91"/>
        <v>0</v>
      </c>
      <c r="CW130" s="52">
        <f t="shared" si="92"/>
        <v>0</v>
      </c>
      <c r="CX130" s="52">
        <f t="shared" si="93"/>
        <v>0</v>
      </c>
      <c r="CY130" s="52">
        <f t="shared" si="94"/>
        <v>0</v>
      </c>
      <c r="CZ130" s="52">
        <f t="shared" si="95"/>
        <v>0</v>
      </c>
      <c r="DA130" s="52">
        <f t="shared" si="96"/>
        <v>0</v>
      </c>
      <c r="DB130" s="66">
        <f t="shared" si="83"/>
        <v>0</v>
      </c>
      <c r="DC130" s="56"/>
      <c r="DD130" s="115">
        <f t="shared" si="82"/>
        <v>0</v>
      </c>
      <c r="DE130" s="116">
        <f>'CINI-Unicampania-Totale-Prev'!BU130</f>
        <v>0</v>
      </c>
      <c r="DF130" s="116">
        <f>'CINI-Unicampania-Totale-Prev'!BV130</f>
        <v>0</v>
      </c>
      <c r="DG130" s="116">
        <f>'CINI-Unicampania-Totale-Prev'!BW130</f>
        <v>0</v>
      </c>
      <c r="DH130" s="115">
        <v>0</v>
      </c>
      <c r="DI130" s="65"/>
      <c r="DJ130" s="109">
        <f t="shared" si="102"/>
        <v>0</v>
      </c>
      <c r="DK130" s="65"/>
      <c r="DL130" s="113">
        <f>DE130/125*'CINI - UniCampania'!$B$4</f>
        <v>0</v>
      </c>
    </row>
    <row r="131" spans="72:116" ht="23.25"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88"/>
        <v>0</v>
      </c>
      <c r="CT131" s="52">
        <f t="shared" si="89"/>
        <v>0</v>
      </c>
      <c r="CU131" s="52">
        <f t="shared" si="90"/>
        <v>0</v>
      </c>
      <c r="CV131" s="52">
        <f t="shared" si="91"/>
        <v>8000</v>
      </c>
      <c r="CW131" s="52">
        <f t="shared" si="92"/>
        <v>8000</v>
      </c>
      <c r="CX131" s="52">
        <f t="shared" si="93"/>
        <v>8000</v>
      </c>
      <c r="CY131" s="52">
        <f t="shared" si="94"/>
        <v>0</v>
      </c>
      <c r="CZ131" s="52">
        <f t="shared" si="95"/>
        <v>0</v>
      </c>
      <c r="DA131" s="52">
        <f t="shared" si="96"/>
        <v>0</v>
      </c>
      <c r="DB131" s="66">
        <f t="shared" si="83"/>
        <v>24000</v>
      </c>
      <c r="DC131" s="56"/>
      <c r="DD131" s="115">
        <f t="shared" si="82"/>
        <v>600</v>
      </c>
      <c r="DE131" s="116">
        <f>'CINI-Unicampania-Totale-Prev'!BU131</f>
        <v>600</v>
      </c>
      <c r="DF131" s="116">
        <f>'CINI-Unicampania-Totale-Prev'!BV131</f>
        <v>0</v>
      </c>
      <c r="DG131" s="116">
        <f>'CINI-Unicampania-Totale-Prev'!BW131</f>
        <v>0</v>
      </c>
      <c r="DH131" s="115">
        <v>600</v>
      </c>
      <c r="DI131" s="65"/>
      <c r="DJ131" s="109">
        <f t="shared" si="102"/>
        <v>4.8</v>
      </c>
      <c r="DK131" s="65"/>
      <c r="DL131" s="113">
        <f>DE131/125*'CINI - UniCampania'!$B$4</f>
        <v>24000</v>
      </c>
    </row>
    <row r="132" spans="72:116" ht="23.25"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88"/>
        <v>0</v>
      </c>
      <c r="CT132" s="52">
        <f t="shared" si="89"/>
        <v>0</v>
      </c>
      <c r="CU132" s="52">
        <f t="shared" si="90"/>
        <v>0</v>
      </c>
      <c r="CV132" s="52">
        <f t="shared" si="91"/>
        <v>8000</v>
      </c>
      <c r="CW132" s="52">
        <f t="shared" si="92"/>
        <v>8000</v>
      </c>
      <c r="CX132" s="52">
        <f t="shared" si="93"/>
        <v>8000</v>
      </c>
      <c r="CY132" s="52">
        <f t="shared" si="94"/>
        <v>0</v>
      </c>
      <c r="CZ132" s="52">
        <f t="shared" si="95"/>
        <v>0</v>
      </c>
      <c r="DA132" s="52">
        <f t="shared" si="96"/>
        <v>0</v>
      </c>
      <c r="DB132" s="66">
        <f t="shared" si="83"/>
        <v>24000</v>
      </c>
      <c r="DC132" s="56"/>
      <c r="DD132" s="115">
        <f t="shared" si="82"/>
        <v>600</v>
      </c>
      <c r="DE132" s="116">
        <f>'CINI-Unicampania-Totale-Prev'!BU132</f>
        <v>600</v>
      </c>
      <c r="DF132" s="116">
        <f>'CINI-Unicampania-Totale-Prev'!BV132</f>
        <v>0</v>
      </c>
      <c r="DG132" s="116">
        <f>'CINI-Unicampania-Totale-Prev'!BW132</f>
        <v>0</v>
      </c>
      <c r="DH132" s="115">
        <v>600</v>
      </c>
      <c r="DI132" s="65"/>
      <c r="DJ132" s="109">
        <f t="shared" si="102"/>
        <v>4.8</v>
      </c>
      <c r="DK132" s="65"/>
      <c r="DL132" s="113">
        <f>DE132/125*'CINI - UniCampania'!$B$4</f>
        <v>24000</v>
      </c>
    </row>
    <row r="133" spans="72:116" ht="23.25"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88"/>
        <v>0</v>
      </c>
      <c r="CT133" s="52">
        <f t="shared" si="89"/>
        <v>0</v>
      </c>
      <c r="CU133" s="52">
        <f t="shared" si="90"/>
        <v>0</v>
      </c>
      <c r="CV133" s="52">
        <f t="shared" si="91"/>
        <v>0</v>
      </c>
      <c r="CW133" s="52">
        <f t="shared" si="92"/>
        <v>0</v>
      </c>
      <c r="CX133" s="52">
        <f t="shared" si="93"/>
        <v>0</v>
      </c>
      <c r="CY133" s="52">
        <f t="shared" si="94"/>
        <v>0</v>
      </c>
      <c r="CZ133" s="52">
        <f t="shared" si="95"/>
        <v>0</v>
      </c>
      <c r="DA133" s="52">
        <f t="shared" si="96"/>
        <v>0</v>
      </c>
      <c r="DB133" s="66">
        <f t="shared" si="83"/>
        <v>0</v>
      </c>
      <c r="DC133" s="56"/>
      <c r="DD133" s="115">
        <f t="shared" si="82"/>
        <v>0</v>
      </c>
      <c r="DE133" s="116">
        <f>'CINI-Unicampania-Totale-Prev'!BU133</f>
        <v>0</v>
      </c>
      <c r="DF133" s="116">
        <f>'CINI-Unicampania-Totale-Prev'!BV133</f>
        <v>0</v>
      </c>
      <c r="DG133" s="116">
        <f>'CINI-Unicampania-Totale-Prev'!BW133</f>
        <v>0</v>
      </c>
      <c r="DH133" s="115">
        <v>0</v>
      </c>
      <c r="DI133" s="65"/>
      <c r="DJ133" s="109">
        <f t="shared" si="102"/>
        <v>0</v>
      </c>
      <c r="DK133" s="65"/>
      <c r="DL133" s="113">
        <f>DE133/125*'CINI - UniCampania'!$B$4</f>
        <v>0</v>
      </c>
    </row>
    <row r="134" spans="72:116" ht="23.25"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8"/>
        <v>0</v>
      </c>
      <c r="CT134" s="52">
        <f t="shared" si="89"/>
        <v>0</v>
      </c>
      <c r="CU134" s="52">
        <f t="shared" si="90"/>
        <v>0</v>
      </c>
      <c r="CV134" s="52">
        <f t="shared" si="91"/>
        <v>0</v>
      </c>
      <c r="CW134" s="52">
        <f t="shared" si="92"/>
        <v>0</v>
      </c>
      <c r="CX134" s="52">
        <f t="shared" si="93"/>
        <v>0</v>
      </c>
      <c r="CY134" s="52">
        <f t="shared" si="94"/>
        <v>0</v>
      </c>
      <c r="CZ134" s="52">
        <f t="shared" si="95"/>
        <v>0</v>
      </c>
      <c r="DA134" s="52">
        <f t="shared" si="96"/>
        <v>0</v>
      </c>
      <c r="DB134" s="66">
        <f t="shared" si="83"/>
        <v>0</v>
      </c>
      <c r="DC134" s="76"/>
      <c r="DD134" s="115">
        <f t="shared" si="82"/>
        <v>0</v>
      </c>
      <c r="DE134" s="116">
        <f>'CINI-Unicampania-Totale-Prev'!BU134</f>
        <v>0</v>
      </c>
      <c r="DF134" s="116">
        <f>'CINI-Unicampania-Totale-Prev'!BV134</f>
        <v>0</v>
      </c>
      <c r="DG134" s="116">
        <f>'CINI-Unicampania-Totale-Prev'!BW134</f>
        <v>0</v>
      </c>
      <c r="DH134" s="115">
        <v>0</v>
      </c>
      <c r="DI134" s="63"/>
      <c r="DJ134" s="113">
        <f t="shared" ref="DJ134" si="103">SUM(DJ135:DJ139)</f>
        <v>14.399999999999999</v>
      </c>
      <c r="DK134" s="65"/>
      <c r="DL134" s="113">
        <f>DE134/125*'CINI - UniCampania'!$B$4</f>
        <v>0</v>
      </c>
    </row>
    <row r="135" spans="72:116" ht="23.25"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51"/>
      <c r="CJ135" s="51"/>
      <c r="CK135" s="51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88"/>
        <v>4000</v>
      </c>
      <c r="CT135" s="52">
        <f t="shared" si="89"/>
        <v>4000</v>
      </c>
      <c r="CU135" s="52">
        <f t="shared" si="90"/>
        <v>4000</v>
      </c>
      <c r="CV135" s="52">
        <f t="shared" si="91"/>
        <v>4000</v>
      </c>
      <c r="CW135" s="52">
        <f t="shared" si="92"/>
        <v>2000</v>
      </c>
      <c r="CX135" s="52">
        <f t="shared" si="93"/>
        <v>0</v>
      </c>
      <c r="CY135" s="52">
        <f t="shared" si="94"/>
        <v>4000</v>
      </c>
      <c r="CZ135" s="52">
        <f t="shared" si="95"/>
        <v>2000</v>
      </c>
      <c r="DA135" s="52">
        <f t="shared" si="96"/>
        <v>0</v>
      </c>
      <c r="DB135" s="66">
        <f t="shared" si="83"/>
        <v>24000</v>
      </c>
      <c r="DC135" s="56"/>
      <c r="DD135" s="115">
        <f t="shared" si="82"/>
        <v>600</v>
      </c>
      <c r="DE135" s="116">
        <f>'CINI-Unicampania-Totale-Prev'!BU135</f>
        <v>600</v>
      </c>
      <c r="DF135" s="116">
        <f>'CINI-Unicampania-Totale-Prev'!BV135</f>
        <v>0</v>
      </c>
      <c r="DG135" s="116">
        <f>'CINI-Unicampania-Totale-Prev'!BW135</f>
        <v>0</v>
      </c>
      <c r="DH135" s="115">
        <v>600</v>
      </c>
      <c r="DI135" s="65"/>
      <c r="DJ135" s="109">
        <f t="shared" ref="DJ135:DJ156" si="104">DD135/125</f>
        <v>4.8</v>
      </c>
      <c r="DK135" s="65"/>
      <c r="DL135" s="113">
        <f>DE135/125*'CINI - UniCampania'!$B$4</f>
        <v>24000</v>
      </c>
    </row>
    <row r="136" spans="72:116" ht="23.25"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8"/>
        <v>5333.333333333333</v>
      </c>
      <c r="CT136" s="52">
        <f t="shared" si="89"/>
        <v>5333.333333333333</v>
      </c>
      <c r="CU136" s="52">
        <f t="shared" si="90"/>
        <v>5333.333333333333</v>
      </c>
      <c r="CV136" s="52">
        <f t="shared" si="91"/>
        <v>5333.333333333333</v>
      </c>
      <c r="CW136" s="52">
        <f t="shared" si="92"/>
        <v>2666.6666666666665</v>
      </c>
      <c r="CX136" s="52">
        <f t="shared" si="93"/>
        <v>0</v>
      </c>
      <c r="CY136" s="52">
        <f t="shared" si="94"/>
        <v>0</v>
      </c>
      <c r="CZ136" s="52">
        <f t="shared" si="95"/>
        <v>0</v>
      </c>
      <c r="DA136" s="52">
        <f t="shared" si="96"/>
        <v>0</v>
      </c>
      <c r="DB136" s="66">
        <f t="shared" si="83"/>
        <v>24000</v>
      </c>
      <c r="DC136" s="56"/>
      <c r="DD136" s="115">
        <f t="shared" si="82"/>
        <v>600</v>
      </c>
      <c r="DE136" s="116">
        <f>'CINI-Unicampania-Totale-Prev'!BU136</f>
        <v>600</v>
      </c>
      <c r="DF136" s="116">
        <f>'CINI-Unicampania-Totale-Prev'!BV136</f>
        <v>0</v>
      </c>
      <c r="DG136" s="116">
        <f>'CINI-Unicampania-Totale-Prev'!BW136</f>
        <v>0</v>
      </c>
      <c r="DH136" s="115">
        <v>600</v>
      </c>
      <c r="DI136" s="65"/>
      <c r="DJ136" s="109">
        <f t="shared" si="104"/>
        <v>4.8</v>
      </c>
      <c r="DK136" s="65"/>
      <c r="DL136" s="113">
        <f>DE136/125*'CINI - UniCampania'!$B$4</f>
        <v>24000</v>
      </c>
    </row>
    <row r="137" spans="72:116" ht="23.25"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88"/>
        <v>0</v>
      </c>
      <c r="CT137" s="52">
        <f t="shared" si="89"/>
        <v>0</v>
      </c>
      <c r="CU137" s="52">
        <f t="shared" si="90"/>
        <v>0</v>
      </c>
      <c r="CV137" s="52">
        <f t="shared" si="91"/>
        <v>5333.333333333333</v>
      </c>
      <c r="CW137" s="52">
        <f t="shared" si="92"/>
        <v>5333.333333333333</v>
      </c>
      <c r="CX137" s="52">
        <f t="shared" si="93"/>
        <v>5333.333333333333</v>
      </c>
      <c r="CY137" s="52">
        <f t="shared" si="94"/>
        <v>5333.333333333333</v>
      </c>
      <c r="CZ137" s="52">
        <f t="shared" si="95"/>
        <v>2666.6666666666665</v>
      </c>
      <c r="DA137" s="52">
        <f t="shared" si="96"/>
        <v>0</v>
      </c>
      <c r="DB137" s="66">
        <f t="shared" si="83"/>
        <v>24000</v>
      </c>
      <c r="DC137" s="56"/>
      <c r="DD137" s="115">
        <f t="shared" ref="DD137:DD139" si="105">SUM(DE137:DG137)</f>
        <v>600</v>
      </c>
      <c r="DE137" s="116">
        <f>'CINI-Unicampania-Totale-Prev'!BU137</f>
        <v>600</v>
      </c>
      <c r="DF137" s="116">
        <f>'CINI-Unicampania-Totale-Prev'!BV137</f>
        <v>0</v>
      </c>
      <c r="DG137" s="116">
        <f>'CINI-Unicampania-Totale-Prev'!BW137</f>
        <v>0</v>
      </c>
      <c r="DH137" s="115">
        <v>600</v>
      </c>
      <c r="DI137" s="65"/>
      <c r="DJ137" s="109">
        <f t="shared" si="104"/>
        <v>4.8</v>
      </c>
      <c r="DK137" s="65"/>
      <c r="DL137" s="113">
        <f>DE137/125*'CINI - UniCampania'!$B$4</f>
        <v>24000</v>
      </c>
    </row>
    <row r="138" spans="72:116" ht="23.25"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51"/>
      <c r="CJ138" s="51"/>
      <c r="CK138" s="51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88"/>
        <v>0</v>
      </c>
      <c r="CT138" s="52">
        <f t="shared" si="89"/>
        <v>0</v>
      </c>
      <c r="CU138" s="52">
        <f t="shared" si="90"/>
        <v>0</v>
      </c>
      <c r="CV138" s="52">
        <f t="shared" si="91"/>
        <v>0</v>
      </c>
      <c r="CW138" s="52">
        <f t="shared" si="92"/>
        <v>0</v>
      </c>
      <c r="CX138" s="52">
        <f t="shared" si="93"/>
        <v>0</v>
      </c>
      <c r="CY138" s="52">
        <f t="shared" si="94"/>
        <v>0</v>
      </c>
      <c r="CZ138" s="52">
        <f t="shared" si="95"/>
        <v>0</v>
      </c>
      <c r="DA138" s="52">
        <f t="shared" si="96"/>
        <v>0</v>
      </c>
      <c r="DB138" s="66">
        <f t="shared" ref="DB138:DB139" si="106">SUM(CS138:DA138)</f>
        <v>0</v>
      </c>
      <c r="DC138" s="56"/>
      <c r="DD138" s="115">
        <f t="shared" si="105"/>
        <v>0</v>
      </c>
      <c r="DE138" s="116">
        <f>'CINI-Unicampania-Totale-Prev'!BU138</f>
        <v>0</v>
      </c>
      <c r="DF138" s="116">
        <f>'CINI-Unicampania-Totale-Prev'!BV138</f>
        <v>0</v>
      </c>
      <c r="DG138" s="116">
        <f>'CINI-Unicampania-Totale-Prev'!BW138</f>
        <v>0</v>
      </c>
      <c r="DH138" s="115">
        <v>0</v>
      </c>
      <c r="DI138" s="65"/>
      <c r="DJ138" s="109">
        <f t="shared" si="104"/>
        <v>0</v>
      </c>
      <c r="DK138" s="65"/>
      <c r="DL138" s="113">
        <f>DE138/125*'CINI - UniCampania'!$B$4</f>
        <v>0</v>
      </c>
    </row>
    <row r="139" spans="72:116" ht="23.25"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88"/>
        <v>0</v>
      </c>
      <c r="CT139" s="52">
        <f t="shared" si="89"/>
        <v>0</v>
      </c>
      <c r="CU139" s="52">
        <f t="shared" si="90"/>
        <v>0</v>
      </c>
      <c r="CV139" s="52">
        <f t="shared" si="91"/>
        <v>0</v>
      </c>
      <c r="CW139" s="52">
        <f t="shared" si="92"/>
        <v>0</v>
      </c>
      <c r="CX139" s="52">
        <f t="shared" si="93"/>
        <v>0</v>
      </c>
      <c r="CY139" s="52">
        <f t="shared" si="94"/>
        <v>0</v>
      </c>
      <c r="CZ139" s="52">
        <f t="shared" si="95"/>
        <v>0</v>
      </c>
      <c r="DA139" s="52">
        <f t="shared" si="96"/>
        <v>0</v>
      </c>
      <c r="DB139" s="66">
        <f t="shared" si="106"/>
        <v>0</v>
      </c>
      <c r="DC139" s="56"/>
      <c r="DD139" s="115">
        <f t="shared" si="105"/>
        <v>0</v>
      </c>
      <c r="DE139" s="116">
        <f>'CINI-Unicampania-Totale-Prev'!BU139</f>
        <v>0</v>
      </c>
      <c r="DF139" s="116">
        <f>'CINI-Unicampania-Totale-Prev'!BV139</f>
        <v>0</v>
      </c>
      <c r="DG139" s="116">
        <f>'CINI-Unicampania-Totale-Prev'!BW139</f>
        <v>0</v>
      </c>
      <c r="DH139" s="115">
        <v>0</v>
      </c>
      <c r="DI139" s="65"/>
      <c r="DJ139" s="109">
        <f t="shared" si="104"/>
        <v>0</v>
      </c>
      <c r="DK139" s="65"/>
      <c r="DL139" s="113">
        <f>DE139/125*'CINI - UniCampania'!$B$4</f>
        <v>0</v>
      </c>
    </row>
    <row r="140" spans="72:116" ht="23.25"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'CINI-Unicampania-Totale-Prev'!BU140</f>
        <v>0</v>
      </c>
      <c r="DF140" s="116">
        <f>'CINI-Unicampania-Totale-Prev'!BV140</f>
        <v>0</v>
      </c>
      <c r="DG140" s="116">
        <f>'CINI-Unicampania-Totale-Prev'!BW140</f>
        <v>0</v>
      </c>
      <c r="DH140" s="115"/>
      <c r="DI140" s="65"/>
      <c r="DJ140" s="109">
        <f t="shared" si="104"/>
        <v>0</v>
      </c>
      <c r="DK140" s="65"/>
      <c r="DL140" s="113">
        <f>DE140/125*'CINI - UniCampania'!$B$4</f>
        <v>0</v>
      </c>
    </row>
    <row r="141" spans="72:116" ht="23.25"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'CINI-Unicampania-Totale-Prev'!BU141</f>
        <v>0</v>
      </c>
      <c r="DF141" s="116">
        <f>'CINI-Unicampania-Totale-Prev'!BV141</f>
        <v>0</v>
      </c>
      <c r="DG141" s="116">
        <f>'CINI-Unicampania-Totale-Prev'!BW141</f>
        <v>0</v>
      </c>
      <c r="DH141" s="115"/>
      <c r="DI141" s="65"/>
      <c r="DJ141" s="109">
        <f t="shared" si="104"/>
        <v>0</v>
      </c>
      <c r="DK141" s="65"/>
      <c r="DL141" s="113">
        <f>DE141/125*'CINI - UniCampania'!$B$4</f>
        <v>0</v>
      </c>
    </row>
    <row r="142" spans="72:116" ht="23.25"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'CINI-Unicampania-Totale-Prev'!BU142</f>
        <v>0</v>
      </c>
      <c r="DF142" s="116">
        <f>'CINI-Unicampania-Totale-Prev'!BV142</f>
        <v>0</v>
      </c>
      <c r="DG142" s="116">
        <f>'CINI-Unicampania-Totale-Prev'!BW142</f>
        <v>0</v>
      </c>
      <c r="DH142" s="115"/>
      <c r="DI142" s="65"/>
      <c r="DJ142" s="109">
        <f t="shared" si="104"/>
        <v>0</v>
      </c>
      <c r="DK142" s="65"/>
      <c r="DL142" s="113">
        <f>DE142/125*'CINI - UniCampania'!$B$4</f>
        <v>0</v>
      </c>
    </row>
    <row r="143" spans="72:116" ht="23.25"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'CINI-Unicampania-Totale-Prev'!BU143</f>
        <v>0</v>
      </c>
      <c r="DF143" s="116">
        <f>'CINI-Unicampania-Totale-Prev'!BV143</f>
        <v>0</v>
      </c>
      <c r="DG143" s="116">
        <f>'CINI-Unicampania-Totale-Prev'!BW143</f>
        <v>0</v>
      </c>
      <c r="DH143" s="115"/>
      <c r="DI143" s="65"/>
      <c r="DJ143" s="109">
        <f t="shared" si="104"/>
        <v>0</v>
      </c>
      <c r="DK143" s="65"/>
      <c r="DL143" s="113">
        <f>DE143/125*'CINI - UniCampania'!$B$4</f>
        <v>0</v>
      </c>
    </row>
    <row r="144" spans="72:116" ht="23.25"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'CINI-Unicampania-Totale-Prev'!BU144</f>
        <v>0</v>
      </c>
      <c r="DF144" s="116">
        <f>'CINI-Unicampania-Totale-Prev'!BV144</f>
        <v>0</v>
      </c>
      <c r="DG144" s="116">
        <f>'CINI-Unicampania-Totale-Prev'!BW144</f>
        <v>0</v>
      </c>
      <c r="DH144" s="115"/>
      <c r="DI144" s="65"/>
      <c r="DJ144" s="109">
        <f t="shared" si="104"/>
        <v>0</v>
      </c>
      <c r="DK144" s="65"/>
      <c r="DL144" s="113">
        <f>DE144/125*'CINI - UniCampania'!$B$4</f>
        <v>0</v>
      </c>
    </row>
    <row r="145" spans="72:116" ht="23.25"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'CINI-Unicampania-Totale-Prev'!BU145</f>
        <v>0</v>
      </c>
      <c r="DF145" s="116">
        <f>'CINI-Unicampania-Totale-Prev'!BV145</f>
        <v>0</v>
      </c>
      <c r="DG145" s="116">
        <f>'CINI-Unicampania-Totale-Prev'!BW145</f>
        <v>0</v>
      </c>
      <c r="DH145" s="115"/>
      <c r="DI145" s="65"/>
      <c r="DJ145" s="109">
        <f t="shared" si="104"/>
        <v>0</v>
      </c>
      <c r="DK145" s="65"/>
      <c r="DL145" s="113">
        <f>DE145/125*'CINI - UniCampania'!$B$4</f>
        <v>0</v>
      </c>
    </row>
    <row r="146" spans="72:116" ht="23.25"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'CINI-Unicampania-Totale-Prev'!BU146</f>
        <v>0</v>
      </c>
      <c r="DF146" s="116">
        <f>'CINI-Unicampania-Totale-Prev'!BV146</f>
        <v>0</v>
      </c>
      <c r="DG146" s="116">
        <f>'CINI-Unicampania-Totale-Prev'!BW146</f>
        <v>0</v>
      </c>
      <c r="DH146" s="115"/>
      <c r="DI146" s="65"/>
      <c r="DJ146" s="109">
        <f t="shared" si="104"/>
        <v>0</v>
      </c>
      <c r="DK146" s="65"/>
      <c r="DL146" s="113">
        <f>DE146/125*'CINI - UniCampania'!$B$4</f>
        <v>0</v>
      </c>
    </row>
    <row r="147" spans="72:116" ht="23.25"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'CINI-Unicampania-Totale-Prev'!BU147</f>
        <v>0</v>
      </c>
      <c r="DF147" s="116">
        <f>'CINI-Unicampania-Totale-Prev'!BV147</f>
        <v>0</v>
      </c>
      <c r="DG147" s="116">
        <f>'CINI-Unicampania-Totale-Prev'!BW147</f>
        <v>0</v>
      </c>
      <c r="DH147" s="115"/>
      <c r="DI147" s="65"/>
      <c r="DJ147" s="109">
        <f t="shared" si="104"/>
        <v>0</v>
      </c>
      <c r="DK147" s="65"/>
      <c r="DL147" s="113">
        <f>DE147/125*'CINI - UniCampania'!$B$4</f>
        <v>0</v>
      </c>
    </row>
    <row r="148" spans="72:116" ht="23.25"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'CINI-Unicampania-Totale-Prev'!BU148</f>
        <v>0</v>
      </c>
      <c r="DF148" s="116">
        <f>'CINI-Unicampania-Totale-Prev'!BV148</f>
        <v>0</v>
      </c>
      <c r="DG148" s="116">
        <f>'CINI-Unicampania-Totale-Prev'!BW148</f>
        <v>0</v>
      </c>
      <c r="DH148" s="115"/>
      <c r="DI148" s="65"/>
      <c r="DJ148" s="109">
        <f t="shared" si="104"/>
        <v>0</v>
      </c>
      <c r="DK148" s="65"/>
      <c r="DL148" s="113">
        <f>DE148/125*'CINI - UniCampania'!$B$4</f>
        <v>0</v>
      </c>
    </row>
    <row r="149" spans="72:116" ht="23.25"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'CINI-Unicampania-Totale-Prev'!BU149</f>
        <v>0</v>
      </c>
      <c r="DF149" s="116">
        <f>'CINI-Unicampania-Totale-Prev'!BV149</f>
        <v>0</v>
      </c>
      <c r="DG149" s="116">
        <f>'CINI-Unicampania-Totale-Prev'!BW149</f>
        <v>0</v>
      </c>
      <c r="DH149" s="115"/>
      <c r="DI149" s="65"/>
      <c r="DJ149" s="109">
        <f t="shared" si="104"/>
        <v>0</v>
      </c>
      <c r="DK149" s="65"/>
      <c r="DL149" s="113">
        <f>DE149/125*'CINI - UniCampania'!$B$4</f>
        <v>0</v>
      </c>
    </row>
    <row r="150" spans="72:116" ht="23.25"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'CINI-Unicampania-Totale-Prev'!BU150</f>
        <v>0</v>
      </c>
      <c r="DF150" s="116">
        <f>'CINI-Unicampania-Totale-Prev'!BV150</f>
        <v>0</v>
      </c>
      <c r="DG150" s="116">
        <f>'CINI-Unicampania-Totale-Prev'!BW150</f>
        <v>0</v>
      </c>
      <c r="DH150" s="115"/>
      <c r="DI150" s="65"/>
      <c r="DJ150" s="109">
        <f t="shared" si="104"/>
        <v>0</v>
      </c>
      <c r="DK150" s="65"/>
      <c r="DL150" s="113">
        <f>DE150/125*'CINI - UniCampania'!$B$4</f>
        <v>0</v>
      </c>
    </row>
    <row r="151" spans="72:116" ht="23.25"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'CINI-Unicampania-Totale-Prev'!BU151</f>
        <v>0</v>
      </c>
      <c r="DF151" s="116">
        <f>'CINI-Unicampania-Totale-Prev'!BV151</f>
        <v>0</v>
      </c>
      <c r="DG151" s="116">
        <f>'CINI-Unicampania-Totale-Prev'!BW151</f>
        <v>0</v>
      </c>
      <c r="DH151" s="115"/>
      <c r="DI151" s="65"/>
      <c r="DJ151" s="109">
        <f t="shared" si="104"/>
        <v>0</v>
      </c>
      <c r="DK151" s="65"/>
      <c r="DL151" s="113">
        <f>DE151/125*'CINI - UniCampania'!$B$4</f>
        <v>0</v>
      </c>
    </row>
    <row r="152" spans="72:116" ht="23.25"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'CINI-Unicampania-Totale-Prev'!BU152</f>
        <v>0</v>
      </c>
      <c r="DF152" s="116">
        <f>'CINI-Unicampania-Totale-Prev'!BV152</f>
        <v>0</v>
      </c>
      <c r="DG152" s="116">
        <f>'CINI-Unicampania-Totale-Prev'!BW152</f>
        <v>0</v>
      </c>
      <c r="DH152" s="115"/>
      <c r="DI152" s="65"/>
      <c r="DJ152" s="109">
        <f t="shared" si="104"/>
        <v>0</v>
      </c>
      <c r="DK152" s="65"/>
      <c r="DL152" s="113">
        <f>DE152/125*'CINI - UniCampania'!$B$4</f>
        <v>0</v>
      </c>
    </row>
    <row r="153" spans="72:116" ht="23.25"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'CINI-Unicampania-Totale-Prev'!BU153</f>
        <v>0</v>
      </c>
      <c r="DF153" s="116">
        <f>'CINI-Unicampania-Totale-Prev'!BV153</f>
        <v>0</v>
      </c>
      <c r="DG153" s="116">
        <f>'CINI-Unicampania-Totale-Prev'!BW153</f>
        <v>0</v>
      </c>
      <c r="DH153" s="115"/>
      <c r="DI153" s="65"/>
      <c r="DJ153" s="109">
        <f t="shared" si="104"/>
        <v>0</v>
      </c>
      <c r="DK153" s="65"/>
      <c r="DL153" s="113">
        <f>DE153/125*'CINI - UniCampania'!$B$4</f>
        <v>0</v>
      </c>
    </row>
    <row r="154" spans="72:116" ht="23.25"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'CINI-Unicampania-Totale-Prev'!BU154</f>
        <v>0</v>
      </c>
      <c r="DF154" s="116">
        <f>'CINI-Unicampania-Totale-Prev'!BV154</f>
        <v>0</v>
      </c>
      <c r="DG154" s="116">
        <f>'CINI-Unicampania-Totale-Prev'!BW154</f>
        <v>0</v>
      </c>
      <c r="DH154" s="115"/>
      <c r="DI154" s="65"/>
      <c r="DJ154" s="109">
        <f t="shared" si="104"/>
        <v>0</v>
      </c>
      <c r="DK154" s="65"/>
      <c r="DL154" s="113">
        <f>DE154/125*'CINI - UniCampania'!$B$4</f>
        <v>0</v>
      </c>
    </row>
    <row r="155" spans="72:116" ht="23.25"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'CINI-Unicampania-Totale-Prev'!BU155</f>
        <v>0</v>
      </c>
      <c r="DF155" s="116">
        <f>'CINI-Unicampania-Totale-Prev'!BV155</f>
        <v>0</v>
      </c>
      <c r="DG155" s="116">
        <f>'CINI-Unicampania-Totale-Prev'!BW155</f>
        <v>0</v>
      </c>
      <c r="DH155" s="115"/>
      <c r="DI155" s="65"/>
      <c r="DJ155" s="109">
        <f t="shared" si="104"/>
        <v>0</v>
      </c>
      <c r="DK155" s="65"/>
      <c r="DL155" s="113">
        <f>DE155/125*'CINI - UniCampania'!$B$4</f>
        <v>0</v>
      </c>
    </row>
    <row r="156" spans="72:116" ht="23.25"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143466.66666666669</v>
      </c>
      <c r="CV156" s="85"/>
      <c r="CW156" s="85"/>
      <c r="CX156" s="85">
        <f>CV6+CV53+CV94+CV102+CV110+CV117+CV127+CV134</f>
        <v>203733.33333333337</v>
      </c>
      <c r="CY156" s="85">
        <f>CY6+CY53+CY94+CY102+CY110+CY117+CY127+CY134</f>
        <v>0</v>
      </c>
      <c r="CZ156" s="85"/>
      <c r="DA156" s="85"/>
      <c r="DB156" s="86">
        <f>SUM(CS156:DA156)</f>
        <v>347200.00000000006</v>
      </c>
      <c r="DC156" s="87"/>
      <c r="DD156" s="120">
        <f>SUM(DD6:DD155)</f>
        <v>22875</v>
      </c>
      <c r="DE156" s="120">
        <f>SUM(DE6:DE155)</f>
        <v>14540</v>
      </c>
      <c r="DF156" s="120">
        <f>SUM(DF6:DF155)</f>
        <v>3520</v>
      </c>
      <c r="DG156" s="120">
        <f>SUM(DG6:DG155)</f>
        <v>4815</v>
      </c>
      <c r="DH156" s="120">
        <v>22875</v>
      </c>
      <c r="DI156" s="65"/>
      <c r="DJ156" s="109">
        <f t="shared" si="104"/>
        <v>183</v>
      </c>
      <c r="DK156" s="65"/>
      <c r="DL156" s="113">
        <f>DE156/125*'CINI - UniCampania'!$B$4</f>
        <v>581600</v>
      </c>
    </row>
    <row r="157" spans="72:116">
      <c r="CC157" s="124"/>
    </row>
    <row r="158" spans="72:116">
      <c r="CC158" s="124"/>
    </row>
  </sheetData>
  <sheetProtection algorithmName="SHA-512" hashValue="urnYeODfTkanJMoNlipoU/qzU/wJMJ+70EzvFn/e3oBxF3u4E7InmairCsy5aHocWZmgp9Aanf9JoxFn7LpyLQ==" saltValue="3h1vk1FY2EBgWNa34z6nWA==" spinCount="100000" sheet="1" objects="1" scenarios="1"/>
  <protectedRanges>
    <protectedRange sqref="Z4:AI51" name="Intervallo2"/>
    <protectedRange sqref="B3:N103" name="Intervallo1_1"/>
  </protectedRanges>
  <mergeCells count="2">
    <mergeCell ref="B2:X2"/>
    <mergeCell ref="Z2:AI2"/>
  </mergeCells>
  <phoneticPr fontId="15" type="noConversion"/>
  <conditionalFormatting sqref="AN5:AN12">
    <cfRule type="cellIs" dxfId="242" priority="36" operator="lessThan">
      <formula>AM5</formula>
    </cfRule>
    <cfRule type="cellIs" dxfId="241" priority="37" operator="greaterThan">
      <formula>AM5</formula>
    </cfRule>
  </conditionalFormatting>
  <conditionalFormatting sqref="AP5:AP12">
    <cfRule type="cellIs" dxfId="240" priority="33" operator="lessThan">
      <formula>AO5</formula>
    </cfRule>
    <cfRule type="cellIs" dxfId="239" priority="34" operator="greaterThan">
      <formula>AO5</formula>
    </cfRule>
    <cfRule type="cellIs" dxfId="238" priority="35" operator="greaterThan">
      <formula>AO5</formula>
    </cfRule>
  </conditionalFormatting>
  <conditionalFormatting sqref="AR5:AR12">
    <cfRule type="cellIs" dxfId="237" priority="31" operator="lessThan">
      <formula>AQ5</formula>
    </cfRule>
    <cfRule type="cellIs" dxfId="236" priority="32" operator="greaterThan">
      <formula>AQ5</formula>
    </cfRule>
  </conditionalFormatting>
  <conditionalFormatting sqref="AT5:AT12">
    <cfRule type="cellIs" dxfId="235" priority="29" operator="lessThan">
      <formula>AS5</formula>
    </cfRule>
    <cfRule type="cellIs" dxfId="234" priority="30" operator="greaterThan">
      <formula>AS5</formula>
    </cfRule>
  </conditionalFormatting>
  <conditionalFormatting sqref="AV5:AV12">
    <cfRule type="cellIs" dxfId="233" priority="27" operator="lessThan">
      <formula>AU5</formula>
    </cfRule>
    <cfRule type="cellIs" dxfId="232" priority="28" operator="greaterThan">
      <formula>AU5</formula>
    </cfRule>
  </conditionalFormatting>
  <conditionalFormatting sqref="AV15">
    <cfRule type="cellIs" dxfId="231" priority="25" operator="lessThan">
      <formula>$AV$14</formula>
    </cfRule>
    <cfRule type="cellIs" dxfId="230" priority="26" operator="greaterThan">
      <formula>$AV$14</formula>
    </cfRule>
  </conditionalFormatting>
  <conditionalFormatting sqref="BG5:BG12">
    <cfRule type="cellIs" dxfId="229" priority="23" operator="lessThan">
      <formula>0</formula>
    </cfRule>
    <cfRule type="cellIs" dxfId="228" priority="24" operator="greaterThan">
      <formula>0</formula>
    </cfRule>
  </conditionalFormatting>
  <conditionalFormatting sqref="AV16">
    <cfRule type="cellIs" dxfId="227" priority="21" operator="lessThan">
      <formula>0</formula>
    </cfRule>
    <cfRule type="cellIs" dxfId="226" priority="22" operator="greaterThan">
      <formula>0</formula>
    </cfRule>
  </conditionalFormatting>
  <conditionalFormatting sqref="AX5:AX12">
    <cfRule type="cellIs" dxfId="225" priority="19" operator="greaterThan">
      <formula>$AW$5</formula>
    </cfRule>
    <cfRule type="cellIs" dxfId="224" priority="20" operator="lessThan">
      <formula>$AW$5</formula>
    </cfRule>
  </conditionalFormatting>
  <conditionalFormatting sqref="AZ5:AZ12">
    <cfRule type="cellIs" dxfId="223" priority="17" operator="greaterThan">
      <formula>$AY$5</formula>
    </cfRule>
    <cfRule type="cellIs" dxfId="222" priority="18" operator="lessThan">
      <formula>$AY$5</formula>
    </cfRule>
  </conditionalFormatting>
  <conditionalFormatting sqref="AZ6">
    <cfRule type="cellIs" dxfId="221" priority="15" operator="lessThan">
      <formula>$AY$6</formula>
    </cfRule>
    <cfRule type="cellIs" dxfId="220" priority="16" operator="greaterThan">
      <formula>$AY$6</formula>
    </cfRule>
  </conditionalFormatting>
  <conditionalFormatting sqref="AZ8">
    <cfRule type="cellIs" dxfId="219" priority="13" operator="lessThan">
      <formula>$AY$8</formula>
    </cfRule>
    <cfRule type="cellIs" dxfId="218" priority="14" operator="greaterThan">
      <formula>$AY$8</formula>
    </cfRule>
  </conditionalFormatting>
  <conditionalFormatting sqref="AZ9">
    <cfRule type="cellIs" dxfId="217" priority="11" operator="lessThan">
      <formula>$AY$9</formula>
    </cfRule>
    <cfRule type="cellIs" dxfId="216" priority="12" operator="greaterThan">
      <formula>$AY$9</formula>
    </cfRule>
  </conditionalFormatting>
  <conditionalFormatting sqref="AZ10">
    <cfRule type="cellIs" dxfId="215" priority="9" operator="lessThan">
      <formula>$AY$10</formula>
    </cfRule>
    <cfRule type="cellIs" dxfId="214" priority="10" operator="greaterThan">
      <formula>$AY$10</formula>
    </cfRule>
  </conditionalFormatting>
  <conditionalFormatting sqref="AZ11">
    <cfRule type="cellIs" dxfId="213" priority="7" operator="lessThan">
      <formula>$AY$11</formula>
    </cfRule>
    <cfRule type="cellIs" dxfId="212" priority="8" operator="greaterThan">
      <formula>$AY$11</formula>
    </cfRule>
  </conditionalFormatting>
  <conditionalFormatting sqref="AZ12">
    <cfRule type="cellIs" dxfId="211" priority="5" operator="lessThan">
      <formula>$AY$12</formula>
    </cfRule>
    <cfRule type="cellIs" dxfId="210" priority="6" operator="greaterThan">
      <formula>$AY$12</formula>
    </cfRule>
  </conditionalFormatting>
  <conditionalFormatting sqref="BB5:BB12">
    <cfRule type="cellIs" dxfId="209" priority="3" operator="lessThan">
      <formula>$BA$5</formula>
    </cfRule>
    <cfRule type="cellIs" dxfId="208" priority="4" operator="greaterThan">
      <formula>$BA$5</formula>
    </cfRule>
  </conditionalFormatting>
  <conditionalFormatting sqref="BD5:BD12">
    <cfRule type="cellIs" dxfId="207" priority="1" operator="lessThan">
      <formula>$BC$5</formula>
    </cfRule>
    <cfRule type="cellIs" dxfId="206" priority="2" operator="greaterThan">
      <formula>$BC$5</formula>
    </cfRule>
  </conditionalFormatting>
  <dataValidations count="2">
    <dataValidation type="list" allowBlank="1" showInputMessage="1" showErrorMessage="1" sqref="E4:E103" xr:uid="{FDA3ACC2-C26C-47AF-9075-1356E8E60185}">
      <formula1>$DU$9:$DU$16</formula1>
    </dataValidation>
    <dataValidation type="list" allowBlank="1" showInputMessage="1" showErrorMessage="1" sqref="D3:D103" xr:uid="{0AAC6D4B-35BE-4156-A247-8C643D4F53D4}">
      <formula1>$Z$4:$Z$51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932A-8D91-44A3-A2AD-43C5E4B784AC}">
  <dimension ref="B1:ED158"/>
  <sheetViews>
    <sheetView zoomScaleNormal="100" workbookViewId="0">
      <selection activeCell="O1" sqref="O1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7" width="9.140625" style="1"/>
    <col min="28" max="28" width="12" style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20.42578125" style="1" customWidth="1"/>
    <col min="41" max="41" width="23.5703125" style="1" customWidth="1"/>
    <col min="42" max="42" width="24.85546875" style="1" customWidth="1"/>
    <col min="43" max="43" width="15.5703125" style="1" customWidth="1"/>
    <col min="44" max="44" width="9.140625" style="1"/>
    <col min="45" max="45" width="20" style="1" customWidth="1"/>
    <col min="46" max="46" width="9.140625" style="1"/>
    <col min="47" max="47" width="19.7109375" style="1" customWidth="1"/>
    <col min="48" max="48" width="23.5703125" style="1" customWidth="1"/>
    <col min="49" max="52" width="9.140625" style="1"/>
    <col min="53" max="53" width="14.7109375" style="1" customWidth="1"/>
    <col min="54" max="54" width="9.140625" style="1"/>
    <col min="55" max="55" width="14.140625" style="1" customWidth="1"/>
    <col min="56" max="56" width="9.140625" style="1"/>
    <col min="57" max="57" width="17.7109375" style="1" customWidth="1"/>
    <col min="58" max="59" width="9.140625" style="1"/>
    <col min="60" max="60" width="13.85546875" style="1" customWidth="1"/>
    <col min="61" max="61" width="9.140625" style="1"/>
    <col min="62" max="62" width="15.7109375" style="1" customWidth="1"/>
    <col min="63" max="63" width="9.140625" style="1"/>
    <col min="64" max="64" width="15.5703125" style="1" customWidth="1"/>
    <col min="65" max="65" width="9.140625" style="1"/>
    <col min="66" max="66" width="17.85546875" style="1" customWidth="1"/>
    <col min="67" max="67" width="9.140625" style="1"/>
    <col min="72" max="72" width="9.140625" style="1"/>
    <col min="73" max="73" width="21.140625" customWidth="1"/>
    <col min="74" max="74" width="9.140625" style="1"/>
    <col min="75" max="75" width="17.7109375" customWidth="1"/>
    <col min="76" max="16384" width="9.140625" style="1"/>
  </cols>
  <sheetData>
    <row r="1" spans="2:134">
      <c r="BP1" s="1"/>
      <c r="BQ1" s="1"/>
      <c r="BR1" s="1"/>
      <c r="BS1" s="1"/>
      <c r="BU1" s="1"/>
      <c r="BW1" s="1"/>
      <c r="CQ1"/>
      <c r="CR1"/>
      <c r="CS1"/>
      <c r="CT1"/>
      <c r="CU1"/>
      <c r="CW1"/>
      <c r="CY1"/>
    </row>
    <row r="2" spans="2:134" ht="18">
      <c r="B2" s="155" t="s">
        <v>344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Z2" s="155" t="s">
        <v>345</v>
      </c>
      <c r="AA2" s="155"/>
      <c r="AB2" s="155"/>
      <c r="AC2" s="155"/>
      <c r="AD2" s="155"/>
      <c r="AE2" s="155"/>
      <c r="AF2" s="155"/>
      <c r="AG2" s="155"/>
      <c r="AH2" s="155"/>
      <c r="AI2" s="155"/>
      <c r="BP2" s="1"/>
      <c r="BQ2" s="1"/>
      <c r="BR2" s="1"/>
      <c r="BS2" s="1"/>
      <c r="BU2" s="1"/>
      <c r="BW2" s="1"/>
      <c r="CQ2"/>
      <c r="CR2"/>
      <c r="CS2"/>
      <c r="CT2"/>
      <c r="CU2"/>
      <c r="CW2"/>
      <c r="CY2"/>
    </row>
    <row r="3" spans="2:134" ht="134.25"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P3" s="1"/>
      <c r="BQ3" s="1"/>
      <c r="BR3" s="1"/>
      <c r="BS3" s="1"/>
      <c r="BT3" s="11" t="s">
        <v>56</v>
      </c>
      <c r="BU3" s="1"/>
      <c r="BW3" s="47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2:134" ht="66.75">
      <c r="B4" s="5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>
        <f t="shared" ref="O4:O35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4">
        <f t="shared" ref="P4:P35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4">
        <f t="shared" ref="Q4:Q35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4">
        <f t="shared" ref="R4:R35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4">
        <f t="shared" ref="S4:S35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4">
        <f t="shared" ref="T4:T35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4">
        <f t="shared" ref="U4:U67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4">
        <f t="shared" ref="V4:V67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4">
        <f t="shared" ref="W4:W67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4">
        <f>SUM(Tabella12058111925[[#This Row],[Quadrimestre nov22-feb23]:[Quadrimestre lug25-ott25]])</f>
        <v>0</v>
      </c>
      <c r="AL4" s="89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8" t="s">
        <v>70</v>
      </c>
      <c r="AX4" s="133" t="s">
        <v>71</v>
      </c>
      <c r="AY4" s="135" t="s">
        <v>72</v>
      </c>
      <c r="AZ4" s="135" t="s">
        <v>73</v>
      </c>
      <c r="BA4" s="135" t="s">
        <v>74</v>
      </c>
      <c r="BB4" s="135" t="s">
        <v>75</v>
      </c>
      <c r="BC4" s="135" t="s">
        <v>76</v>
      </c>
      <c r="BD4" s="135" t="s">
        <v>77</v>
      </c>
      <c r="BE4" s="136" t="s">
        <v>78</v>
      </c>
      <c r="BF4" s="136" t="s">
        <v>79</v>
      </c>
      <c r="BG4" s="136" t="s">
        <v>80</v>
      </c>
      <c r="BP4" s="1"/>
      <c r="BQ4" s="1"/>
      <c r="BR4" s="1"/>
      <c r="BS4" s="1"/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2:134" ht="134.25"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</v>
      </c>
      <c r="T5" s="5">
        <f t="shared" si="5"/>
        <v>0</v>
      </c>
      <c r="U5" s="5">
        <f t="shared" si="6"/>
        <v>0</v>
      </c>
      <c r="V5" s="5">
        <f t="shared" si="7"/>
        <v>0</v>
      </c>
      <c r="W5" s="5">
        <f t="shared" si="8"/>
        <v>0</v>
      </c>
      <c r="X5" s="5">
        <f>SUM(Tabella12058111925[[#This Row],[Quadrimestre nov22-feb23]:[Quadrimestre lug25-ott25]])</f>
        <v>0</v>
      </c>
      <c r="AL5" s="1" t="s">
        <v>88</v>
      </c>
      <c r="AM5" s="1">
        <f t="shared" ref="AM5:AM12" si="9">DV9</f>
        <v>9777.7777777777774</v>
      </c>
      <c r="AN5" s="1">
        <f>SUMIF(E$4:E800,AL5,O$4:O800)</f>
        <v>0</v>
      </c>
      <c r="AO5" s="1">
        <f t="shared" ref="AO5:AO12" si="10">DW9</f>
        <v>10755.555555555555</v>
      </c>
      <c r="AP5" s="1">
        <f>SUMIF(E$4:E800,AL5,P$4:P800)</f>
        <v>0</v>
      </c>
      <c r="AQ5" s="1">
        <f t="shared" ref="AQ5:AQ12" si="11">DX9</f>
        <v>11733.333333333332</v>
      </c>
      <c r="AR5" s="1">
        <f>SUMIF(E$4:E800,AL5,Q$4:Q800)</f>
        <v>0</v>
      </c>
      <c r="AS5" s="1">
        <f t="shared" ref="AS5:AS12" si="12">DY9</f>
        <v>11733.333333333332</v>
      </c>
      <c r="AT5" s="1">
        <f>SUMIF(E$4:E800,AL5,R$4:R800)</f>
        <v>0</v>
      </c>
      <c r="AU5" s="1">
        <f t="shared" ref="AU5:AU12" si="13">DZ9</f>
        <v>6844.4444444444453</v>
      </c>
      <c r="AV5" s="1">
        <f>SUMIF(E$4:E800,AL5,S$4:S800)</f>
        <v>0</v>
      </c>
      <c r="AW5" s="1">
        <f t="shared" ref="AW5:AW12" si="14">EA9</f>
        <v>1955.5555555555557</v>
      </c>
      <c r="AX5" s="1">
        <f>SUMIF(E$4:E800,AL5,T$4:T800)</f>
        <v>0</v>
      </c>
      <c r="AY5" s="1">
        <f t="shared" ref="AY5:AY12" si="15">EB9</f>
        <v>0</v>
      </c>
      <c r="AZ5" s="1">
        <f>SUMIF(E$4:E800,AL5,U$4:U800)</f>
        <v>0</v>
      </c>
      <c r="BA5" s="1">
        <f t="shared" ref="BA5:BA12" si="16">EC9</f>
        <v>0</v>
      </c>
      <c r="BB5" s="1">
        <f>SUMIF(E$4:E800,AL5,V$4:V800)</f>
        <v>0</v>
      </c>
      <c r="BC5" s="1">
        <f t="shared" ref="BC5:BC12" si="17">ED9</f>
        <v>0</v>
      </c>
      <c r="BD5" s="1">
        <f>SUMIF(E$4:E800,AL5,W$4:W800)</f>
        <v>0</v>
      </c>
      <c r="BE5" s="1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52800</v>
      </c>
      <c r="BF5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5" s="93">
        <f>IFERROR(-(Tabella32269122026[[#This Row],[Totale Per OR Atteso]]-Tabella32269122026[[#This Row],[Totale Predetto]])/Tabella32269122026[[#This Row],[Totale Per OR Atteso]],0)</f>
        <v>-1</v>
      </c>
      <c r="BP5" s="1"/>
      <c r="BQ5" s="1"/>
      <c r="BR5" s="1"/>
      <c r="BS5" s="1"/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2:134" ht="23.25">
      <c r="B6" s="5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>SUM(Tabella12058111925[[#This Row],[Quadrimestre nov22-feb23]:[Quadrimestre lug25-ott25]])</f>
        <v>0</v>
      </c>
      <c r="AL6" s="1" t="s">
        <v>116</v>
      </c>
      <c r="AM6" s="1">
        <f t="shared" si="9"/>
        <v>0</v>
      </c>
      <c r="AN6" s="1">
        <f>SUMIF(E$4:E801,AL6,O$4:O801)</f>
        <v>0</v>
      </c>
      <c r="AO6" s="1">
        <f t="shared" si="10"/>
        <v>1466.6666666666667</v>
      </c>
      <c r="AP6" s="1">
        <f>SUMIF(E$4:E801,AL6,P$4:P801)</f>
        <v>0</v>
      </c>
      <c r="AQ6" s="1">
        <f t="shared" si="11"/>
        <v>2933.3333333333335</v>
      </c>
      <c r="AR6" s="1">
        <f>SUMIF(E$4:E801,AL6,Q$4:Q801)</f>
        <v>0</v>
      </c>
      <c r="AS6" s="1">
        <f t="shared" si="12"/>
        <v>8800</v>
      </c>
      <c r="AT6" s="1">
        <f>SUMIF(E$4:E801,AL6,R$4:R801)</f>
        <v>0</v>
      </c>
      <c r="AU6" s="1">
        <f t="shared" si="13"/>
        <v>7333.3333333333339</v>
      </c>
      <c r="AV6" s="1">
        <f>SUMIF(E$4:E801,AL6,S$4:S801)</f>
        <v>0</v>
      </c>
      <c r="AW6" s="1">
        <f t="shared" si="14"/>
        <v>5866.666666666667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">
        <f>Tabella32269122026[[#This Row],[Atteso1-4]]+Tabella32269122026[[#This Row],[Atteso5-8]]+Tabella32269122026[[#This Row],[Atteso9-12]]+Tabella32269122026[[#This Row],[Atteso13-16]]+Tabella32269122026[[#This Row],[Atteso17-20]]</f>
        <v>20533.333333333336</v>
      </c>
      <c r="BF6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6" s="93">
        <f>IFERROR(-(Tabella32269122026[[#This Row],[Totale Per OR Atteso]]-Tabella32269122026[[#This Row],[Totale Predetto]])/Tabella32269122026[[#This Row],[Totale Per OR Atteso]],0)</f>
        <v>-1</v>
      </c>
      <c r="BP6" s="1"/>
      <c r="BQ6" s="1"/>
      <c r="BR6" s="1"/>
      <c r="BS6" s="1"/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32266.666666666661</v>
      </c>
      <c r="CT6" s="66"/>
      <c r="CU6" s="67"/>
      <c r="CV6" s="66">
        <f>SUM(CV8:CX52)</f>
        <v>20533.333333333332</v>
      </c>
      <c r="CW6" s="66"/>
      <c r="CX6" s="67"/>
      <c r="CY6" s="66">
        <f>SUM(CY8:CY52)</f>
        <v>0</v>
      </c>
      <c r="CZ6" s="66"/>
      <c r="DA6" s="66"/>
      <c r="DB6" s="66">
        <f>SUM(CS6:CY6)</f>
        <v>52799.999999999993</v>
      </c>
      <c r="DC6" s="56"/>
      <c r="DD6" s="113"/>
      <c r="DE6" s="114"/>
      <c r="DF6" s="114"/>
      <c r="DG6" s="114"/>
      <c r="DH6" s="113"/>
      <c r="DI6" s="65"/>
      <c r="DJ6" s="113">
        <f t="shared" ref="DJ6" si="18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2:134" ht="23.25">
      <c r="B7" s="5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</v>
      </c>
      <c r="T7" s="5">
        <f t="shared" si="5"/>
        <v>0</v>
      </c>
      <c r="U7" s="5">
        <f t="shared" si="6"/>
        <v>0</v>
      </c>
      <c r="V7" s="5">
        <f t="shared" si="7"/>
        <v>0</v>
      </c>
      <c r="W7" s="5">
        <f t="shared" si="8"/>
        <v>0</v>
      </c>
      <c r="X7" s="5">
        <f>SUM(Tabella12058111925[[#This Row],[Quadrimestre nov22-feb23]:[Quadrimestre lug25-ott25]])</f>
        <v>0</v>
      </c>
      <c r="AL7" s="1" t="s">
        <v>118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8800</v>
      </c>
      <c r="AV7" s="1">
        <f>SUMIF(E$4:E802,AL7,S$4:S802)</f>
        <v>0</v>
      </c>
      <c r="AW7" s="1">
        <f t="shared" si="14"/>
        <v>17600</v>
      </c>
      <c r="AX7" s="1">
        <f>SUMIF(E$4:E802,AL7,T$4:T802)</f>
        <v>0</v>
      </c>
      <c r="AY7" s="1">
        <f t="shared" si="15"/>
        <v>23466.666666666668</v>
      </c>
      <c r="AZ7" s="1">
        <f>SUMIF(E$4:E802,AL7,U$4:U802)</f>
        <v>0</v>
      </c>
      <c r="BA7" s="1">
        <f t="shared" si="16"/>
        <v>11733.333333333334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Tabella32269122026[[#This Row],[Atteso1-4]]+Tabella32269122026[[#This Row],[Atteso5-8]]+Tabella32269122026[[#This Row],[Atteso9-12]]+Tabella32269122026[[#This Row],[Atteso13-16]]+Tabella32269122026[[#This Row],[Atteso17-20]]</f>
        <v>8800</v>
      </c>
      <c r="BF7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7" s="93">
        <f>IFERROR(-(Tabella32269122026[[#This Row],[Totale Per OR Atteso]]-Tabella32269122026[[#This Row],[Totale Predetto]])/Tabella32269122026[[#This Row],[Totale Per OR Atteso]],0)</f>
        <v>-1</v>
      </c>
      <c r="BP7" s="1"/>
      <c r="BQ7" s="1"/>
      <c r="BR7" s="1"/>
      <c r="BS7" s="1"/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2:134" ht="134.25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>SUM(Tabella12058111925[[#This Row],[Quadrimestre nov22-feb23]:[Quadrimestre lug25-ott25]])</f>
        <v>0</v>
      </c>
      <c r="AL8" s="1" t="s">
        <v>122</v>
      </c>
      <c r="AM8" s="1">
        <f t="shared" si="9"/>
        <v>0</v>
      </c>
      <c r="AN8" s="1">
        <f>SUMIF(E$4:E803,AL8,O$4:O803)</f>
        <v>0</v>
      </c>
      <c r="AO8" s="1">
        <f t="shared" si="10"/>
        <v>0</v>
      </c>
      <c r="AP8" s="1">
        <f>SUMIF(E$4:E803,AL8,P$4:P803)</f>
        <v>0</v>
      </c>
      <c r="AQ8" s="1">
        <f t="shared" si="11"/>
        <v>0</v>
      </c>
      <c r="AR8" s="1">
        <f>SUMIF(E$4:E803,AL8,Q$4:Q803)</f>
        <v>0</v>
      </c>
      <c r="AS8" s="1">
        <f t="shared" si="12"/>
        <v>0</v>
      </c>
      <c r="AT8" s="1">
        <f>SUMIF(E$4:E803,AL8,R$4:R803)</f>
        <v>0</v>
      </c>
      <c r="AU8" s="1">
        <f t="shared" si="13"/>
        <v>0</v>
      </c>
      <c r="AV8" s="1">
        <f>SUMIF(E$4:E803,AL8,S$4:S803)</f>
        <v>0</v>
      </c>
      <c r="AW8" s="1">
        <f t="shared" si="14"/>
        <v>0</v>
      </c>
      <c r="AX8" s="1">
        <f>SUMIF(E$4:E803,AL8,T$4:T803)</f>
        <v>0</v>
      </c>
      <c r="AY8" s="1">
        <f t="shared" si="15"/>
        <v>0</v>
      </c>
      <c r="AZ8" s="1">
        <f>SUMIF(E$4:E803,AL8,U$4:U803)</f>
        <v>0</v>
      </c>
      <c r="BA8" s="1">
        <f t="shared" si="16"/>
        <v>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Tabella32269122026[[#This Row],[Atteso1-4]]+Tabella32269122026[[#This Row],[Atteso5-8]]+Tabella32269122026[[#This Row],[Atteso9-12]]+Tabella32269122026[[#This Row],[Atteso13-16]]+Tabella32269122026[[#This Row],[Atteso17-20]]</f>
        <v>0</v>
      </c>
      <c r="BF8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8" s="93">
        <f>IFERROR(-(Tabella32269122026[[#This Row],[Totale Per OR Atteso]]-Tabella32269122026[[#This Row],[Totale Predetto]])/Tabella32269122026[[#This Row],[Totale Per OR Atteso]],0)</f>
        <v>0</v>
      </c>
      <c r="BP8" s="1"/>
      <c r="BQ8" s="1"/>
      <c r="BR8" s="1"/>
      <c r="BS8" s="1"/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19">IF(BZ8="X",$DL8/COUNTA($BZ8:$CQ8),0) +  IF(CA8="X",$DL8/COUNTA($BZ8:$CQ8),0)</f>
        <v>0</v>
      </c>
      <c r="CT8" s="52">
        <f t="shared" ref="CT8:CT39" si="20">IF(CB8="X",$DL8/COUNTA($BZ8:$CQ8),0) +  IF(CC8="X",$DL8/COUNTA($BZ8:$CQ8),0)</f>
        <v>0</v>
      </c>
      <c r="CU8" s="52">
        <f t="shared" ref="CU8:CU39" si="21">IF(CD8="X",$DL8/COUNTA($BZ8:$CQ8),0) +  IF(CE8="X",$DL8/COUNTA($BZ8:$CQ8),0)</f>
        <v>0</v>
      </c>
      <c r="CV8" s="52">
        <f t="shared" ref="CV8:CV39" si="22">IF(CF8="X",$DL8/COUNTA($BZ8:$CQ8),0) +  IF(CG8="X",$DL8/COUNTA($BZ8:$CQ8),0)</f>
        <v>0</v>
      </c>
      <c r="CW8" s="52">
        <f t="shared" ref="CW8:CW39" si="23">IF(CH8="X",$DL8/COUNTA($BZ8:$CQ8),0) +  IF(CI8="X",$DL8/COUNTA($BZ8:$CQ8),0)</f>
        <v>0</v>
      </c>
      <c r="CX8" s="52">
        <f t="shared" ref="CX8:CX39" si="24">IF(CJ8="X",$DL8/COUNTA($BZ8:$CQ8),0) +  IF(CK8="X",$DL8/COUNTA($BZ8:$CQ8),0)</f>
        <v>0</v>
      </c>
      <c r="CY8" s="52">
        <f t="shared" ref="CY8:CY39" si="25">IF(CL8="X",$DL8/COUNTA($BZ8:$CQ8),0) +  IF(CM8="X",$DL8/COUNTA($BZ8:$CQ8),0)</f>
        <v>0</v>
      </c>
      <c r="CZ8" s="52">
        <f t="shared" ref="CZ8:CZ39" si="26">IF(CN8="X",$DL8/COUNTA($BZ8:$CQ8),0) +  IF(CO8="X",$DL8/COUNTA($BZ8:$CQ8),0)</f>
        <v>0</v>
      </c>
      <c r="DA8" s="52">
        <f t="shared" ref="DA8:DA39" si="27">IF(CP8="X",$DL8/COUNTA($BZ8:$CQ8),0) +  IF(CQ8="X",$DL8/COUNTA($BZ8:$CQ8),0)</f>
        <v>0</v>
      </c>
      <c r="DB8" s="66">
        <f>SUM(CS8:DA8)</f>
        <v>0</v>
      </c>
      <c r="DC8" s="56"/>
      <c r="DD8" s="115">
        <f>SUM(DE8:DG8)</f>
        <v>600</v>
      </c>
      <c r="DE8" s="116">
        <f>'CINI-Unicampania-Totale-Prev'!BU8</f>
        <v>600</v>
      </c>
      <c r="DF8" s="116">
        <f>'CINI-Unicampania-Totale-Prev'!BV8</f>
        <v>0</v>
      </c>
      <c r="DG8" s="116">
        <f>'CINI-Unicampania-Totale-Prev'!BW8</f>
        <v>0</v>
      </c>
      <c r="DH8" s="115">
        <v>600</v>
      </c>
      <c r="DI8" s="65"/>
      <c r="DJ8" s="109">
        <f t="shared" ref="DJ8:DJ52" si="28">DD8/125</f>
        <v>4.8</v>
      </c>
      <c r="DK8" s="65"/>
      <c r="DL8" s="113">
        <f>DF8/125*'CINI - UniCampania'!$B$4</f>
        <v>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2:134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>SUM(Tabella12058111925[[#This Row],[Quadrimestre nov22-feb23]:[Quadrimestre lug25-ott25]])</f>
        <v>0</v>
      </c>
      <c r="AL9" s="1" t="s">
        <v>126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">
        <f>Tabella32269122026[[#This Row],[Atteso1-4]]+Tabella32269122026[[#This Row],[Atteso5-8]]+Tabella32269122026[[#This Row],[Atteso9-12]]+Tabella32269122026[[#This Row],[Atteso13-16]]+Tabella32269122026[[#This Row],[Atteso17-20]]</f>
        <v>0</v>
      </c>
      <c r="BF9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9" s="93">
        <f>IFERROR(-(Tabella32269122026[[#This Row],[Totale Per OR Atteso]]-Tabella32269122026[[#This Row],[Totale Predetto]])/Tabella32269122026[[#This Row],[Totale Per OR Atteso]],0)</f>
        <v>0</v>
      </c>
      <c r="BP9" s="1"/>
      <c r="BQ9" s="1"/>
      <c r="BR9" s="1"/>
      <c r="BS9" s="1"/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19"/>
        <v>0</v>
      </c>
      <c r="CT9" s="52">
        <f t="shared" si="20"/>
        <v>0</v>
      </c>
      <c r="CU9" s="52">
        <f t="shared" si="21"/>
        <v>0</v>
      </c>
      <c r="CV9" s="52">
        <f t="shared" si="22"/>
        <v>0</v>
      </c>
      <c r="CW9" s="52">
        <f t="shared" si="23"/>
        <v>0</v>
      </c>
      <c r="CX9" s="52">
        <f t="shared" si="24"/>
        <v>0</v>
      </c>
      <c r="CY9" s="52">
        <f t="shared" si="25"/>
        <v>0</v>
      </c>
      <c r="CZ9" s="52">
        <f t="shared" si="26"/>
        <v>0</v>
      </c>
      <c r="DA9" s="52">
        <f t="shared" si="27"/>
        <v>0</v>
      </c>
      <c r="DB9" s="66">
        <f>SUM(CS9:DA9)</f>
        <v>0</v>
      </c>
      <c r="DC9" s="56"/>
      <c r="DD9" s="115">
        <f t="shared" ref="DD9:DD72" si="29">SUM(DE9:DG9)</f>
        <v>600</v>
      </c>
      <c r="DE9" s="116">
        <f>'CINI-Unicampania-Totale-Prev'!BU9</f>
        <v>600</v>
      </c>
      <c r="DF9" s="116">
        <f>'CINI-Unicampania-Totale-Prev'!BV9</f>
        <v>0</v>
      </c>
      <c r="DG9" s="116">
        <f>'CINI-Unicampania-Totale-Prev'!BW9</f>
        <v>0</v>
      </c>
      <c r="DH9" s="115">
        <v>600</v>
      </c>
      <c r="DI9" s="65"/>
      <c r="DJ9" s="109">
        <f t="shared" si="28"/>
        <v>4.8</v>
      </c>
      <c r="DK9" s="65"/>
      <c r="DL9" s="113">
        <f>DF9/125*'CINI - UniCampania'!$B$4</f>
        <v>0</v>
      </c>
      <c r="DU9" s="7" t="s">
        <v>88</v>
      </c>
      <c r="DV9" s="5">
        <f>SUM(CS8:CS52)</f>
        <v>9777.7777777777774</v>
      </c>
      <c r="DW9" s="5">
        <f t="shared" ref="DW9:ED9" si="30">SUM(CT8:CT52)</f>
        <v>10755.555555555555</v>
      </c>
      <c r="DX9" s="5">
        <f t="shared" si="30"/>
        <v>11733.333333333332</v>
      </c>
      <c r="DY9" s="5">
        <f t="shared" si="30"/>
        <v>11733.333333333332</v>
      </c>
      <c r="DZ9" s="5">
        <f t="shared" si="30"/>
        <v>6844.4444444444453</v>
      </c>
      <c r="EA9" s="5">
        <f t="shared" si="30"/>
        <v>1955.5555555555557</v>
      </c>
      <c r="EB9" s="5">
        <f t="shared" si="30"/>
        <v>0</v>
      </c>
      <c r="EC9" s="5">
        <f t="shared" si="30"/>
        <v>0</v>
      </c>
      <c r="ED9" s="5">
        <f t="shared" si="30"/>
        <v>0</v>
      </c>
    </row>
    <row r="10" spans="2:134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>SUM(Tabella12058111925[[#This Row],[Quadrimestre nov22-feb23]:[Quadrimestre lug25-ott25]])</f>
        <v>0</v>
      </c>
      <c r="AL10" s="1" t="s">
        <v>129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">
        <f>Tabella32269122026[[#This Row],[Atteso1-4]]+Tabella32269122026[[#This Row],[Atteso5-8]]+Tabella32269122026[[#This Row],[Atteso9-12]]+Tabella32269122026[[#This Row],[Atteso13-16]]+Tabella32269122026[[#This Row],[Atteso17-20]]</f>
        <v>0</v>
      </c>
      <c r="BF10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0" s="93">
        <f>IFERROR(-(Tabella32269122026[[#This Row],[Totale Per OR Atteso]]-Tabella32269122026[[#This Row],[Totale Predetto]])/Tabella32269122026[[#This Row],[Totale Per OR Atteso]],0)</f>
        <v>0</v>
      </c>
      <c r="BP10" s="1"/>
      <c r="BQ10" s="1"/>
      <c r="BR10" s="1"/>
      <c r="BS10" s="1"/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19"/>
        <v>0</v>
      </c>
      <c r="CT10" s="52">
        <f t="shared" si="20"/>
        <v>0</v>
      </c>
      <c r="CU10" s="52">
        <f t="shared" si="21"/>
        <v>0</v>
      </c>
      <c r="CV10" s="52">
        <f t="shared" si="22"/>
        <v>0</v>
      </c>
      <c r="CW10" s="52">
        <f t="shared" si="23"/>
        <v>0</v>
      </c>
      <c r="CX10" s="52">
        <f t="shared" si="24"/>
        <v>0</v>
      </c>
      <c r="CY10" s="52">
        <f t="shared" si="25"/>
        <v>0</v>
      </c>
      <c r="CZ10" s="52">
        <f t="shared" si="26"/>
        <v>0</v>
      </c>
      <c r="DA10" s="52">
        <f t="shared" si="27"/>
        <v>0</v>
      </c>
      <c r="DB10" s="66">
        <f t="shared" ref="DB10:DB73" si="31">SUM(CS10:DA10)</f>
        <v>0</v>
      </c>
      <c r="DC10" s="56"/>
      <c r="DD10" s="115">
        <f t="shared" si="29"/>
        <v>600</v>
      </c>
      <c r="DE10" s="116">
        <f>'CINI-Unicampania-Totale-Prev'!BU10</f>
        <v>600</v>
      </c>
      <c r="DF10" s="116">
        <f>'CINI-Unicampania-Totale-Prev'!BV10</f>
        <v>0</v>
      </c>
      <c r="DG10" s="116">
        <f>'CINI-Unicampania-Totale-Prev'!BW10</f>
        <v>0</v>
      </c>
      <c r="DH10" s="115">
        <v>600</v>
      </c>
      <c r="DI10" s="65"/>
      <c r="DJ10" s="109">
        <f t="shared" si="28"/>
        <v>4.8</v>
      </c>
      <c r="DK10" s="65"/>
      <c r="DL10" s="113">
        <f>DF10/125*'CINI - UniCampania'!$B$4</f>
        <v>0</v>
      </c>
      <c r="DU10" s="7" t="s">
        <v>116</v>
      </c>
      <c r="DV10" s="5">
        <f>SUM(CS54:CS93)</f>
        <v>0</v>
      </c>
      <c r="DW10" s="5">
        <f t="shared" ref="DW10:ED10" si="32">SUM(CT54:CT93)</f>
        <v>1466.6666666666667</v>
      </c>
      <c r="DX10" s="5">
        <f t="shared" si="32"/>
        <v>2933.3333333333335</v>
      </c>
      <c r="DY10" s="5">
        <f t="shared" si="32"/>
        <v>8800</v>
      </c>
      <c r="DZ10" s="5">
        <f t="shared" si="32"/>
        <v>7333.3333333333339</v>
      </c>
      <c r="EA10" s="5">
        <f t="shared" si="32"/>
        <v>5866.666666666667</v>
      </c>
      <c r="EB10" s="5">
        <f t="shared" si="32"/>
        <v>0</v>
      </c>
      <c r="EC10" s="5">
        <f t="shared" si="32"/>
        <v>0</v>
      </c>
      <c r="ED10" s="5">
        <f t="shared" si="32"/>
        <v>0</v>
      </c>
    </row>
    <row r="11" spans="2:134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>SUM(Tabella12058111925[[#This Row],[Quadrimestre nov22-feb23]:[Quadrimestre lug25-ott25]])</f>
        <v>0</v>
      </c>
      <c r="AL11" s="1" t="s">
        <v>132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Tabella32269122026[[#This Row],[Atteso1-4]]+Tabella32269122026[[#This Row],[Atteso5-8]]+Tabella32269122026[[#This Row],[Atteso9-12]]+Tabella32269122026[[#This Row],[Atteso13-16]]+Tabella32269122026[[#This Row],[Atteso17-20]]</f>
        <v>0</v>
      </c>
      <c r="BF11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1" s="93">
        <f>IFERROR(-(Tabella32269122026[[#This Row],[Totale Per OR Atteso]]-Tabella32269122026[[#This Row],[Totale Predetto]])/Tabella32269122026[[#This Row],[Totale Per OR Atteso]],0)</f>
        <v>0</v>
      </c>
      <c r="BP11" s="1"/>
      <c r="BQ11" s="1"/>
      <c r="BR11" s="1"/>
      <c r="BS11" s="1"/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19"/>
        <v>0</v>
      </c>
      <c r="CT11" s="52">
        <f t="shared" si="20"/>
        <v>0</v>
      </c>
      <c r="CU11" s="52">
        <f t="shared" si="21"/>
        <v>0</v>
      </c>
      <c r="CV11" s="52">
        <f t="shared" si="22"/>
        <v>0</v>
      </c>
      <c r="CW11" s="52">
        <f t="shared" si="23"/>
        <v>0</v>
      </c>
      <c r="CX11" s="52">
        <f t="shared" si="24"/>
        <v>0</v>
      </c>
      <c r="CY11" s="52">
        <f t="shared" si="25"/>
        <v>0</v>
      </c>
      <c r="CZ11" s="52">
        <f t="shared" si="26"/>
        <v>0</v>
      </c>
      <c r="DA11" s="52">
        <f t="shared" si="27"/>
        <v>0</v>
      </c>
      <c r="DB11" s="66">
        <f t="shared" si="31"/>
        <v>0</v>
      </c>
      <c r="DC11" s="56"/>
      <c r="DD11" s="115">
        <f t="shared" si="29"/>
        <v>600</v>
      </c>
      <c r="DE11" s="116">
        <f>'CINI-Unicampania-Totale-Prev'!BU11</f>
        <v>600</v>
      </c>
      <c r="DF11" s="116">
        <f>'CINI-Unicampania-Totale-Prev'!BV11</f>
        <v>0</v>
      </c>
      <c r="DG11" s="116">
        <f>'CINI-Unicampania-Totale-Prev'!BW11</f>
        <v>0</v>
      </c>
      <c r="DH11" s="115">
        <v>600</v>
      </c>
      <c r="DI11" s="65"/>
      <c r="DJ11" s="109">
        <f t="shared" si="28"/>
        <v>4.8</v>
      </c>
      <c r="DK11" s="65"/>
      <c r="DL11" s="113">
        <f>DF11/125*'CINI - UniCampania'!$B$4</f>
        <v>0</v>
      </c>
      <c r="DU11" s="7" t="s">
        <v>118</v>
      </c>
      <c r="DV11" s="5">
        <f>SUM(CS95:CS101)</f>
        <v>0</v>
      </c>
      <c r="DW11" s="5">
        <f t="shared" ref="DW11:ED11" si="33">SUM(CT95:CT101)</f>
        <v>0</v>
      </c>
      <c r="DX11" s="5">
        <f t="shared" si="33"/>
        <v>0</v>
      </c>
      <c r="DY11" s="5">
        <f t="shared" si="33"/>
        <v>0</v>
      </c>
      <c r="DZ11" s="5">
        <f t="shared" si="33"/>
        <v>8800</v>
      </c>
      <c r="EA11" s="5">
        <f t="shared" si="33"/>
        <v>17600</v>
      </c>
      <c r="EB11" s="5">
        <f t="shared" si="33"/>
        <v>23466.666666666668</v>
      </c>
      <c r="EC11" s="5">
        <f t="shared" si="33"/>
        <v>11733.333333333334</v>
      </c>
      <c r="ED11" s="5">
        <f t="shared" si="33"/>
        <v>0</v>
      </c>
    </row>
    <row r="12" spans="2:134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>SUM(Tabella12058111925[[#This Row],[Quadrimestre nov22-feb23]:[Quadrimestre lug25-ott25]])</f>
        <v>0</v>
      </c>
      <c r="AL12" s="1" t="s">
        <v>135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Tabella32269122026[[#This Row],[Atteso1-4]]+Tabella32269122026[[#This Row],[Atteso5-8]]+Tabella32269122026[[#This Row],[Atteso9-12]]+Tabella32269122026[[#This Row],[Atteso13-16]]+Tabella32269122026[[#This Row],[Atteso17-20]]</f>
        <v>0</v>
      </c>
      <c r="BF12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2" s="93">
        <f>IFERROR(-(Tabella32269122026[[#This Row],[Totale Per OR Atteso]]-Tabella32269122026[[#This Row],[Totale Predetto]])/Tabella32269122026[[#This Row],[Totale Per OR Atteso]],0)</f>
        <v>0</v>
      </c>
      <c r="BP12" s="1"/>
      <c r="BQ12" s="1"/>
      <c r="BR12" s="1"/>
      <c r="BS12" s="1"/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19"/>
        <v>0</v>
      </c>
      <c r="CT12" s="52">
        <f t="shared" si="20"/>
        <v>0</v>
      </c>
      <c r="CU12" s="52">
        <f t="shared" si="21"/>
        <v>0</v>
      </c>
      <c r="CV12" s="52">
        <f t="shared" si="22"/>
        <v>0</v>
      </c>
      <c r="CW12" s="52">
        <f t="shared" si="23"/>
        <v>0</v>
      </c>
      <c r="CX12" s="52">
        <f t="shared" si="24"/>
        <v>0</v>
      </c>
      <c r="CY12" s="52">
        <f t="shared" si="25"/>
        <v>0</v>
      </c>
      <c r="CZ12" s="52">
        <f t="shared" si="26"/>
        <v>0</v>
      </c>
      <c r="DA12" s="52">
        <f t="shared" si="27"/>
        <v>0</v>
      </c>
      <c r="DB12" s="66">
        <f t="shared" si="31"/>
        <v>0</v>
      </c>
      <c r="DC12" s="56"/>
      <c r="DD12" s="115">
        <f t="shared" si="29"/>
        <v>600</v>
      </c>
      <c r="DE12" s="116">
        <f>'CINI-Unicampania-Totale-Prev'!BU12</f>
        <v>600</v>
      </c>
      <c r="DF12" s="116">
        <f>'CINI-Unicampania-Totale-Prev'!BV12</f>
        <v>0</v>
      </c>
      <c r="DG12" s="116">
        <f>'CINI-Unicampania-Totale-Prev'!BW12</f>
        <v>0</v>
      </c>
      <c r="DH12" s="115">
        <v>600</v>
      </c>
      <c r="DI12" s="65"/>
      <c r="DJ12" s="109">
        <f t="shared" si="28"/>
        <v>4.8</v>
      </c>
      <c r="DK12" s="65"/>
      <c r="DL12" s="113">
        <f>DF12/125*'CINI - UniCampania'!$B$4</f>
        <v>0</v>
      </c>
      <c r="DU12" s="7" t="s">
        <v>122</v>
      </c>
      <c r="DV12" s="5">
        <f>SUM(CS103:CS109)</f>
        <v>0</v>
      </c>
      <c r="DW12" s="5">
        <f t="shared" ref="DW12:ED12" si="34">SUM(CT103:CT109)</f>
        <v>0</v>
      </c>
      <c r="DX12" s="5">
        <f t="shared" si="34"/>
        <v>0</v>
      </c>
      <c r="DY12" s="5">
        <f t="shared" si="34"/>
        <v>0</v>
      </c>
      <c r="DZ12" s="5">
        <f t="shared" si="34"/>
        <v>0</v>
      </c>
      <c r="EA12" s="5">
        <f t="shared" si="34"/>
        <v>0</v>
      </c>
      <c r="EB12" s="5">
        <f t="shared" si="34"/>
        <v>0</v>
      </c>
      <c r="EC12" s="5">
        <f t="shared" si="34"/>
        <v>0</v>
      </c>
      <c r="ED12" s="5">
        <f t="shared" si="34"/>
        <v>0</v>
      </c>
    </row>
    <row r="13" spans="2:134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>SUM(Tabella12058111925[[#This Row],[Quadrimestre nov22-feb23]:[Quadrimestre lug25-ott25]])</f>
        <v>0</v>
      </c>
      <c r="BP13" s="1"/>
      <c r="BQ13" s="1"/>
      <c r="BR13" s="1"/>
      <c r="BS13" s="1"/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19"/>
        <v>0</v>
      </c>
      <c r="CT13" s="52">
        <f t="shared" si="20"/>
        <v>0</v>
      </c>
      <c r="CU13" s="52">
        <f t="shared" si="21"/>
        <v>0</v>
      </c>
      <c r="CV13" s="52">
        <f t="shared" si="22"/>
        <v>0</v>
      </c>
      <c r="CW13" s="52">
        <f t="shared" si="23"/>
        <v>0</v>
      </c>
      <c r="CX13" s="52">
        <f t="shared" si="24"/>
        <v>0</v>
      </c>
      <c r="CY13" s="52">
        <f t="shared" si="25"/>
        <v>0</v>
      </c>
      <c r="CZ13" s="52">
        <f t="shared" si="26"/>
        <v>0</v>
      </c>
      <c r="DA13" s="52">
        <f t="shared" si="27"/>
        <v>0</v>
      </c>
      <c r="DB13" s="66">
        <f t="shared" si="31"/>
        <v>0</v>
      </c>
      <c r="DC13" s="56"/>
      <c r="DD13" s="115">
        <f t="shared" si="29"/>
        <v>0</v>
      </c>
      <c r="DE13" s="116">
        <f>'CINI-Unicampania-Totale-Prev'!BU13</f>
        <v>0</v>
      </c>
      <c r="DF13" s="116">
        <f>'CINI-Unicampania-Totale-Prev'!BV13</f>
        <v>0</v>
      </c>
      <c r="DG13" s="116">
        <f>'CINI-Unicampania-Totale-Prev'!BW13</f>
        <v>0</v>
      </c>
      <c r="DH13" s="115">
        <v>0</v>
      </c>
      <c r="DI13" s="65"/>
      <c r="DJ13" s="109">
        <f t="shared" si="28"/>
        <v>0</v>
      </c>
      <c r="DK13" s="65"/>
      <c r="DL13" s="113">
        <f>DF13/125*'CINI - UniCampania'!$B$4</f>
        <v>0</v>
      </c>
      <c r="DU13" s="7" t="s">
        <v>126</v>
      </c>
      <c r="DV13" s="5">
        <f>SUM(CS111:CS116)</f>
        <v>0</v>
      </c>
      <c r="DW13" s="5">
        <f t="shared" ref="DW13:ED13" si="35">SUM(CT111:CT116)</f>
        <v>0</v>
      </c>
      <c r="DX13" s="5">
        <f t="shared" si="35"/>
        <v>0</v>
      </c>
      <c r="DY13" s="5">
        <f t="shared" si="35"/>
        <v>0</v>
      </c>
      <c r="DZ13" s="5">
        <f t="shared" si="35"/>
        <v>0</v>
      </c>
      <c r="EA13" s="5">
        <f t="shared" si="35"/>
        <v>0</v>
      </c>
      <c r="EB13" s="5">
        <f t="shared" si="35"/>
        <v>0</v>
      </c>
      <c r="EC13" s="5">
        <f t="shared" si="35"/>
        <v>0</v>
      </c>
      <c r="ED13" s="5">
        <f t="shared" si="35"/>
        <v>0</v>
      </c>
    </row>
    <row r="14" spans="2:134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>SUM(Tabella12058111925[[#This Row],[Quadrimestre nov22-feb23]:[Quadrimestre lug25-ott25]])</f>
        <v>0</v>
      </c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140800</v>
      </c>
      <c r="BP14" s="1"/>
      <c r="BQ14" s="1"/>
      <c r="BR14" s="1"/>
      <c r="BS14" s="1"/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19"/>
        <v>0</v>
      </c>
      <c r="CT14" s="52">
        <f t="shared" si="20"/>
        <v>0</v>
      </c>
      <c r="CU14" s="52">
        <f t="shared" si="21"/>
        <v>0</v>
      </c>
      <c r="CV14" s="52">
        <f t="shared" si="22"/>
        <v>0</v>
      </c>
      <c r="CW14" s="52">
        <f t="shared" si="23"/>
        <v>0</v>
      </c>
      <c r="CX14" s="52">
        <f t="shared" si="24"/>
        <v>0</v>
      </c>
      <c r="CY14" s="52">
        <f t="shared" si="25"/>
        <v>0</v>
      </c>
      <c r="CZ14" s="52">
        <f t="shared" si="26"/>
        <v>0</v>
      </c>
      <c r="DA14" s="52">
        <f t="shared" si="27"/>
        <v>0</v>
      </c>
      <c r="DB14" s="66">
        <f t="shared" si="31"/>
        <v>0</v>
      </c>
      <c r="DC14" s="56"/>
      <c r="DD14" s="115">
        <f t="shared" si="29"/>
        <v>0</v>
      </c>
      <c r="DE14" s="116">
        <f>'CINI-Unicampania-Totale-Prev'!BU14</f>
        <v>0</v>
      </c>
      <c r="DF14" s="116">
        <f>'CINI-Unicampania-Totale-Prev'!BV14</f>
        <v>0</v>
      </c>
      <c r="DG14" s="116">
        <f>'CINI-Unicampania-Totale-Prev'!BW14</f>
        <v>0</v>
      </c>
      <c r="DH14" s="115">
        <v>0</v>
      </c>
      <c r="DI14" s="65"/>
      <c r="DJ14" s="109">
        <f t="shared" si="28"/>
        <v>0</v>
      </c>
      <c r="DK14" s="65"/>
      <c r="DL14" s="113">
        <f>DF14/125*'CINI - UniCampania'!$B$4</f>
        <v>0</v>
      </c>
      <c r="DU14" s="7" t="s">
        <v>129</v>
      </c>
      <c r="DV14" s="5">
        <f>SUM(CS118:CS126)</f>
        <v>0</v>
      </c>
      <c r="DW14" s="5">
        <f t="shared" ref="DW14:ED14" si="36">SUM(CT118:CT126)</f>
        <v>0</v>
      </c>
      <c r="DX14" s="5">
        <f t="shared" si="36"/>
        <v>0</v>
      </c>
      <c r="DY14" s="5">
        <f t="shared" si="36"/>
        <v>0</v>
      </c>
      <c r="DZ14" s="5">
        <f t="shared" si="36"/>
        <v>0</v>
      </c>
      <c r="EA14" s="5">
        <f t="shared" si="36"/>
        <v>0</v>
      </c>
      <c r="EB14" s="5">
        <f t="shared" si="36"/>
        <v>0</v>
      </c>
      <c r="EC14" s="5">
        <f t="shared" si="36"/>
        <v>0</v>
      </c>
      <c r="ED14" s="5">
        <f t="shared" si="36"/>
        <v>0</v>
      </c>
    </row>
    <row r="15" spans="2:134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>SUM(Tabella12058111925[[#This Row],[Quadrimestre nov22-feb23]:[Quadrimestre lug25-ott25]])</f>
        <v>0</v>
      </c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P15" s="1"/>
      <c r="BQ15" s="1"/>
      <c r="BR15" s="1"/>
      <c r="BS15" s="1"/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19"/>
        <v>0</v>
      </c>
      <c r="CT15" s="52">
        <f t="shared" si="20"/>
        <v>0</v>
      </c>
      <c r="CU15" s="52">
        <f t="shared" si="21"/>
        <v>0</v>
      </c>
      <c r="CV15" s="52">
        <f t="shared" si="22"/>
        <v>0</v>
      </c>
      <c r="CW15" s="52">
        <f t="shared" si="23"/>
        <v>0</v>
      </c>
      <c r="CX15" s="52">
        <f t="shared" si="24"/>
        <v>0</v>
      </c>
      <c r="CY15" s="52">
        <f t="shared" si="25"/>
        <v>0</v>
      </c>
      <c r="CZ15" s="52">
        <f t="shared" si="26"/>
        <v>0</v>
      </c>
      <c r="DA15" s="52">
        <f t="shared" si="27"/>
        <v>0</v>
      </c>
      <c r="DB15" s="66">
        <f t="shared" si="31"/>
        <v>0</v>
      </c>
      <c r="DC15" s="56"/>
      <c r="DD15" s="115">
        <f t="shared" si="29"/>
        <v>0</v>
      </c>
      <c r="DE15" s="116">
        <f>'CINI-Unicampania-Totale-Prev'!BU15</f>
        <v>0</v>
      </c>
      <c r="DF15" s="116">
        <f>'CINI-Unicampania-Totale-Prev'!BV15</f>
        <v>0</v>
      </c>
      <c r="DG15" s="116">
        <f>'CINI-Unicampania-Totale-Prev'!BW15</f>
        <v>0</v>
      </c>
      <c r="DH15" s="115">
        <v>0</v>
      </c>
      <c r="DI15" s="65"/>
      <c r="DJ15" s="109">
        <f t="shared" si="28"/>
        <v>0</v>
      </c>
      <c r="DK15" s="65"/>
      <c r="DL15" s="113">
        <f>DF15/125*'CINI - UniCampania'!$B$4</f>
        <v>0</v>
      </c>
      <c r="DU15" s="7" t="s">
        <v>132</v>
      </c>
      <c r="DV15" s="5">
        <f>SUM(CS128:CS133)</f>
        <v>0</v>
      </c>
      <c r="DW15" s="5">
        <f t="shared" ref="DW15:ED15" si="37">SUM(CT128:CT133)</f>
        <v>0</v>
      </c>
      <c r="DX15" s="5">
        <f t="shared" si="37"/>
        <v>0</v>
      </c>
      <c r="DY15" s="5">
        <f t="shared" si="37"/>
        <v>0</v>
      </c>
      <c r="DZ15" s="5">
        <f t="shared" si="37"/>
        <v>0</v>
      </c>
      <c r="EA15" s="5">
        <f t="shared" si="37"/>
        <v>0</v>
      </c>
      <c r="EB15" s="5">
        <f t="shared" si="37"/>
        <v>0</v>
      </c>
      <c r="EC15" s="5">
        <f t="shared" si="37"/>
        <v>0</v>
      </c>
      <c r="ED15" s="5">
        <f t="shared" si="37"/>
        <v>0</v>
      </c>
    </row>
    <row r="16" spans="2:134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0"/>
        <v>0</v>
      </c>
      <c r="P16" s="4">
        <f t="shared" si="1"/>
        <v>0</v>
      </c>
      <c r="Q16" s="4">
        <f t="shared" si="2"/>
        <v>0</v>
      </c>
      <c r="R16" s="4">
        <f t="shared" si="3"/>
        <v>0</v>
      </c>
      <c r="S16" s="4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>SUM(Tabella12058111925[[#This Row],[Quadrimestre nov22-feb23]:[Quadrimestre lug25-ott25]])</f>
        <v>0</v>
      </c>
      <c r="AS16" s="142" t="s">
        <v>146</v>
      </c>
      <c r="AT16" s="99"/>
      <c r="AU16" s="97"/>
      <c r="AV16" s="96">
        <f>IFERROR(-(AV14-AV15)/AV14,0)</f>
        <v>-1</v>
      </c>
      <c r="BP16" s="1"/>
      <c r="BQ16" s="1"/>
      <c r="BR16" s="1"/>
      <c r="BS16" s="1"/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19"/>
        <v>0</v>
      </c>
      <c r="CT16" s="52">
        <f t="shared" si="20"/>
        <v>0</v>
      </c>
      <c r="CU16" s="52">
        <f t="shared" si="21"/>
        <v>0</v>
      </c>
      <c r="CV16" s="52">
        <f t="shared" si="22"/>
        <v>0</v>
      </c>
      <c r="CW16" s="52">
        <f t="shared" si="23"/>
        <v>0</v>
      </c>
      <c r="CX16" s="52">
        <f t="shared" si="24"/>
        <v>0</v>
      </c>
      <c r="CY16" s="52">
        <f t="shared" si="25"/>
        <v>0</v>
      </c>
      <c r="CZ16" s="52">
        <f t="shared" si="26"/>
        <v>0</v>
      </c>
      <c r="DA16" s="52">
        <f t="shared" si="27"/>
        <v>0</v>
      </c>
      <c r="DB16" s="66">
        <f t="shared" si="31"/>
        <v>0</v>
      </c>
      <c r="DC16" s="56"/>
      <c r="DD16" s="115">
        <f t="shared" si="29"/>
        <v>0</v>
      </c>
      <c r="DE16" s="116">
        <f>'CINI-Unicampania-Totale-Prev'!BU16</f>
        <v>0</v>
      </c>
      <c r="DF16" s="116">
        <f>'CINI-Unicampania-Totale-Prev'!BV16</f>
        <v>0</v>
      </c>
      <c r="DG16" s="116">
        <f>'CINI-Unicampania-Totale-Prev'!BW16</f>
        <v>0</v>
      </c>
      <c r="DH16" s="115">
        <v>0</v>
      </c>
      <c r="DI16" s="65"/>
      <c r="DJ16" s="109">
        <f t="shared" si="28"/>
        <v>0</v>
      </c>
      <c r="DK16" s="65"/>
      <c r="DL16" s="113">
        <f>DF16/125*'CINI - UniCampania'!$B$4</f>
        <v>0</v>
      </c>
      <c r="DU16" s="7" t="s">
        <v>135</v>
      </c>
      <c r="DV16" s="5">
        <f>SUM(CS135:CS139)</f>
        <v>0</v>
      </c>
      <c r="DW16" s="5">
        <f t="shared" ref="DW16:ED16" si="38">SUM(CT135:CT139)</f>
        <v>0</v>
      </c>
      <c r="DX16" s="5">
        <f t="shared" si="38"/>
        <v>0</v>
      </c>
      <c r="DY16" s="5">
        <f t="shared" si="38"/>
        <v>0</v>
      </c>
      <c r="DZ16" s="5">
        <f t="shared" si="38"/>
        <v>0</v>
      </c>
      <c r="EA16" s="5">
        <f t="shared" si="38"/>
        <v>0</v>
      </c>
      <c r="EB16" s="5">
        <f t="shared" si="38"/>
        <v>0</v>
      </c>
      <c r="EC16" s="5">
        <f t="shared" si="38"/>
        <v>0</v>
      </c>
      <c r="ED16" s="5">
        <f t="shared" si="38"/>
        <v>0</v>
      </c>
    </row>
    <row r="17" spans="2:116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0"/>
        <v>0</v>
      </c>
      <c r="P17" s="4">
        <f t="shared" si="1"/>
        <v>0</v>
      </c>
      <c r="Q17" s="4">
        <f t="shared" si="2"/>
        <v>0</v>
      </c>
      <c r="R17" s="4">
        <f t="shared" si="3"/>
        <v>0</v>
      </c>
      <c r="S17" s="4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>SUM(Tabella12058111925[[#This Row],[Quadrimestre nov22-feb23]:[Quadrimestre lug25-ott25]])</f>
        <v>0</v>
      </c>
      <c r="BP17" s="1"/>
      <c r="BQ17" s="1"/>
      <c r="BR17" s="1"/>
      <c r="BS17" s="1"/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19"/>
        <v>0</v>
      </c>
      <c r="CT17" s="52">
        <f t="shared" si="20"/>
        <v>0</v>
      </c>
      <c r="CU17" s="52">
        <f t="shared" si="21"/>
        <v>0</v>
      </c>
      <c r="CV17" s="52">
        <f t="shared" si="22"/>
        <v>0</v>
      </c>
      <c r="CW17" s="52">
        <f t="shared" si="23"/>
        <v>0</v>
      </c>
      <c r="CX17" s="52">
        <f t="shared" si="24"/>
        <v>0</v>
      </c>
      <c r="CY17" s="52">
        <f t="shared" si="25"/>
        <v>0</v>
      </c>
      <c r="CZ17" s="52">
        <f t="shared" si="26"/>
        <v>0</v>
      </c>
      <c r="DA17" s="52">
        <f t="shared" si="27"/>
        <v>0</v>
      </c>
      <c r="DB17" s="66">
        <f t="shared" si="31"/>
        <v>0</v>
      </c>
      <c r="DC17" s="56"/>
      <c r="DD17" s="115">
        <f t="shared" si="29"/>
        <v>0</v>
      </c>
      <c r="DE17" s="116">
        <f>'CINI-Unicampania-Totale-Prev'!BU17</f>
        <v>0</v>
      </c>
      <c r="DF17" s="116">
        <f>'CINI-Unicampania-Totale-Prev'!BV17</f>
        <v>0</v>
      </c>
      <c r="DG17" s="116">
        <f>'CINI-Unicampania-Totale-Prev'!BW17</f>
        <v>0</v>
      </c>
      <c r="DH17" s="115">
        <v>0</v>
      </c>
      <c r="DI17" s="65"/>
      <c r="DJ17" s="109">
        <f t="shared" si="28"/>
        <v>0</v>
      </c>
      <c r="DK17" s="65"/>
      <c r="DL17" s="113">
        <f>DF17/125*'CINI - UniCampania'!$B$4</f>
        <v>0</v>
      </c>
    </row>
    <row r="18" spans="2:116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0"/>
        <v>0</v>
      </c>
      <c r="P18" s="4">
        <f t="shared" si="1"/>
        <v>0</v>
      </c>
      <c r="Q18" s="4">
        <f t="shared" si="2"/>
        <v>0</v>
      </c>
      <c r="R18" s="4">
        <f t="shared" si="3"/>
        <v>0</v>
      </c>
      <c r="S18" s="4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>SUM(Tabella12058111925[[#This Row],[Quadrimestre nov22-feb23]:[Quadrimestre lug25-ott25]])</f>
        <v>0</v>
      </c>
      <c r="BP18" s="1"/>
      <c r="BQ18" s="1"/>
      <c r="BR18" s="1"/>
      <c r="BS18" s="1"/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19"/>
        <v>0</v>
      </c>
      <c r="CT18" s="52">
        <f t="shared" si="20"/>
        <v>0</v>
      </c>
      <c r="CU18" s="52">
        <f t="shared" si="21"/>
        <v>0</v>
      </c>
      <c r="CV18" s="52">
        <f t="shared" si="22"/>
        <v>0</v>
      </c>
      <c r="CW18" s="52">
        <f t="shared" si="23"/>
        <v>0</v>
      </c>
      <c r="CX18" s="52">
        <f t="shared" si="24"/>
        <v>0</v>
      </c>
      <c r="CY18" s="52">
        <f t="shared" si="25"/>
        <v>0</v>
      </c>
      <c r="CZ18" s="52">
        <f t="shared" si="26"/>
        <v>0</v>
      </c>
      <c r="DA18" s="52">
        <f t="shared" si="27"/>
        <v>0</v>
      </c>
      <c r="DB18" s="66">
        <f t="shared" si="31"/>
        <v>0</v>
      </c>
      <c r="DC18" s="56"/>
      <c r="DD18" s="115">
        <f t="shared" si="29"/>
        <v>600</v>
      </c>
      <c r="DE18" s="116">
        <f>'CINI-Unicampania-Totale-Prev'!BU18</f>
        <v>600</v>
      </c>
      <c r="DF18" s="116">
        <f>'CINI-Unicampania-Totale-Prev'!BV18</f>
        <v>0</v>
      </c>
      <c r="DG18" s="116">
        <f>'CINI-Unicampania-Totale-Prev'!BW18</f>
        <v>0</v>
      </c>
      <c r="DH18" s="115">
        <v>600</v>
      </c>
      <c r="DI18" s="65"/>
      <c r="DJ18" s="109">
        <f t="shared" si="28"/>
        <v>4.8</v>
      </c>
      <c r="DK18" s="65"/>
      <c r="DL18" s="113">
        <f>DF18/125*'CINI - UniCampania'!$B$4</f>
        <v>0</v>
      </c>
    </row>
    <row r="19" spans="2:116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0"/>
        <v>0</v>
      </c>
      <c r="P19" s="4">
        <f t="shared" si="1"/>
        <v>0</v>
      </c>
      <c r="Q19" s="4">
        <f t="shared" si="2"/>
        <v>0</v>
      </c>
      <c r="R19" s="4">
        <f t="shared" si="3"/>
        <v>0</v>
      </c>
      <c r="S19" s="4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>SUM(Tabella12058111925[[#This Row],[Quadrimestre nov22-feb23]:[Quadrimestre lug25-ott25]])</f>
        <v>0</v>
      </c>
      <c r="BP19" s="1"/>
      <c r="BQ19" s="1"/>
      <c r="BR19" s="1"/>
      <c r="BS19" s="1"/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19"/>
        <v>0</v>
      </c>
      <c r="CT19" s="52">
        <f t="shared" si="20"/>
        <v>0</v>
      </c>
      <c r="CU19" s="52">
        <f t="shared" si="21"/>
        <v>0</v>
      </c>
      <c r="CV19" s="52">
        <f t="shared" si="22"/>
        <v>0</v>
      </c>
      <c r="CW19" s="52">
        <f t="shared" si="23"/>
        <v>0</v>
      </c>
      <c r="CX19" s="52">
        <f t="shared" si="24"/>
        <v>0</v>
      </c>
      <c r="CY19" s="52">
        <f t="shared" si="25"/>
        <v>0</v>
      </c>
      <c r="CZ19" s="52">
        <f t="shared" si="26"/>
        <v>0</v>
      </c>
      <c r="DA19" s="52">
        <f t="shared" si="27"/>
        <v>0</v>
      </c>
      <c r="DB19" s="66">
        <f t="shared" si="31"/>
        <v>0</v>
      </c>
      <c r="DC19" s="56"/>
      <c r="DD19" s="115">
        <f t="shared" si="29"/>
        <v>600</v>
      </c>
      <c r="DE19" s="116">
        <f>'CINI-Unicampania-Totale-Prev'!BU19</f>
        <v>600</v>
      </c>
      <c r="DF19" s="116">
        <f>'CINI-Unicampania-Totale-Prev'!BV19</f>
        <v>0</v>
      </c>
      <c r="DG19" s="116">
        <f>'CINI-Unicampania-Totale-Prev'!BW19</f>
        <v>0</v>
      </c>
      <c r="DH19" s="115">
        <v>600</v>
      </c>
      <c r="DI19" s="65"/>
      <c r="DJ19" s="109">
        <f t="shared" si="28"/>
        <v>4.8</v>
      </c>
      <c r="DK19" s="65"/>
      <c r="DL19" s="113">
        <f>DF19/125*'CINI - UniCampania'!$B$4</f>
        <v>0</v>
      </c>
    </row>
    <row r="20" spans="2:116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0"/>
        <v>0</v>
      </c>
      <c r="P20" s="4">
        <f t="shared" si="1"/>
        <v>0</v>
      </c>
      <c r="Q20" s="4">
        <f t="shared" si="2"/>
        <v>0</v>
      </c>
      <c r="R20" s="4">
        <f t="shared" si="3"/>
        <v>0</v>
      </c>
      <c r="S20" s="4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>SUM(Tabella12058111925[[#This Row],[Quadrimestre nov22-feb23]:[Quadrimestre lug25-ott25]])</f>
        <v>0</v>
      </c>
      <c r="BP20" s="1"/>
      <c r="BQ20" s="1"/>
      <c r="BR20" s="1"/>
      <c r="BS20" s="1"/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19"/>
        <v>0</v>
      </c>
      <c r="CT20" s="52">
        <f t="shared" si="20"/>
        <v>0</v>
      </c>
      <c r="CU20" s="52">
        <f t="shared" si="21"/>
        <v>0</v>
      </c>
      <c r="CV20" s="52">
        <f t="shared" si="22"/>
        <v>0</v>
      </c>
      <c r="CW20" s="52">
        <f t="shared" si="23"/>
        <v>0</v>
      </c>
      <c r="CX20" s="52">
        <f t="shared" si="24"/>
        <v>0</v>
      </c>
      <c r="CY20" s="52">
        <f t="shared" si="25"/>
        <v>0</v>
      </c>
      <c r="CZ20" s="52">
        <f t="shared" si="26"/>
        <v>0</v>
      </c>
      <c r="DA20" s="52">
        <f t="shared" si="27"/>
        <v>0</v>
      </c>
      <c r="DB20" s="66">
        <f t="shared" si="31"/>
        <v>0</v>
      </c>
      <c r="DC20" s="56"/>
      <c r="DD20" s="115">
        <f t="shared" si="29"/>
        <v>600</v>
      </c>
      <c r="DE20" s="116">
        <f>'CINI-Unicampania-Totale-Prev'!BU20</f>
        <v>600</v>
      </c>
      <c r="DF20" s="116">
        <f>'CINI-Unicampania-Totale-Prev'!BV20</f>
        <v>0</v>
      </c>
      <c r="DG20" s="116">
        <f>'CINI-Unicampania-Totale-Prev'!BW20</f>
        <v>0</v>
      </c>
      <c r="DH20" s="115">
        <v>600</v>
      </c>
      <c r="DI20" s="65"/>
      <c r="DJ20" s="109">
        <f t="shared" si="28"/>
        <v>4.8</v>
      </c>
      <c r="DK20" s="65"/>
      <c r="DL20" s="113">
        <f>DF20/125*'CINI - UniCampania'!$B$4</f>
        <v>0</v>
      </c>
    </row>
    <row r="21" spans="2:116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0"/>
        <v>0</v>
      </c>
      <c r="P21" s="4">
        <f t="shared" si="1"/>
        <v>0</v>
      </c>
      <c r="Q21" s="4">
        <f t="shared" si="2"/>
        <v>0</v>
      </c>
      <c r="R21" s="4">
        <f t="shared" si="3"/>
        <v>0</v>
      </c>
      <c r="S21" s="4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>SUM(Tabella12058111925[[#This Row],[Quadrimestre nov22-feb23]:[Quadrimestre lug25-ott25]])</f>
        <v>0</v>
      </c>
      <c r="BP21" s="1"/>
      <c r="BQ21" s="1"/>
      <c r="BR21" s="1"/>
      <c r="BS21" s="1"/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19"/>
        <v>0</v>
      </c>
      <c r="CT21" s="52">
        <f t="shared" si="20"/>
        <v>0</v>
      </c>
      <c r="CU21" s="52">
        <f t="shared" si="21"/>
        <v>0</v>
      </c>
      <c r="CV21" s="52">
        <f t="shared" si="22"/>
        <v>0</v>
      </c>
      <c r="CW21" s="52">
        <f t="shared" si="23"/>
        <v>0</v>
      </c>
      <c r="CX21" s="52">
        <f t="shared" si="24"/>
        <v>0</v>
      </c>
      <c r="CY21" s="52">
        <f t="shared" si="25"/>
        <v>0</v>
      </c>
      <c r="CZ21" s="52">
        <f t="shared" si="26"/>
        <v>0</v>
      </c>
      <c r="DA21" s="52">
        <f t="shared" si="27"/>
        <v>0</v>
      </c>
      <c r="DB21" s="66">
        <f t="shared" si="31"/>
        <v>0</v>
      </c>
      <c r="DC21" s="56"/>
      <c r="DD21" s="115">
        <f t="shared" si="29"/>
        <v>600</v>
      </c>
      <c r="DE21" s="116">
        <f>'CINI-Unicampania-Totale-Prev'!BU21</f>
        <v>600</v>
      </c>
      <c r="DF21" s="116">
        <f>'CINI-Unicampania-Totale-Prev'!BV21</f>
        <v>0</v>
      </c>
      <c r="DG21" s="116">
        <f>'CINI-Unicampania-Totale-Prev'!BW21</f>
        <v>0</v>
      </c>
      <c r="DH21" s="115">
        <v>600</v>
      </c>
      <c r="DI21" s="65"/>
      <c r="DJ21" s="109">
        <f t="shared" si="28"/>
        <v>4.8</v>
      </c>
      <c r="DK21" s="65"/>
      <c r="DL21" s="113">
        <f>DF21/125*'CINI - UniCampania'!$B$4</f>
        <v>0</v>
      </c>
    </row>
    <row r="22" spans="2:116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0"/>
        <v>0</v>
      </c>
      <c r="P22" s="4">
        <f t="shared" si="1"/>
        <v>0</v>
      </c>
      <c r="Q22" s="4">
        <f t="shared" si="2"/>
        <v>0</v>
      </c>
      <c r="R22" s="4">
        <f t="shared" si="3"/>
        <v>0</v>
      </c>
      <c r="S22" s="4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>SUM(Tabella12058111925[[#This Row],[Quadrimestre nov22-feb23]:[Quadrimestre lug25-ott25]])</f>
        <v>0</v>
      </c>
      <c r="BP22" s="1"/>
      <c r="BQ22" s="1"/>
      <c r="BR22" s="1"/>
      <c r="BS22" s="1"/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19"/>
        <v>0</v>
      </c>
      <c r="CT22" s="52">
        <f t="shared" si="20"/>
        <v>0</v>
      </c>
      <c r="CU22" s="52">
        <f t="shared" si="21"/>
        <v>0</v>
      </c>
      <c r="CV22" s="52">
        <f t="shared" si="22"/>
        <v>0</v>
      </c>
      <c r="CW22" s="52">
        <f t="shared" si="23"/>
        <v>0</v>
      </c>
      <c r="CX22" s="52">
        <f t="shared" si="24"/>
        <v>0</v>
      </c>
      <c r="CY22" s="52">
        <f t="shared" si="25"/>
        <v>0</v>
      </c>
      <c r="CZ22" s="52">
        <f t="shared" si="26"/>
        <v>0</v>
      </c>
      <c r="DA22" s="52">
        <f t="shared" si="27"/>
        <v>0</v>
      </c>
      <c r="DB22" s="66">
        <f t="shared" si="31"/>
        <v>0</v>
      </c>
      <c r="DC22" s="56"/>
      <c r="DD22" s="115">
        <f t="shared" si="29"/>
        <v>220</v>
      </c>
      <c r="DE22" s="116">
        <f>'CINI-Unicampania-Totale-Prev'!BU22</f>
        <v>220</v>
      </c>
      <c r="DF22" s="116">
        <f>'CINI-Unicampania-Totale-Prev'!BV22</f>
        <v>0</v>
      </c>
      <c r="DG22" s="116">
        <f>'CINI-Unicampania-Totale-Prev'!BW22</f>
        <v>0</v>
      </c>
      <c r="DH22" s="115">
        <v>220</v>
      </c>
      <c r="DI22" s="65"/>
      <c r="DJ22" s="109">
        <f t="shared" si="28"/>
        <v>1.76</v>
      </c>
      <c r="DK22" s="65"/>
      <c r="DL22" s="113">
        <f>DF22/125*'CINI - UniCampania'!$B$4</f>
        <v>0</v>
      </c>
    </row>
    <row r="23" spans="2:116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0"/>
        <v>0</v>
      </c>
      <c r="P23" s="4">
        <f t="shared" si="1"/>
        <v>0</v>
      </c>
      <c r="Q23" s="4">
        <f t="shared" si="2"/>
        <v>0</v>
      </c>
      <c r="R23" s="4">
        <f t="shared" si="3"/>
        <v>0</v>
      </c>
      <c r="S23" s="4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>SUM(Tabella12058111925[[#This Row],[Quadrimestre nov22-feb23]:[Quadrimestre lug25-ott25]])</f>
        <v>0</v>
      </c>
      <c r="BP23" s="1"/>
      <c r="BQ23" s="1"/>
      <c r="BR23" s="1"/>
      <c r="BS23" s="1"/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19"/>
        <v>0</v>
      </c>
      <c r="CT23" s="52">
        <f t="shared" si="20"/>
        <v>0</v>
      </c>
      <c r="CU23" s="52">
        <f t="shared" si="21"/>
        <v>0</v>
      </c>
      <c r="CV23" s="52">
        <f t="shared" si="22"/>
        <v>0</v>
      </c>
      <c r="CW23" s="52">
        <f t="shared" si="23"/>
        <v>0</v>
      </c>
      <c r="CX23" s="52">
        <f t="shared" si="24"/>
        <v>0</v>
      </c>
      <c r="CY23" s="52">
        <f t="shared" si="25"/>
        <v>0</v>
      </c>
      <c r="CZ23" s="52">
        <f t="shared" si="26"/>
        <v>0</v>
      </c>
      <c r="DA23" s="52">
        <f t="shared" si="27"/>
        <v>0</v>
      </c>
      <c r="DB23" s="66">
        <f t="shared" si="31"/>
        <v>0</v>
      </c>
      <c r="DC23" s="56"/>
      <c r="DD23" s="115">
        <f t="shared" si="29"/>
        <v>220</v>
      </c>
      <c r="DE23" s="116">
        <f>'CINI-Unicampania-Totale-Prev'!BU23</f>
        <v>220</v>
      </c>
      <c r="DF23" s="116">
        <f>'CINI-Unicampania-Totale-Prev'!BV23</f>
        <v>0</v>
      </c>
      <c r="DG23" s="116">
        <f>'CINI-Unicampania-Totale-Prev'!BW23</f>
        <v>0</v>
      </c>
      <c r="DH23" s="115">
        <v>220</v>
      </c>
      <c r="DI23" s="65"/>
      <c r="DJ23" s="109">
        <f t="shared" si="28"/>
        <v>1.76</v>
      </c>
      <c r="DK23" s="65"/>
      <c r="DL23" s="113">
        <f>DF23/125*'CINI - UniCampania'!$B$4</f>
        <v>0</v>
      </c>
    </row>
    <row r="24" spans="2:116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0"/>
        <v>0</v>
      </c>
      <c r="P24" s="4">
        <f t="shared" si="1"/>
        <v>0</v>
      </c>
      <c r="Q24" s="4">
        <f t="shared" si="2"/>
        <v>0</v>
      </c>
      <c r="R24" s="4">
        <f t="shared" si="3"/>
        <v>0</v>
      </c>
      <c r="S24" s="4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>SUM(Tabella12058111925[[#This Row],[Quadrimestre nov22-feb23]:[Quadrimestre lug25-ott25]])</f>
        <v>0</v>
      </c>
      <c r="BP24" s="1"/>
      <c r="BQ24" s="1"/>
      <c r="BR24" s="1"/>
      <c r="BS24" s="1"/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19"/>
        <v>0</v>
      </c>
      <c r="CT24" s="52">
        <f t="shared" si="20"/>
        <v>0</v>
      </c>
      <c r="CU24" s="52">
        <f t="shared" si="21"/>
        <v>0</v>
      </c>
      <c r="CV24" s="52">
        <f t="shared" si="22"/>
        <v>0</v>
      </c>
      <c r="CW24" s="52">
        <f t="shared" si="23"/>
        <v>0</v>
      </c>
      <c r="CX24" s="52">
        <f t="shared" si="24"/>
        <v>0</v>
      </c>
      <c r="CY24" s="52">
        <f t="shared" si="25"/>
        <v>0</v>
      </c>
      <c r="CZ24" s="52">
        <f t="shared" si="26"/>
        <v>0</v>
      </c>
      <c r="DA24" s="52">
        <f t="shared" si="27"/>
        <v>0</v>
      </c>
      <c r="DB24" s="66">
        <f t="shared" si="31"/>
        <v>0</v>
      </c>
      <c r="DC24" s="56"/>
      <c r="DD24" s="115">
        <f t="shared" si="29"/>
        <v>0</v>
      </c>
      <c r="DE24" s="116">
        <f>'CINI-Unicampania-Totale-Prev'!BU24</f>
        <v>0</v>
      </c>
      <c r="DF24" s="116">
        <f>'CINI-Unicampania-Totale-Prev'!BV24</f>
        <v>0</v>
      </c>
      <c r="DG24" s="116">
        <f>'CINI-Unicampania-Totale-Prev'!BW24</f>
        <v>0</v>
      </c>
      <c r="DH24" s="115">
        <v>0</v>
      </c>
      <c r="DI24" s="65"/>
      <c r="DJ24" s="109">
        <f t="shared" si="28"/>
        <v>0</v>
      </c>
      <c r="DK24" s="65"/>
      <c r="DL24" s="113">
        <f>DF24/125*'CINI - UniCampania'!$B$4</f>
        <v>0</v>
      </c>
    </row>
    <row r="25" spans="2:116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0"/>
        <v>0</v>
      </c>
      <c r="P25" s="4">
        <f t="shared" si="1"/>
        <v>0</v>
      </c>
      <c r="Q25" s="4">
        <f t="shared" si="2"/>
        <v>0</v>
      </c>
      <c r="R25" s="4">
        <f t="shared" si="3"/>
        <v>0</v>
      </c>
      <c r="S25" s="4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>SUM(Tabella12058111925[[#This Row],[Quadrimestre nov22-feb23]:[Quadrimestre lug25-ott25]])</f>
        <v>0</v>
      </c>
      <c r="BP25" s="1"/>
      <c r="BQ25" s="1"/>
      <c r="BR25" s="1"/>
      <c r="BS25" s="1"/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19"/>
        <v>0</v>
      </c>
      <c r="CT25" s="52">
        <f t="shared" si="20"/>
        <v>0</v>
      </c>
      <c r="CU25" s="52">
        <f t="shared" si="21"/>
        <v>0</v>
      </c>
      <c r="CV25" s="52">
        <f t="shared" si="22"/>
        <v>0</v>
      </c>
      <c r="CW25" s="52">
        <f t="shared" si="23"/>
        <v>0</v>
      </c>
      <c r="CX25" s="52">
        <f t="shared" si="24"/>
        <v>0</v>
      </c>
      <c r="CY25" s="52">
        <f t="shared" si="25"/>
        <v>0</v>
      </c>
      <c r="CZ25" s="52">
        <f t="shared" si="26"/>
        <v>0</v>
      </c>
      <c r="DA25" s="52">
        <f t="shared" si="27"/>
        <v>0</v>
      </c>
      <c r="DB25" s="66">
        <f t="shared" si="31"/>
        <v>0</v>
      </c>
      <c r="DC25" s="56"/>
      <c r="DD25" s="115">
        <f t="shared" si="29"/>
        <v>0</v>
      </c>
      <c r="DE25" s="116">
        <f>'CINI-Unicampania-Totale-Prev'!BU25</f>
        <v>0</v>
      </c>
      <c r="DF25" s="116">
        <f>'CINI-Unicampania-Totale-Prev'!BV25</f>
        <v>0</v>
      </c>
      <c r="DG25" s="116">
        <f>'CINI-Unicampania-Totale-Prev'!BW25</f>
        <v>0</v>
      </c>
      <c r="DH25" s="115">
        <v>0</v>
      </c>
      <c r="DI25" s="65"/>
      <c r="DJ25" s="109">
        <f t="shared" si="28"/>
        <v>0</v>
      </c>
      <c r="DK25" s="65"/>
      <c r="DL25" s="113">
        <f>DF25/125*'CINI - UniCampania'!$B$4</f>
        <v>0</v>
      </c>
    </row>
    <row r="26" spans="2:116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0"/>
        <v>0</v>
      </c>
      <c r="P26" s="4">
        <f t="shared" si="1"/>
        <v>0</v>
      </c>
      <c r="Q26" s="4">
        <f t="shared" si="2"/>
        <v>0</v>
      </c>
      <c r="R26" s="4">
        <f t="shared" si="3"/>
        <v>0</v>
      </c>
      <c r="S26" s="4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>SUM(Tabella12058111925[[#This Row],[Quadrimestre nov22-feb23]:[Quadrimestre lug25-ott25]])</f>
        <v>0</v>
      </c>
      <c r="BP26" s="1"/>
      <c r="BQ26" s="1"/>
      <c r="BR26" s="1"/>
      <c r="BS26" s="1"/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19"/>
        <v>0</v>
      </c>
      <c r="CT26" s="52">
        <f t="shared" si="20"/>
        <v>0</v>
      </c>
      <c r="CU26" s="52">
        <f t="shared" si="21"/>
        <v>0</v>
      </c>
      <c r="CV26" s="52">
        <f t="shared" si="22"/>
        <v>0</v>
      </c>
      <c r="CW26" s="52">
        <f t="shared" si="23"/>
        <v>0</v>
      </c>
      <c r="CX26" s="52">
        <f t="shared" si="24"/>
        <v>0</v>
      </c>
      <c r="CY26" s="52">
        <f t="shared" si="25"/>
        <v>0</v>
      </c>
      <c r="CZ26" s="52">
        <f t="shared" si="26"/>
        <v>0</v>
      </c>
      <c r="DA26" s="52">
        <f t="shared" si="27"/>
        <v>0</v>
      </c>
      <c r="DB26" s="66">
        <f t="shared" si="31"/>
        <v>0</v>
      </c>
      <c r="DC26" s="56"/>
      <c r="DD26" s="115">
        <f t="shared" si="29"/>
        <v>0</v>
      </c>
      <c r="DE26" s="116">
        <f>'CINI-Unicampania-Totale-Prev'!BU26</f>
        <v>0</v>
      </c>
      <c r="DF26" s="116">
        <f>'CINI-Unicampania-Totale-Prev'!BV26</f>
        <v>0</v>
      </c>
      <c r="DG26" s="116">
        <f>'CINI-Unicampania-Totale-Prev'!BW26</f>
        <v>0</v>
      </c>
      <c r="DH26" s="115">
        <v>0</v>
      </c>
      <c r="DI26" s="65"/>
      <c r="DJ26" s="109">
        <f t="shared" si="28"/>
        <v>0</v>
      </c>
      <c r="DK26" s="65"/>
      <c r="DL26" s="113">
        <f>DF26/125*'CINI - UniCampania'!$B$4</f>
        <v>0</v>
      </c>
    </row>
    <row r="27" spans="2:116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0"/>
        <v>0</v>
      </c>
      <c r="P27" s="4">
        <f t="shared" si="1"/>
        <v>0</v>
      </c>
      <c r="Q27" s="4">
        <f t="shared" si="2"/>
        <v>0</v>
      </c>
      <c r="R27" s="4">
        <f t="shared" si="3"/>
        <v>0</v>
      </c>
      <c r="S27" s="4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>SUM(Tabella12058111925[[#This Row],[Quadrimestre nov22-feb23]:[Quadrimestre lug25-ott25]])</f>
        <v>0</v>
      </c>
      <c r="BP27" s="1"/>
      <c r="BQ27" s="1"/>
      <c r="BR27" s="1"/>
      <c r="BS27" s="1"/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19"/>
        <v>0</v>
      </c>
      <c r="CT27" s="52">
        <f t="shared" si="20"/>
        <v>0</v>
      </c>
      <c r="CU27" s="52">
        <f t="shared" si="21"/>
        <v>0</v>
      </c>
      <c r="CV27" s="52">
        <f t="shared" si="22"/>
        <v>0</v>
      </c>
      <c r="CW27" s="52">
        <f t="shared" si="23"/>
        <v>0</v>
      </c>
      <c r="CX27" s="52">
        <f t="shared" si="24"/>
        <v>0</v>
      </c>
      <c r="CY27" s="52">
        <f t="shared" si="25"/>
        <v>0</v>
      </c>
      <c r="CZ27" s="52">
        <f t="shared" si="26"/>
        <v>0</v>
      </c>
      <c r="DA27" s="52">
        <f t="shared" si="27"/>
        <v>0</v>
      </c>
      <c r="DB27" s="66">
        <f t="shared" si="31"/>
        <v>0</v>
      </c>
      <c r="DC27" s="56"/>
      <c r="DD27" s="115">
        <f t="shared" si="29"/>
        <v>0</v>
      </c>
      <c r="DE27" s="116">
        <f>'CINI-Unicampania-Totale-Prev'!BU27</f>
        <v>0</v>
      </c>
      <c r="DF27" s="116">
        <f>'CINI-Unicampania-Totale-Prev'!BV27</f>
        <v>0</v>
      </c>
      <c r="DG27" s="116">
        <f>'CINI-Unicampania-Totale-Prev'!BW27</f>
        <v>0</v>
      </c>
      <c r="DH27" s="115">
        <v>0</v>
      </c>
      <c r="DI27" s="65"/>
      <c r="DJ27" s="109">
        <f t="shared" si="28"/>
        <v>0</v>
      </c>
      <c r="DK27" s="65"/>
      <c r="DL27" s="113">
        <f>DF27/125*'CINI - UniCampania'!$B$4</f>
        <v>0</v>
      </c>
    </row>
    <row r="28" spans="2:116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0"/>
        <v>0</v>
      </c>
      <c r="P28" s="4">
        <f t="shared" si="1"/>
        <v>0</v>
      </c>
      <c r="Q28" s="4">
        <f t="shared" si="2"/>
        <v>0</v>
      </c>
      <c r="R28" s="4">
        <f t="shared" si="3"/>
        <v>0</v>
      </c>
      <c r="S28" s="4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>SUM(Tabella12058111925[[#This Row],[Quadrimestre nov22-feb23]:[Quadrimestre lug25-ott25]])</f>
        <v>0</v>
      </c>
      <c r="BP28" s="1"/>
      <c r="BQ28" s="1"/>
      <c r="BR28" s="1"/>
      <c r="BS28" s="1"/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19"/>
        <v>0</v>
      </c>
      <c r="CT28" s="52">
        <f t="shared" si="20"/>
        <v>0</v>
      </c>
      <c r="CU28" s="52">
        <f t="shared" si="21"/>
        <v>0</v>
      </c>
      <c r="CV28" s="52">
        <f t="shared" si="22"/>
        <v>0</v>
      </c>
      <c r="CW28" s="52">
        <f t="shared" si="23"/>
        <v>0</v>
      </c>
      <c r="CX28" s="52">
        <f t="shared" si="24"/>
        <v>0</v>
      </c>
      <c r="CY28" s="52">
        <f t="shared" si="25"/>
        <v>0</v>
      </c>
      <c r="CZ28" s="52">
        <f t="shared" si="26"/>
        <v>0</v>
      </c>
      <c r="DA28" s="52">
        <f t="shared" si="27"/>
        <v>0</v>
      </c>
      <c r="DB28" s="66">
        <f t="shared" si="31"/>
        <v>0</v>
      </c>
      <c r="DC28" s="56"/>
      <c r="DD28" s="115">
        <f t="shared" si="29"/>
        <v>0</v>
      </c>
      <c r="DE28" s="116">
        <f>'CINI-Unicampania-Totale-Prev'!BU28</f>
        <v>0</v>
      </c>
      <c r="DF28" s="116">
        <f>'CINI-Unicampania-Totale-Prev'!BV28</f>
        <v>0</v>
      </c>
      <c r="DG28" s="116">
        <f>'CINI-Unicampania-Totale-Prev'!BW28</f>
        <v>0</v>
      </c>
      <c r="DH28" s="115">
        <v>0</v>
      </c>
      <c r="DI28" s="65"/>
      <c r="DJ28" s="109">
        <f t="shared" si="28"/>
        <v>0</v>
      </c>
      <c r="DK28" s="65"/>
      <c r="DL28" s="113">
        <f>DF28/125*'CINI - UniCampania'!$B$4</f>
        <v>0</v>
      </c>
    </row>
    <row r="29" spans="2:116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0"/>
        <v>0</v>
      </c>
      <c r="P29" s="4">
        <f t="shared" si="1"/>
        <v>0</v>
      </c>
      <c r="Q29" s="4">
        <f t="shared" si="2"/>
        <v>0</v>
      </c>
      <c r="R29" s="4">
        <f t="shared" si="3"/>
        <v>0</v>
      </c>
      <c r="S29" s="4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>SUM(Tabella12058111925[[#This Row],[Quadrimestre nov22-feb23]:[Quadrimestre lug25-ott25]])</f>
        <v>0</v>
      </c>
      <c r="BP29" s="1"/>
      <c r="BQ29" s="1"/>
      <c r="BR29" s="1"/>
      <c r="BS29" s="1"/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19"/>
        <v>0</v>
      </c>
      <c r="CT29" s="52">
        <f t="shared" si="20"/>
        <v>0</v>
      </c>
      <c r="CU29" s="52">
        <f t="shared" si="21"/>
        <v>0</v>
      </c>
      <c r="CV29" s="52">
        <f t="shared" si="22"/>
        <v>0</v>
      </c>
      <c r="CW29" s="52">
        <f t="shared" si="23"/>
        <v>0</v>
      </c>
      <c r="CX29" s="52">
        <f t="shared" si="24"/>
        <v>0</v>
      </c>
      <c r="CY29" s="52">
        <f t="shared" si="25"/>
        <v>0</v>
      </c>
      <c r="CZ29" s="52">
        <f t="shared" si="26"/>
        <v>0</v>
      </c>
      <c r="DA29" s="52">
        <f t="shared" si="27"/>
        <v>0</v>
      </c>
      <c r="DB29" s="66">
        <f t="shared" si="31"/>
        <v>0</v>
      </c>
      <c r="DC29" s="56"/>
      <c r="DD29" s="115">
        <f t="shared" si="29"/>
        <v>0</v>
      </c>
      <c r="DE29" s="116">
        <f>'CINI-Unicampania-Totale-Prev'!BU29</f>
        <v>0</v>
      </c>
      <c r="DF29" s="116">
        <f>'CINI-Unicampania-Totale-Prev'!BV29</f>
        <v>0</v>
      </c>
      <c r="DG29" s="116">
        <f>'CINI-Unicampania-Totale-Prev'!BW29</f>
        <v>0</v>
      </c>
      <c r="DH29" s="115">
        <v>0</v>
      </c>
      <c r="DI29" s="65"/>
      <c r="DJ29" s="109">
        <f t="shared" si="28"/>
        <v>0</v>
      </c>
      <c r="DK29" s="65"/>
      <c r="DL29" s="113">
        <f>DF29/125*'CINI - UniCampania'!$B$4</f>
        <v>0</v>
      </c>
    </row>
    <row r="30" spans="2:116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0"/>
        <v>0</v>
      </c>
      <c r="P30" s="4">
        <f t="shared" si="1"/>
        <v>0</v>
      </c>
      <c r="Q30" s="4">
        <f t="shared" si="2"/>
        <v>0</v>
      </c>
      <c r="R30" s="4">
        <f t="shared" si="3"/>
        <v>0</v>
      </c>
      <c r="S30" s="4">
        <f t="shared" si="4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>SUM(Tabella12058111925[[#This Row],[Quadrimestre nov22-feb23]:[Quadrimestre lug25-ott25]])</f>
        <v>0</v>
      </c>
      <c r="BP30" s="1"/>
      <c r="BQ30" s="1"/>
      <c r="BR30" s="1"/>
      <c r="BS30" s="1"/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19"/>
        <v>0</v>
      </c>
      <c r="CT30" s="52">
        <f t="shared" si="20"/>
        <v>0</v>
      </c>
      <c r="CU30" s="52">
        <f t="shared" si="21"/>
        <v>0</v>
      </c>
      <c r="CV30" s="52">
        <f t="shared" si="22"/>
        <v>0</v>
      </c>
      <c r="CW30" s="52">
        <f t="shared" si="23"/>
        <v>0</v>
      </c>
      <c r="CX30" s="52">
        <f t="shared" si="24"/>
        <v>0</v>
      </c>
      <c r="CY30" s="52">
        <f t="shared" si="25"/>
        <v>0</v>
      </c>
      <c r="CZ30" s="52">
        <f t="shared" si="26"/>
        <v>0</v>
      </c>
      <c r="DA30" s="52">
        <f t="shared" si="27"/>
        <v>0</v>
      </c>
      <c r="DB30" s="66">
        <f t="shared" si="31"/>
        <v>0</v>
      </c>
      <c r="DC30" s="56"/>
      <c r="DD30" s="115">
        <f t="shared" si="29"/>
        <v>0</v>
      </c>
      <c r="DE30" s="116">
        <f>'CINI-Unicampania-Totale-Prev'!BU30</f>
        <v>0</v>
      </c>
      <c r="DF30" s="116">
        <f>'CINI-Unicampania-Totale-Prev'!BV30</f>
        <v>0</v>
      </c>
      <c r="DG30" s="116">
        <f>'CINI-Unicampania-Totale-Prev'!BW30</f>
        <v>0</v>
      </c>
      <c r="DH30" s="115">
        <v>0</v>
      </c>
      <c r="DI30" s="65"/>
      <c r="DJ30" s="109">
        <f t="shared" si="28"/>
        <v>0</v>
      </c>
      <c r="DK30" s="65"/>
      <c r="DL30" s="113">
        <f>DF30/125*'CINI - UniCampania'!$B$4</f>
        <v>0</v>
      </c>
    </row>
    <row r="31" spans="2:116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0"/>
        <v>0</v>
      </c>
      <c r="P31" s="4">
        <f t="shared" si="1"/>
        <v>0</v>
      </c>
      <c r="Q31" s="4">
        <f t="shared" si="2"/>
        <v>0</v>
      </c>
      <c r="R31" s="4">
        <f t="shared" si="3"/>
        <v>0</v>
      </c>
      <c r="S31" s="4">
        <f t="shared" si="4"/>
        <v>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>SUM(Tabella12058111925[[#This Row],[Quadrimestre nov22-feb23]:[Quadrimestre lug25-ott25]])</f>
        <v>0</v>
      </c>
      <c r="BP31" s="1"/>
      <c r="BQ31" s="1"/>
      <c r="BR31" s="1"/>
      <c r="BS31" s="1"/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19"/>
        <v>0</v>
      </c>
      <c r="CT31" s="52">
        <f t="shared" si="20"/>
        <v>0</v>
      </c>
      <c r="CU31" s="52">
        <f t="shared" si="21"/>
        <v>0</v>
      </c>
      <c r="CV31" s="52">
        <f t="shared" si="22"/>
        <v>0</v>
      </c>
      <c r="CW31" s="52">
        <f t="shared" si="23"/>
        <v>0</v>
      </c>
      <c r="CX31" s="52">
        <f t="shared" si="24"/>
        <v>0</v>
      </c>
      <c r="CY31" s="52">
        <f t="shared" si="25"/>
        <v>0</v>
      </c>
      <c r="CZ31" s="52">
        <f t="shared" si="26"/>
        <v>0</v>
      </c>
      <c r="DA31" s="52">
        <f t="shared" si="27"/>
        <v>0</v>
      </c>
      <c r="DB31" s="66">
        <f t="shared" si="31"/>
        <v>0</v>
      </c>
      <c r="DC31" s="56"/>
      <c r="DD31" s="115">
        <f t="shared" si="29"/>
        <v>220</v>
      </c>
      <c r="DE31" s="116">
        <f>'CINI-Unicampania-Totale-Prev'!BU31</f>
        <v>220</v>
      </c>
      <c r="DF31" s="116">
        <f>'CINI-Unicampania-Totale-Prev'!BV31</f>
        <v>0</v>
      </c>
      <c r="DG31" s="116">
        <f>'CINI-Unicampania-Totale-Prev'!BW31</f>
        <v>0</v>
      </c>
      <c r="DH31" s="115">
        <v>220</v>
      </c>
      <c r="DI31" s="65"/>
      <c r="DJ31" s="109">
        <f t="shared" si="28"/>
        <v>1.76</v>
      </c>
      <c r="DK31" s="65"/>
      <c r="DL31" s="113">
        <f>DF31/125*'CINI - UniCampania'!$B$4</f>
        <v>0</v>
      </c>
    </row>
    <row r="32" spans="2:116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0"/>
        <v>0</v>
      </c>
      <c r="P32" s="4">
        <f t="shared" si="1"/>
        <v>0</v>
      </c>
      <c r="Q32" s="4">
        <f t="shared" si="2"/>
        <v>0</v>
      </c>
      <c r="R32" s="4">
        <f t="shared" si="3"/>
        <v>0</v>
      </c>
      <c r="S32" s="4">
        <f t="shared" si="4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>SUM(Tabella12058111925[[#This Row],[Quadrimestre nov22-feb23]:[Quadrimestre lug25-ott25]])</f>
        <v>0</v>
      </c>
      <c r="BP32" s="1"/>
      <c r="BQ32" s="1"/>
      <c r="BR32" s="1"/>
      <c r="BS32" s="1"/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19"/>
        <v>0</v>
      </c>
      <c r="CT32" s="52">
        <f t="shared" si="20"/>
        <v>0</v>
      </c>
      <c r="CU32" s="52">
        <f t="shared" si="21"/>
        <v>0</v>
      </c>
      <c r="CV32" s="52">
        <f t="shared" si="22"/>
        <v>0</v>
      </c>
      <c r="CW32" s="52">
        <f t="shared" si="23"/>
        <v>0</v>
      </c>
      <c r="CX32" s="52">
        <f t="shared" si="24"/>
        <v>0</v>
      </c>
      <c r="CY32" s="52">
        <f t="shared" si="25"/>
        <v>0</v>
      </c>
      <c r="CZ32" s="52">
        <f t="shared" si="26"/>
        <v>0</v>
      </c>
      <c r="DA32" s="52">
        <f t="shared" si="27"/>
        <v>0</v>
      </c>
      <c r="DB32" s="66">
        <f t="shared" si="31"/>
        <v>0</v>
      </c>
      <c r="DC32" s="56"/>
      <c r="DD32" s="115">
        <f t="shared" si="29"/>
        <v>220</v>
      </c>
      <c r="DE32" s="116">
        <f>'CINI-Unicampania-Totale-Prev'!BU32</f>
        <v>220</v>
      </c>
      <c r="DF32" s="116">
        <f>'CINI-Unicampania-Totale-Prev'!BV32</f>
        <v>0</v>
      </c>
      <c r="DG32" s="116">
        <f>'CINI-Unicampania-Totale-Prev'!BW32</f>
        <v>0</v>
      </c>
      <c r="DH32" s="115">
        <v>220</v>
      </c>
      <c r="DI32" s="65"/>
      <c r="DJ32" s="109">
        <f t="shared" si="28"/>
        <v>1.76</v>
      </c>
      <c r="DK32" s="65"/>
      <c r="DL32" s="113">
        <f>DF32/125*'CINI - UniCampania'!$B$4</f>
        <v>0</v>
      </c>
    </row>
    <row r="33" spans="2:116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0"/>
        <v>0</v>
      </c>
      <c r="P33" s="4">
        <f t="shared" si="1"/>
        <v>0</v>
      </c>
      <c r="Q33" s="4">
        <f t="shared" si="2"/>
        <v>0</v>
      </c>
      <c r="R33" s="4">
        <f t="shared" si="3"/>
        <v>0</v>
      </c>
      <c r="S33" s="4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f t="shared" si="8"/>
        <v>0</v>
      </c>
      <c r="X33" s="5">
        <f>SUM(Tabella12058111925[[#This Row],[Quadrimestre nov22-feb23]:[Quadrimestre lug25-ott25]])</f>
        <v>0</v>
      </c>
      <c r="BP33" s="1"/>
      <c r="BQ33" s="1"/>
      <c r="BR33" s="1"/>
      <c r="BS33" s="1"/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19"/>
        <v>1955.5555555555557</v>
      </c>
      <c r="CT33" s="52">
        <f t="shared" si="20"/>
        <v>1955.5555555555557</v>
      </c>
      <c r="CU33" s="52">
        <f t="shared" si="21"/>
        <v>1955.5555555555557</v>
      </c>
      <c r="CV33" s="52">
        <f t="shared" si="22"/>
        <v>1955.5555555555557</v>
      </c>
      <c r="CW33" s="52">
        <f t="shared" si="23"/>
        <v>977.77777777777783</v>
      </c>
      <c r="CX33" s="52">
        <f t="shared" si="24"/>
        <v>0</v>
      </c>
      <c r="CY33" s="52">
        <f t="shared" si="25"/>
        <v>0</v>
      </c>
      <c r="CZ33" s="52">
        <f t="shared" si="26"/>
        <v>0</v>
      </c>
      <c r="DA33" s="52">
        <f t="shared" si="27"/>
        <v>0</v>
      </c>
      <c r="DB33" s="66">
        <f t="shared" si="31"/>
        <v>8800</v>
      </c>
      <c r="DC33" s="56"/>
      <c r="DD33" s="115">
        <f t="shared" si="29"/>
        <v>220</v>
      </c>
      <c r="DE33" s="116">
        <f>'CINI-Unicampania-Totale-Prev'!BU33</f>
        <v>0</v>
      </c>
      <c r="DF33" s="116">
        <f>'CINI-Unicampania-Totale-Prev'!BV33</f>
        <v>220</v>
      </c>
      <c r="DG33" s="116">
        <f>'CINI-Unicampania-Totale-Prev'!BW33</f>
        <v>0</v>
      </c>
      <c r="DH33" s="115">
        <v>220</v>
      </c>
      <c r="DI33" s="65"/>
      <c r="DJ33" s="109">
        <f t="shared" si="28"/>
        <v>1.76</v>
      </c>
      <c r="DK33" s="65"/>
      <c r="DL33" s="113">
        <f>DF33/125*'CINI - UniCampania'!$B$4</f>
        <v>8800</v>
      </c>
    </row>
    <row r="34" spans="2:116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0"/>
        <v>0</v>
      </c>
      <c r="P34" s="4">
        <f t="shared" si="1"/>
        <v>0</v>
      </c>
      <c r="Q34" s="4">
        <f t="shared" si="2"/>
        <v>0</v>
      </c>
      <c r="R34" s="4">
        <f t="shared" si="3"/>
        <v>0</v>
      </c>
      <c r="S34" s="4">
        <f t="shared" si="4"/>
        <v>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>SUM(Tabella12058111925[[#This Row],[Quadrimestre nov22-feb23]:[Quadrimestre lug25-ott25]])</f>
        <v>0</v>
      </c>
      <c r="BP34" s="1"/>
      <c r="BQ34" s="1"/>
      <c r="BR34" s="1"/>
      <c r="BS34" s="1"/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19"/>
        <v>0</v>
      </c>
      <c r="CT34" s="52">
        <f t="shared" si="20"/>
        <v>0</v>
      </c>
      <c r="CU34" s="52">
        <f t="shared" si="21"/>
        <v>0</v>
      </c>
      <c r="CV34" s="52">
        <f t="shared" si="22"/>
        <v>5866.666666666667</v>
      </c>
      <c r="CW34" s="52">
        <f t="shared" si="23"/>
        <v>2933.3333333333335</v>
      </c>
      <c r="CX34" s="52">
        <f t="shared" si="24"/>
        <v>0</v>
      </c>
      <c r="CY34" s="52">
        <f t="shared" si="25"/>
        <v>0</v>
      </c>
      <c r="CZ34" s="52">
        <f t="shared" si="26"/>
        <v>0</v>
      </c>
      <c r="DA34" s="52">
        <f t="shared" si="27"/>
        <v>0</v>
      </c>
      <c r="DB34" s="66">
        <f t="shared" si="31"/>
        <v>8800</v>
      </c>
      <c r="DC34" s="56"/>
      <c r="DD34" s="115">
        <f t="shared" si="29"/>
        <v>220</v>
      </c>
      <c r="DE34" s="116">
        <f>'CINI-Unicampania-Totale-Prev'!BU34</f>
        <v>0</v>
      </c>
      <c r="DF34" s="116">
        <f>'CINI-Unicampania-Totale-Prev'!BV34</f>
        <v>220</v>
      </c>
      <c r="DG34" s="116">
        <f>'CINI-Unicampania-Totale-Prev'!BW34</f>
        <v>0</v>
      </c>
      <c r="DH34" s="115">
        <v>220</v>
      </c>
      <c r="DI34" s="65"/>
      <c r="DJ34" s="109">
        <f t="shared" si="28"/>
        <v>1.76</v>
      </c>
      <c r="DK34" s="65"/>
      <c r="DL34" s="113">
        <f>DF34/125*'CINI - UniCampania'!$B$4</f>
        <v>8800</v>
      </c>
    </row>
    <row r="35" spans="2:116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0"/>
        <v>0</v>
      </c>
      <c r="P35" s="4">
        <f t="shared" si="1"/>
        <v>0</v>
      </c>
      <c r="Q35" s="4">
        <f t="shared" si="2"/>
        <v>0</v>
      </c>
      <c r="R35" s="4">
        <f t="shared" si="3"/>
        <v>0</v>
      </c>
      <c r="S35" s="4">
        <f t="shared" si="4"/>
        <v>0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>SUM(Tabella12058111925[[#This Row],[Quadrimestre nov22-feb23]:[Quadrimestre lug25-ott25]])</f>
        <v>0</v>
      </c>
      <c r="BP35" s="1"/>
      <c r="BQ35" s="1"/>
      <c r="BR35" s="1"/>
      <c r="BS35" s="1"/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19"/>
        <v>0</v>
      </c>
      <c r="CT35" s="52">
        <f t="shared" si="20"/>
        <v>0</v>
      </c>
      <c r="CU35" s="52">
        <f t="shared" si="21"/>
        <v>0</v>
      </c>
      <c r="CV35" s="52">
        <f t="shared" si="22"/>
        <v>0</v>
      </c>
      <c r="CW35" s="52">
        <f t="shared" si="23"/>
        <v>0</v>
      </c>
      <c r="CX35" s="52">
        <f t="shared" si="24"/>
        <v>0</v>
      </c>
      <c r="CY35" s="52">
        <f t="shared" si="25"/>
        <v>0</v>
      </c>
      <c r="CZ35" s="52">
        <f t="shared" si="26"/>
        <v>0</v>
      </c>
      <c r="DA35" s="52">
        <f t="shared" si="27"/>
        <v>0</v>
      </c>
      <c r="DB35" s="66">
        <f t="shared" si="31"/>
        <v>0</v>
      </c>
      <c r="DC35" s="56"/>
      <c r="DD35" s="115">
        <f t="shared" si="29"/>
        <v>0</v>
      </c>
      <c r="DE35" s="116">
        <f>'CINI-Unicampania-Totale-Prev'!BU35</f>
        <v>0</v>
      </c>
      <c r="DF35" s="116">
        <f>'CINI-Unicampania-Totale-Prev'!BV35</f>
        <v>0</v>
      </c>
      <c r="DG35" s="116">
        <f>'CINI-Unicampania-Totale-Prev'!BW35</f>
        <v>0</v>
      </c>
      <c r="DH35" s="115">
        <v>0</v>
      </c>
      <c r="DI35" s="65"/>
      <c r="DJ35" s="109">
        <f t="shared" si="28"/>
        <v>0</v>
      </c>
      <c r="DK35" s="65"/>
      <c r="DL35" s="113">
        <f>DF35/125*'CINI - UniCampania'!$B$4</f>
        <v>0</v>
      </c>
    </row>
    <row r="36" spans="2:116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ref="O36:O67" si="39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40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 t="shared" ref="Q36:Q67" si="41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 t="shared" ref="R36:R67" si="42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 t="shared" ref="S36:S67" si="43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 t="shared" ref="T36:T67" si="44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>SUM(Tabella12058111925[[#This Row],[Quadrimestre nov22-feb23]:[Quadrimestre lug25-ott25]])</f>
        <v>0</v>
      </c>
      <c r="BP36" s="1"/>
      <c r="BQ36" s="1"/>
      <c r="BR36" s="1"/>
      <c r="BS36" s="1"/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19"/>
        <v>2933.3333333333335</v>
      </c>
      <c r="CT36" s="52">
        <f t="shared" si="20"/>
        <v>2933.3333333333335</v>
      </c>
      <c r="CU36" s="52">
        <f t="shared" si="21"/>
        <v>2933.3333333333335</v>
      </c>
      <c r="CV36" s="52">
        <f t="shared" si="22"/>
        <v>0</v>
      </c>
      <c r="CW36" s="52">
        <f t="shared" si="23"/>
        <v>0</v>
      </c>
      <c r="CX36" s="52">
        <f t="shared" si="24"/>
        <v>0</v>
      </c>
      <c r="CY36" s="52">
        <f t="shared" si="25"/>
        <v>0</v>
      </c>
      <c r="CZ36" s="52">
        <f t="shared" si="26"/>
        <v>0</v>
      </c>
      <c r="DA36" s="52">
        <f t="shared" si="27"/>
        <v>0</v>
      </c>
      <c r="DB36" s="66">
        <f t="shared" si="31"/>
        <v>8800</v>
      </c>
      <c r="DC36" s="56"/>
      <c r="DD36" s="115">
        <f>SUM(DE36:DG36)</f>
        <v>220</v>
      </c>
      <c r="DE36" s="116">
        <f>'CINI-Unicampania-Totale-Prev'!BU36</f>
        <v>0</v>
      </c>
      <c r="DF36" s="116">
        <f>'CINI-Unicampania-Totale-Prev'!BV36</f>
        <v>220</v>
      </c>
      <c r="DG36" s="116">
        <f>'CINI-Unicampania-Totale-Prev'!BW36</f>
        <v>0</v>
      </c>
      <c r="DH36" s="115">
        <v>220</v>
      </c>
      <c r="DI36" s="65"/>
      <c r="DJ36" s="109">
        <f t="shared" si="28"/>
        <v>1.76</v>
      </c>
      <c r="DK36" s="65"/>
      <c r="DL36" s="113">
        <f>DF36/125*'CINI - UniCampania'!$B$4</f>
        <v>8800</v>
      </c>
    </row>
    <row r="37" spans="2:116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si="39"/>
        <v>0</v>
      </c>
      <c r="P37" s="4">
        <f t="shared" si="40"/>
        <v>0</v>
      </c>
      <c r="Q37" s="4">
        <f t="shared" si="41"/>
        <v>0</v>
      </c>
      <c r="R37" s="4">
        <f t="shared" si="42"/>
        <v>0</v>
      </c>
      <c r="S37" s="4">
        <f t="shared" si="43"/>
        <v>0</v>
      </c>
      <c r="T37" s="5">
        <f t="shared" si="44"/>
        <v>0</v>
      </c>
      <c r="U37" s="5">
        <f t="shared" si="6"/>
        <v>0</v>
      </c>
      <c r="V37" s="5">
        <f t="shared" si="7"/>
        <v>0</v>
      </c>
      <c r="W37" s="5">
        <f t="shared" si="8"/>
        <v>0</v>
      </c>
      <c r="X37" s="5">
        <f>SUM(Tabella12058111925[[#This Row],[Quadrimestre nov22-feb23]:[Quadrimestre lug25-ott25]])</f>
        <v>0</v>
      </c>
      <c r="BP37" s="1"/>
      <c r="BQ37" s="1"/>
      <c r="BR37" s="1"/>
      <c r="BS37" s="1"/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19"/>
        <v>2933.3333333333335</v>
      </c>
      <c r="CT37" s="52">
        <f t="shared" si="20"/>
        <v>2933.3333333333335</v>
      </c>
      <c r="CU37" s="52">
        <f t="shared" si="21"/>
        <v>2933.3333333333335</v>
      </c>
      <c r="CV37" s="52">
        <f t="shared" si="22"/>
        <v>0</v>
      </c>
      <c r="CW37" s="52">
        <f t="shared" si="23"/>
        <v>0</v>
      </c>
      <c r="CX37" s="52">
        <f t="shared" si="24"/>
        <v>0</v>
      </c>
      <c r="CY37" s="52">
        <f t="shared" si="25"/>
        <v>0</v>
      </c>
      <c r="CZ37" s="52">
        <f t="shared" si="26"/>
        <v>0</v>
      </c>
      <c r="DA37" s="52">
        <f t="shared" si="27"/>
        <v>0</v>
      </c>
      <c r="DB37" s="66">
        <f t="shared" si="31"/>
        <v>8800</v>
      </c>
      <c r="DC37" s="56"/>
      <c r="DD37" s="115">
        <f>SUM(DE37:DG37)</f>
        <v>220</v>
      </c>
      <c r="DE37" s="116">
        <f>'CINI-Unicampania-Totale-Prev'!BU37</f>
        <v>0</v>
      </c>
      <c r="DF37" s="116">
        <f>'CINI-Unicampania-Totale-Prev'!BV37</f>
        <v>220</v>
      </c>
      <c r="DG37" s="116">
        <f>'CINI-Unicampania-Totale-Prev'!BW37</f>
        <v>0</v>
      </c>
      <c r="DH37" s="115">
        <v>220</v>
      </c>
      <c r="DI37" s="65"/>
      <c r="DJ37" s="109">
        <f t="shared" si="28"/>
        <v>1.76</v>
      </c>
      <c r="DK37" s="65"/>
      <c r="DL37" s="113">
        <f>DF37/125*'CINI - UniCampania'!$B$4</f>
        <v>8800</v>
      </c>
    </row>
    <row r="38" spans="2:116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39"/>
        <v>0</v>
      </c>
      <c r="P38" s="4">
        <f t="shared" si="40"/>
        <v>0</v>
      </c>
      <c r="Q38" s="4">
        <f t="shared" si="41"/>
        <v>0</v>
      </c>
      <c r="R38" s="4">
        <f t="shared" si="42"/>
        <v>0</v>
      </c>
      <c r="S38" s="4">
        <f t="shared" si="43"/>
        <v>0</v>
      </c>
      <c r="T38" s="5">
        <f t="shared" si="44"/>
        <v>0</v>
      </c>
      <c r="U38" s="5">
        <f t="shared" si="6"/>
        <v>0</v>
      </c>
      <c r="V38" s="5">
        <f t="shared" si="7"/>
        <v>0</v>
      </c>
      <c r="W38" s="5">
        <f t="shared" si="8"/>
        <v>0</v>
      </c>
      <c r="X38" s="5">
        <f>SUM(Tabella12058111925[[#This Row],[Quadrimestre nov22-feb23]:[Quadrimestre lug25-ott25]])</f>
        <v>0</v>
      </c>
      <c r="BP38" s="1"/>
      <c r="BQ38" s="1"/>
      <c r="BR38" s="1"/>
      <c r="BS38" s="1"/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19"/>
        <v>0</v>
      </c>
      <c r="CT38" s="52">
        <f t="shared" si="20"/>
        <v>977.77777777777783</v>
      </c>
      <c r="CU38" s="52">
        <f t="shared" si="21"/>
        <v>1955.5555555555557</v>
      </c>
      <c r="CV38" s="52">
        <f t="shared" si="22"/>
        <v>1955.5555555555557</v>
      </c>
      <c r="CW38" s="52">
        <f t="shared" si="23"/>
        <v>1955.5555555555557</v>
      </c>
      <c r="CX38" s="52">
        <f t="shared" si="24"/>
        <v>1955.5555555555557</v>
      </c>
      <c r="CY38" s="52">
        <f t="shared" si="25"/>
        <v>0</v>
      </c>
      <c r="CZ38" s="52">
        <f t="shared" si="26"/>
        <v>0</v>
      </c>
      <c r="DA38" s="52">
        <f t="shared" si="27"/>
        <v>0</v>
      </c>
      <c r="DB38" s="66">
        <f t="shared" si="31"/>
        <v>8800</v>
      </c>
      <c r="DC38" s="56"/>
      <c r="DD38" s="115">
        <f>SUM(DE38:DG38)</f>
        <v>220</v>
      </c>
      <c r="DE38" s="116">
        <f>'CINI-Unicampania-Totale-Prev'!BU38</f>
        <v>0</v>
      </c>
      <c r="DF38" s="116">
        <f>'CINI-Unicampania-Totale-Prev'!BV38</f>
        <v>220</v>
      </c>
      <c r="DG38" s="116">
        <f>'CINI-Unicampania-Totale-Prev'!BW38</f>
        <v>0</v>
      </c>
      <c r="DH38" s="115">
        <v>220</v>
      </c>
      <c r="DI38" s="65"/>
      <c r="DJ38" s="109">
        <f t="shared" si="28"/>
        <v>1.76</v>
      </c>
      <c r="DK38" s="65"/>
      <c r="DL38" s="113">
        <f>DF38/125*'CINI - UniCampania'!$B$4</f>
        <v>8800</v>
      </c>
    </row>
    <row r="39" spans="2:116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39"/>
        <v>0</v>
      </c>
      <c r="P39" s="4">
        <f t="shared" si="40"/>
        <v>0</v>
      </c>
      <c r="Q39" s="4">
        <f t="shared" si="41"/>
        <v>0</v>
      </c>
      <c r="R39" s="4">
        <f t="shared" si="42"/>
        <v>0</v>
      </c>
      <c r="S39" s="4">
        <f t="shared" si="43"/>
        <v>0</v>
      </c>
      <c r="T39" s="5">
        <f t="shared" si="44"/>
        <v>0</v>
      </c>
      <c r="U39" s="5">
        <f t="shared" si="6"/>
        <v>0</v>
      </c>
      <c r="V39" s="5">
        <f t="shared" si="7"/>
        <v>0</v>
      </c>
      <c r="W39" s="5">
        <f t="shared" si="8"/>
        <v>0</v>
      </c>
      <c r="X39" s="5">
        <f>SUM(Tabella12058111925[[#This Row],[Quadrimestre nov22-feb23]:[Quadrimestre lug25-ott25]])</f>
        <v>0</v>
      </c>
      <c r="BP39" s="1"/>
      <c r="BQ39" s="1"/>
      <c r="BR39" s="1"/>
      <c r="BS39" s="1"/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19"/>
        <v>1955.5555555555557</v>
      </c>
      <c r="CT39" s="52">
        <f t="shared" si="20"/>
        <v>1955.5555555555557</v>
      </c>
      <c r="CU39" s="52">
        <f t="shared" si="21"/>
        <v>1955.5555555555557</v>
      </c>
      <c r="CV39" s="52">
        <f t="shared" si="22"/>
        <v>1955.5555555555557</v>
      </c>
      <c r="CW39" s="52">
        <f t="shared" si="23"/>
        <v>977.77777777777783</v>
      </c>
      <c r="CX39" s="52">
        <f t="shared" si="24"/>
        <v>0</v>
      </c>
      <c r="CY39" s="52">
        <f t="shared" si="25"/>
        <v>0</v>
      </c>
      <c r="CZ39" s="52">
        <f t="shared" si="26"/>
        <v>0</v>
      </c>
      <c r="DA39" s="52">
        <f t="shared" si="27"/>
        <v>0</v>
      </c>
      <c r="DB39" s="66">
        <f t="shared" si="31"/>
        <v>8800</v>
      </c>
      <c r="DC39" s="56"/>
      <c r="DD39" s="115">
        <f>SUM(DE39:DG39)</f>
        <v>220</v>
      </c>
      <c r="DE39" s="116">
        <f>'CINI-Unicampania-Totale-Prev'!BU39</f>
        <v>0</v>
      </c>
      <c r="DF39" s="116">
        <f>'CINI-Unicampania-Totale-Prev'!BV39</f>
        <v>220</v>
      </c>
      <c r="DG39" s="116">
        <f>'CINI-Unicampania-Totale-Prev'!BW39</f>
        <v>0</v>
      </c>
      <c r="DH39" s="115">
        <v>220</v>
      </c>
      <c r="DI39" s="65"/>
      <c r="DJ39" s="109">
        <f t="shared" si="28"/>
        <v>1.76</v>
      </c>
      <c r="DK39" s="65"/>
      <c r="DL39" s="113">
        <f>DF39/125*'CINI - UniCampania'!$B$4</f>
        <v>8800</v>
      </c>
    </row>
    <row r="40" spans="2:116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39"/>
        <v>0</v>
      </c>
      <c r="P40" s="4">
        <f t="shared" si="40"/>
        <v>0</v>
      </c>
      <c r="Q40" s="4">
        <f t="shared" si="41"/>
        <v>0</v>
      </c>
      <c r="R40" s="4">
        <f t="shared" si="42"/>
        <v>0</v>
      </c>
      <c r="S40" s="4">
        <f t="shared" si="43"/>
        <v>0</v>
      </c>
      <c r="T40" s="5">
        <f t="shared" si="44"/>
        <v>0</v>
      </c>
      <c r="U40" s="5">
        <f t="shared" si="6"/>
        <v>0</v>
      </c>
      <c r="V40" s="5">
        <f t="shared" si="7"/>
        <v>0</v>
      </c>
      <c r="W40" s="5">
        <f t="shared" si="8"/>
        <v>0</v>
      </c>
      <c r="X40" s="5">
        <f>SUM(Tabella12058111925[[#This Row],[Quadrimestre nov22-feb23]:[Quadrimestre lug25-ott25]])</f>
        <v>0</v>
      </c>
      <c r="BP40" s="1"/>
      <c r="BQ40" s="1"/>
      <c r="BR40" s="1"/>
      <c r="BS40" s="1"/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45">IF(BZ40="X",$DL40/COUNTA($BZ40:$CQ40),0) +  IF(CA40="X",$DL40/COUNTA($BZ40:$CQ40),0)</f>
        <v>0</v>
      </c>
      <c r="CT40" s="52">
        <f t="shared" ref="CT40:CT71" si="46">IF(CB40="X",$DL40/COUNTA($BZ40:$CQ40),0) +  IF(CC40="X",$DL40/COUNTA($BZ40:$CQ40),0)</f>
        <v>0</v>
      </c>
      <c r="CU40" s="52">
        <f t="shared" ref="CU40:CU71" si="47">IF(CD40="X",$DL40/COUNTA($BZ40:$CQ40),0) +  IF(CE40="X",$DL40/COUNTA($BZ40:$CQ40),0)</f>
        <v>0</v>
      </c>
      <c r="CV40" s="52">
        <f t="shared" ref="CV40:CV71" si="48">IF(CF40="X",$DL40/COUNTA($BZ40:$CQ40),0) +  IF(CG40="X",$DL40/COUNTA($BZ40:$CQ40),0)</f>
        <v>0</v>
      </c>
      <c r="CW40" s="52">
        <f t="shared" ref="CW40:CW71" si="49">IF(CH40="X",$DL40/COUNTA($BZ40:$CQ40),0) +  IF(CI40="X",$DL40/COUNTA($BZ40:$CQ40),0)</f>
        <v>0</v>
      </c>
      <c r="CX40" s="52">
        <f t="shared" ref="CX40:CX71" si="50">IF(CJ40="X",$DL40/COUNTA($BZ40:$CQ40),0) +  IF(CK40="X",$DL40/COUNTA($BZ40:$CQ40),0)</f>
        <v>0</v>
      </c>
      <c r="CY40" s="52">
        <f t="shared" ref="CY40:CY71" si="51">IF(CL40="X",$DL40/COUNTA($BZ40:$CQ40),0) +  IF(CM40="X",$DL40/COUNTA($BZ40:$CQ40),0)</f>
        <v>0</v>
      </c>
      <c r="CZ40" s="52">
        <f t="shared" ref="CZ40:CZ71" si="52">IF(CN40="X",$DL40/COUNTA($BZ40:$CQ40),0) +  IF(CO40="X",$DL40/COUNTA($BZ40:$CQ40),0)</f>
        <v>0</v>
      </c>
      <c r="DA40" s="52">
        <f t="shared" ref="DA40:DA71" si="53">IF(CP40="X",$DL40/COUNTA($BZ40:$CQ40),0) +  IF(CQ40="X",$DL40/COUNTA($BZ40:$CQ40),0)</f>
        <v>0</v>
      </c>
      <c r="DB40" s="66">
        <f t="shared" si="31"/>
        <v>0</v>
      </c>
      <c r="DC40" s="56"/>
      <c r="DD40" s="115">
        <f t="shared" si="29"/>
        <v>0</v>
      </c>
      <c r="DE40" s="116">
        <f>'CINI-Unicampania-Totale-Prev'!BU40</f>
        <v>0</v>
      </c>
      <c r="DF40" s="116">
        <f>'CINI-Unicampania-Totale-Prev'!BV40</f>
        <v>0</v>
      </c>
      <c r="DG40" s="116">
        <f>'CINI-Unicampania-Totale-Prev'!BW40</f>
        <v>0</v>
      </c>
      <c r="DH40" s="115">
        <v>0</v>
      </c>
      <c r="DI40" s="65"/>
      <c r="DJ40" s="109">
        <f t="shared" si="28"/>
        <v>0</v>
      </c>
      <c r="DK40" s="65"/>
      <c r="DL40" s="113">
        <f>DF40/125*'CINI - UniCampania'!$B$4</f>
        <v>0</v>
      </c>
    </row>
    <row r="41" spans="2:116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39"/>
        <v>0</v>
      </c>
      <c r="P41" s="4">
        <f t="shared" si="40"/>
        <v>0</v>
      </c>
      <c r="Q41" s="4">
        <f t="shared" si="41"/>
        <v>0</v>
      </c>
      <c r="R41" s="4">
        <f t="shared" si="42"/>
        <v>0</v>
      </c>
      <c r="S41" s="4">
        <f t="shared" si="43"/>
        <v>0</v>
      </c>
      <c r="T41" s="5">
        <f t="shared" si="44"/>
        <v>0</v>
      </c>
      <c r="U41" s="5">
        <f t="shared" si="6"/>
        <v>0</v>
      </c>
      <c r="V41" s="5">
        <f t="shared" si="7"/>
        <v>0</v>
      </c>
      <c r="W41" s="5">
        <f t="shared" si="8"/>
        <v>0</v>
      </c>
      <c r="X41" s="5">
        <f>SUM(Tabella12058111925[[#This Row],[Quadrimestre nov22-feb23]:[Quadrimestre lug25-ott25]])</f>
        <v>0</v>
      </c>
      <c r="BP41" s="1"/>
      <c r="BQ41" s="1"/>
      <c r="BR41" s="1"/>
      <c r="BS41" s="1"/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45"/>
        <v>0</v>
      </c>
      <c r="CT41" s="52">
        <f t="shared" si="46"/>
        <v>0</v>
      </c>
      <c r="CU41" s="52">
        <f t="shared" si="47"/>
        <v>0</v>
      </c>
      <c r="CV41" s="52">
        <f t="shared" si="48"/>
        <v>0</v>
      </c>
      <c r="CW41" s="52">
        <f t="shared" si="49"/>
        <v>0</v>
      </c>
      <c r="CX41" s="52">
        <f t="shared" si="50"/>
        <v>0</v>
      </c>
      <c r="CY41" s="52">
        <f t="shared" si="51"/>
        <v>0</v>
      </c>
      <c r="CZ41" s="52">
        <f t="shared" si="52"/>
        <v>0</v>
      </c>
      <c r="DA41" s="52">
        <f t="shared" si="53"/>
        <v>0</v>
      </c>
      <c r="DB41" s="66">
        <f t="shared" si="31"/>
        <v>0</v>
      </c>
      <c r="DC41" s="56"/>
      <c r="DD41" s="115">
        <f t="shared" si="29"/>
        <v>0</v>
      </c>
      <c r="DE41" s="116">
        <f>'CINI-Unicampania-Totale-Prev'!BU41</f>
        <v>0</v>
      </c>
      <c r="DF41" s="116">
        <f>'CINI-Unicampania-Totale-Prev'!BV41</f>
        <v>0</v>
      </c>
      <c r="DG41" s="116">
        <f>'CINI-Unicampania-Totale-Prev'!BW41</f>
        <v>0</v>
      </c>
      <c r="DH41" s="115">
        <v>0</v>
      </c>
      <c r="DI41" s="65"/>
      <c r="DJ41" s="109">
        <f t="shared" si="28"/>
        <v>0</v>
      </c>
      <c r="DK41" s="65"/>
      <c r="DL41" s="113">
        <f>DF41/125*'CINI - UniCampania'!$B$4</f>
        <v>0</v>
      </c>
    </row>
    <row r="42" spans="2:116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39"/>
        <v>0</v>
      </c>
      <c r="P42" s="4">
        <f t="shared" si="40"/>
        <v>0</v>
      </c>
      <c r="Q42" s="4">
        <f t="shared" si="41"/>
        <v>0</v>
      </c>
      <c r="R42" s="4">
        <f t="shared" si="42"/>
        <v>0</v>
      </c>
      <c r="S42" s="4">
        <f t="shared" si="43"/>
        <v>0</v>
      </c>
      <c r="T42" s="5">
        <f t="shared" si="44"/>
        <v>0</v>
      </c>
      <c r="U42" s="5">
        <f t="shared" si="6"/>
        <v>0</v>
      </c>
      <c r="V42" s="5">
        <f t="shared" si="7"/>
        <v>0</v>
      </c>
      <c r="W42" s="5">
        <f t="shared" si="8"/>
        <v>0</v>
      </c>
      <c r="X42" s="5">
        <f>SUM(Tabella12058111925[[#This Row],[Quadrimestre nov22-feb23]:[Quadrimestre lug25-ott25]])</f>
        <v>0</v>
      </c>
      <c r="BP42" s="1"/>
      <c r="BQ42" s="1"/>
      <c r="BR42" s="1"/>
      <c r="BS42" s="1"/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45"/>
        <v>0</v>
      </c>
      <c r="CT42" s="52">
        <f t="shared" si="46"/>
        <v>0</v>
      </c>
      <c r="CU42" s="52">
        <f t="shared" si="47"/>
        <v>0</v>
      </c>
      <c r="CV42" s="52">
        <f t="shared" si="48"/>
        <v>0</v>
      </c>
      <c r="CW42" s="52">
        <f t="shared" si="49"/>
        <v>0</v>
      </c>
      <c r="CX42" s="52">
        <f t="shared" si="50"/>
        <v>0</v>
      </c>
      <c r="CY42" s="52">
        <f t="shared" si="51"/>
        <v>0</v>
      </c>
      <c r="CZ42" s="52">
        <f t="shared" si="52"/>
        <v>0</v>
      </c>
      <c r="DA42" s="52">
        <f t="shared" si="53"/>
        <v>0</v>
      </c>
      <c r="DB42" s="66">
        <f t="shared" si="31"/>
        <v>0</v>
      </c>
      <c r="DC42" s="56"/>
      <c r="DD42" s="115">
        <f t="shared" si="29"/>
        <v>600</v>
      </c>
      <c r="DE42" s="116">
        <f>'CINI-Unicampania-Totale-Prev'!BU42</f>
        <v>600</v>
      </c>
      <c r="DF42" s="116">
        <f>'CINI-Unicampania-Totale-Prev'!BV42</f>
        <v>0</v>
      </c>
      <c r="DG42" s="116">
        <f>'CINI-Unicampania-Totale-Prev'!BW42</f>
        <v>0</v>
      </c>
      <c r="DH42" s="115">
        <v>600</v>
      </c>
      <c r="DI42" s="65"/>
      <c r="DJ42" s="109">
        <f t="shared" si="28"/>
        <v>4.8</v>
      </c>
      <c r="DK42" s="65"/>
      <c r="DL42" s="113">
        <f>DF42/125*'CINI - UniCampania'!$B$4</f>
        <v>0</v>
      </c>
    </row>
    <row r="43" spans="2:116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39"/>
        <v>0</v>
      </c>
      <c r="P43" s="4">
        <f t="shared" si="40"/>
        <v>0</v>
      </c>
      <c r="Q43" s="4">
        <f t="shared" si="41"/>
        <v>0</v>
      </c>
      <c r="R43" s="4">
        <f t="shared" si="42"/>
        <v>0</v>
      </c>
      <c r="S43" s="4">
        <f t="shared" si="43"/>
        <v>0</v>
      </c>
      <c r="T43" s="5">
        <f t="shared" si="44"/>
        <v>0</v>
      </c>
      <c r="U43" s="5">
        <f t="shared" si="6"/>
        <v>0</v>
      </c>
      <c r="V43" s="5">
        <f t="shared" si="7"/>
        <v>0</v>
      </c>
      <c r="W43" s="5">
        <f t="shared" si="8"/>
        <v>0</v>
      </c>
      <c r="X43" s="5">
        <f>SUM(Tabella12058111925[[#This Row],[Quadrimestre nov22-feb23]:[Quadrimestre lug25-ott25]])</f>
        <v>0</v>
      </c>
      <c r="BP43" s="1"/>
      <c r="BQ43" s="1"/>
      <c r="BR43" s="1"/>
      <c r="BS43" s="1"/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45"/>
        <v>0</v>
      </c>
      <c r="CT43" s="52">
        <f t="shared" si="46"/>
        <v>0</v>
      </c>
      <c r="CU43" s="52">
        <f t="shared" si="47"/>
        <v>0</v>
      </c>
      <c r="CV43" s="52">
        <f t="shared" si="48"/>
        <v>0</v>
      </c>
      <c r="CW43" s="52">
        <f t="shared" si="49"/>
        <v>0</v>
      </c>
      <c r="CX43" s="52">
        <f t="shared" si="50"/>
        <v>0</v>
      </c>
      <c r="CY43" s="52">
        <f t="shared" si="51"/>
        <v>0</v>
      </c>
      <c r="CZ43" s="52">
        <f t="shared" si="52"/>
        <v>0</v>
      </c>
      <c r="DA43" s="52">
        <f t="shared" si="53"/>
        <v>0</v>
      </c>
      <c r="DB43" s="66">
        <f t="shared" si="31"/>
        <v>0</v>
      </c>
      <c r="DC43" s="56"/>
      <c r="DD43" s="115">
        <f t="shared" si="29"/>
        <v>600</v>
      </c>
      <c r="DE43" s="116">
        <f>'CINI-Unicampania-Totale-Prev'!BU43</f>
        <v>600</v>
      </c>
      <c r="DF43" s="116">
        <f>'CINI-Unicampania-Totale-Prev'!BV43</f>
        <v>0</v>
      </c>
      <c r="DG43" s="116">
        <f>'CINI-Unicampania-Totale-Prev'!BW43</f>
        <v>0</v>
      </c>
      <c r="DH43" s="115">
        <v>600</v>
      </c>
      <c r="DI43" s="65"/>
      <c r="DJ43" s="109">
        <f t="shared" si="28"/>
        <v>4.8</v>
      </c>
      <c r="DK43" s="65"/>
      <c r="DL43" s="113">
        <f>DF43/125*'CINI - UniCampania'!$B$4</f>
        <v>0</v>
      </c>
    </row>
    <row r="44" spans="2:116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39"/>
        <v>0</v>
      </c>
      <c r="P44" s="4">
        <f t="shared" si="40"/>
        <v>0</v>
      </c>
      <c r="Q44" s="4">
        <f t="shared" si="41"/>
        <v>0</v>
      </c>
      <c r="R44" s="4">
        <f t="shared" si="42"/>
        <v>0</v>
      </c>
      <c r="S44" s="4">
        <f t="shared" si="43"/>
        <v>0</v>
      </c>
      <c r="T44" s="5">
        <f t="shared" si="44"/>
        <v>0</v>
      </c>
      <c r="U44" s="5">
        <f t="shared" si="6"/>
        <v>0</v>
      </c>
      <c r="V44" s="5">
        <f t="shared" si="7"/>
        <v>0</v>
      </c>
      <c r="W44" s="5">
        <f t="shared" si="8"/>
        <v>0</v>
      </c>
      <c r="X44" s="5">
        <f>SUM(Tabella12058111925[[#This Row],[Quadrimestre nov22-feb23]:[Quadrimestre lug25-ott25]])</f>
        <v>0</v>
      </c>
      <c r="BP44" s="1"/>
      <c r="BQ44" s="1"/>
      <c r="BR44" s="1"/>
      <c r="BS44" s="1"/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45"/>
        <v>0</v>
      </c>
      <c r="CT44" s="52">
        <f t="shared" si="46"/>
        <v>0</v>
      </c>
      <c r="CU44" s="52">
        <f t="shared" si="47"/>
        <v>0</v>
      </c>
      <c r="CV44" s="52">
        <f t="shared" si="48"/>
        <v>0</v>
      </c>
      <c r="CW44" s="52">
        <f t="shared" si="49"/>
        <v>0</v>
      </c>
      <c r="CX44" s="52">
        <f t="shared" si="50"/>
        <v>0</v>
      </c>
      <c r="CY44" s="52">
        <f t="shared" si="51"/>
        <v>0</v>
      </c>
      <c r="CZ44" s="52">
        <f t="shared" si="52"/>
        <v>0</v>
      </c>
      <c r="DA44" s="52">
        <f t="shared" si="53"/>
        <v>0</v>
      </c>
      <c r="DB44" s="66">
        <f t="shared" si="31"/>
        <v>0</v>
      </c>
      <c r="DC44" s="56"/>
      <c r="DD44" s="115">
        <f t="shared" si="29"/>
        <v>600</v>
      </c>
      <c r="DE44" s="116">
        <f>'CINI-Unicampania-Totale-Prev'!BU44</f>
        <v>600</v>
      </c>
      <c r="DF44" s="116">
        <f>'CINI-Unicampania-Totale-Prev'!BV44</f>
        <v>0</v>
      </c>
      <c r="DG44" s="116">
        <f>'CINI-Unicampania-Totale-Prev'!BW44</f>
        <v>0</v>
      </c>
      <c r="DH44" s="115">
        <v>600</v>
      </c>
      <c r="DI44" s="65"/>
      <c r="DJ44" s="109">
        <f t="shared" si="28"/>
        <v>4.8</v>
      </c>
      <c r="DK44" s="65"/>
      <c r="DL44" s="113">
        <f>DF44/125*'CINI - UniCampania'!$B$4</f>
        <v>0</v>
      </c>
    </row>
    <row r="45" spans="2:116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39"/>
        <v>0</v>
      </c>
      <c r="P45" s="4">
        <f t="shared" si="40"/>
        <v>0</v>
      </c>
      <c r="Q45" s="4">
        <f t="shared" si="41"/>
        <v>0</v>
      </c>
      <c r="R45" s="4">
        <f t="shared" si="42"/>
        <v>0</v>
      </c>
      <c r="S45" s="4">
        <f t="shared" si="43"/>
        <v>0</v>
      </c>
      <c r="T45" s="5">
        <f t="shared" si="44"/>
        <v>0</v>
      </c>
      <c r="U45" s="5">
        <f t="shared" si="6"/>
        <v>0</v>
      </c>
      <c r="V45" s="5">
        <f t="shared" si="7"/>
        <v>0</v>
      </c>
      <c r="W45" s="5">
        <f t="shared" si="8"/>
        <v>0</v>
      </c>
      <c r="X45" s="5">
        <f>SUM(Tabella12058111925[[#This Row],[Quadrimestre nov22-feb23]:[Quadrimestre lug25-ott25]])</f>
        <v>0</v>
      </c>
      <c r="BP45" s="1"/>
      <c r="BQ45" s="1"/>
      <c r="BR45" s="1"/>
      <c r="BS45" s="1"/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45"/>
        <v>0</v>
      </c>
      <c r="CT45" s="52">
        <f t="shared" si="46"/>
        <v>0</v>
      </c>
      <c r="CU45" s="52">
        <f t="shared" si="47"/>
        <v>0</v>
      </c>
      <c r="CV45" s="52">
        <f t="shared" si="48"/>
        <v>0</v>
      </c>
      <c r="CW45" s="52">
        <f t="shared" si="49"/>
        <v>0</v>
      </c>
      <c r="CX45" s="52">
        <f t="shared" si="50"/>
        <v>0</v>
      </c>
      <c r="CY45" s="52">
        <f t="shared" si="51"/>
        <v>0</v>
      </c>
      <c r="CZ45" s="52">
        <f t="shared" si="52"/>
        <v>0</v>
      </c>
      <c r="DA45" s="52">
        <f t="shared" si="53"/>
        <v>0</v>
      </c>
      <c r="DB45" s="66">
        <f t="shared" si="31"/>
        <v>0</v>
      </c>
      <c r="DC45" s="56"/>
      <c r="DD45" s="115">
        <f t="shared" si="29"/>
        <v>600</v>
      </c>
      <c r="DE45" s="116">
        <f>'CINI-Unicampania-Totale-Prev'!BU45</f>
        <v>600</v>
      </c>
      <c r="DF45" s="116">
        <f>'CINI-Unicampania-Totale-Prev'!BV45</f>
        <v>0</v>
      </c>
      <c r="DG45" s="116">
        <f>'CINI-Unicampania-Totale-Prev'!BW45</f>
        <v>0</v>
      </c>
      <c r="DH45" s="115">
        <v>600</v>
      </c>
      <c r="DI45" s="65"/>
      <c r="DJ45" s="109">
        <f t="shared" si="28"/>
        <v>4.8</v>
      </c>
      <c r="DK45" s="65"/>
      <c r="DL45" s="113">
        <f>DF45/125*'CINI - UniCampania'!$B$4</f>
        <v>0</v>
      </c>
    </row>
    <row r="46" spans="2:116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39"/>
        <v>0</v>
      </c>
      <c r="P46" s="4">
        <f t="shared" si="40"/>
        <v>0</v>
      </c>
      <c r="Q46" s="4">
        <f t="shared" si="41"/>
        <v>0</v>
      </c>
      <c r="R46" s="4">
        <f t="shared" si="42"/>
        <v>0</v>
      </c>
      <c r="S46" s="4">
        <f t="shared" si="43"/>
        <v>0</v>
      </c>
      <c r="T46" s="5">
        <f t="shared" si="44"/>
        <v>0</v>
      </c>
      <c r="U46" s="5">
        <f t="shared" si="6"/>
        <v>0</v>
      </c>
      <c r="V46" s="5">
        <f t="shared" si="7"/>
        <v>0</v>
      </c>
      <c r="W46" s="5">
        <f t="shared" si="8"/>
        <v>0</v>
      </c>
      <c r="X46" s="5">
        <f>SUM(Tabella12058111925[[#This Row],[Quadrimestre nov22-feb23]:[Quadrimestre lug25-ott25]])</f>
        <v>0</v>
      </c>
      <c r="BP46" s="1"/>
      <c r="BQ46" s="1"/>
      <c r="BR46" s="1"/>
      <c r="BS46" s="1"/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45"/>
        <v>0</v>
      </c>
      <c r="CT46" s="52">
        <f t="shared" si="46"/>
        <v>0</v>
      </c>
      <c r="CU46" s="52">
        <f t="shared" si="47"/>
        <v>0</v>
      </c>
      <c r="CV46" s="52">
        <f t="shared" si="48"/>
        <v>0</v>
      </c>
      <c r="CW46" s="52">
        <f t="shared" si="49"/>
        <v>0</v>
      </c>
      <c r="CX46" s="52">
        <f t="shared" si="50"/>
        <v>0</v>
      </c>
      <c r="CY46" s="52">
        <f t="shared" si="51"/>
        <v>0</v>
      </c>
      <c r="CZ46" s="52">
        <f t="shared" si="52"/>
        <v>0</v>
      </c>
      <c r="DA46" s="52">
        <f t="shared" si="53"/>
        <v>0</v>
      </c>
      <c r="DB46" s="66">
        <f t="shared" si="31"/>
        <v>0</v>
      </c>
      <c r="DC46" s="56"/>
      <c r="DD46" s="115"/>
      <c r="DE46" s="116">
        <f>'CINI-Unicampania-Totale-Prev'!BU46</f>
        <v>0</v>
      </c>
      <c r="DF46" s="116">
        <f>'CINI-Unicampania-Totale-Prev'!BV46</f>
        <v>0</v>
      </c>
      <c r="DG46" s="116">
        <f>'CINI-Unicampania-Totale-Prev'!BW46</f>
        <v>0</v>
      </c>
      <c r="DH46" s="115"/>
      <c r="DI46" s="65"/>
      <c r="DJ46" s="109">
        <f t="shared" si="28"/>
        <v>0</v>
      </c>
      <c r="DK46" s="65"/>
      <c r="DL46" s="113">
        <f>DF46/125*'CINI - UniCampania'!$B$4</f>
        <v>0</v>
      </c>
    </row>
    <row r="47" spans="2:116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39"/>
        <v>0</v>
      </c>
      <c r="P47" s="4">
        <f t="shared" si="40"/>
        <v>0</v>
      </c>
      <c r="Q47" s="4">
        <f t="shared" si="41"/>
        <v>0</v>
      </c>
      <c r="R47" s="4">
        <f t="shared" si="42"/>
        <v>0</v>
      </c>
      <c r="S47" s="4">
        <f t="shared" si="43"/>
        <v>0</v>
      </c>
      <c r="T47" s="5">
        <f t="shared" si="44"/>
        <v>0</v>
      </c>
      <c r="U47" s="5">
        <f t="shared" si="6"/>
        <v>0</v>
      </c>
      <c r="V47" s="5">
        <f t="shared" si="7"/>
        <v>0</v>
      </c>
      <c r="W47" s="5">
        <f t="shared" si="8"/>
        <v>0</v>
      </c>
      <c r="X47" s="5">
        <f>SUM(Tabella12058111925[[#This Row],[Quadrimestre nov22-feb23]:[Quadrimestre lug25-ott25]])</f>
        <v>0</v>
      </c>
      <c r="BP47" s="1"/>
      <c r="BQ47" s="1"/>
      <c r="BR47" s="1"/>
      <c r="BS47" s="1"/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45"/>
        <v>0</v>
      </c>
      <c r="CT47" s="52">
        <f t="shared" si="46"/>
        <v>0</v>
      </c>
      <c r="CU47" s="52">
        <f t="shared" si="47"/>
        <v>0</v>
      </c>
      <c r="CV47" s="52">
        <f t="shared" si="48"/>
        <v>0</v>
      </c>
      <c r="CW47" s="52">
        <f t="shared" si="49"/>
        <v>0</v>
      </c>
      <c r="CX47" s="52">
        <f t="shared" si="50"/>
        <v>0</v>
      </c>
      <c r="CY47" s="52">
        <f t="shared" si="51"/>
        <v>0</v>
      </c>
      <c r="CZ47" s="52">
        <f t="shared" si="52"/>
        <v>0</v>
      </c>
      <c r="DA47" s="52">
        <f t="shared" si="53"/>
        <v>0</v>
      </c>
      <c r="DB47" s="66">
        <f t="shared" si="31"/>
        <v>0</v>
      </c>
      <c r="DC47" s="56"/>
      <c r="DD47" s="115"/>
      <c r="DE47" s="116">
        <f>'CINI-Unicampania-Totale-Prev'!BU47</f>
        <v>0</v>
      </c>
      <c r="DF47" s="116">
        <f>'CINI-Unicampania-Totale-Prev'!BV47</f>
        <v>0</v>
      </c>
      <c r="DG47" s="116">
        <f>'CINI-Unicampania-Totale-Prev'!BW47</f>
        <v>0</v>
      </c>
      <c r="DH47" s="115"/>
      <c r="DI47" s="65"/>
      <c r="DJ47" s="109">
        <f t="shared" si="28"/>
        <v>0</v>
      </c>
      <c r="DK47" s="65"/>
      <c r="DL47" s="113">
        <f>DF47/125*'CINI - UniCampania'!$B$4</f>
        <v>0</v>
      </c>
    </row>
    <row r="48" spans="2:116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39"/>
        <v>0</v>
      </c>
      <c r="P48" s="4">
        <f t="shared" si="40"/>
        <v>0</v>
      </c>
      <c r="Q48" s="4">
        <f t="shared" si="41"/>
        <v>0</v>
      </c>
      <c r="R48" s="4">
        <f t="shared" si="42"/>
        <v>0</v>
      </c>
      <c r="S48" s="4">
        <f t="shared" si="43"/>
        <v>0</v>
      </c>
      <c r="T48" s="5">
        <f t="shared" si="44"/>
        <v>0</v>
      </c>
      <c r="U48" s="5">
        <f t="shared" si="6"/>
        <v>0</v>
      </c>
      <c r="V48" s="5">
        <f t="shared" si="7"/>
        <v>0</v>
      </c>
      <c r="W48" s="5">
        <f t="shared" si="8"/>
        <v>0</v>
      </c>
      <c r="X48" s="5">
        <f>SUM(Tabella12058111925[[#This Row],[Quadrimestre nov22-feb23]:[Quadrimestre lug25-ott25]])</f>
        <v>0</v>
      </c>
      <c r="BP48" s="1"/>
      <c r="BQ48" s="1"/>
      <c r="BR48" s="1"/>
      <c r="BS48" s="1"/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45"/>
        <v>0</v>
      </c>
      <c r="CT48" s="52">
        <f t="shared" si="46"/>
        <v>0</v>
      </c>
      <c r="CU48" s="52">
        <f t="shared" si="47"/>
        <v>0</v>
      </c>
      <c r="CV48" s="52">
        <f t="shared" si="48"/>
        <v>0</v>
      </c>
      <c r="CW48" s="52">
        <f t="shared" si="49"/>
        <v>0</v>
      </c>
      <c r="CX48" s="52">
        <f t="shared" si="50"/>
        <v>0</v>
      </c>
      <c r="CY48" s="52">
        <f t="shared" si="51"/>
        <v>0</v>
      </c>
      <c r="CZ48" s="52">
        <f t="shared" si="52"/>
        <v>0</v>
      </c>
      <c r="DA48" s="52">
        <f t="shared" si="53"/>
        <v>0</v>
      </c>
      <c r="DB48" s="66">
        <f t="shared" si="31"/>
        <v>0</v>
      </c>
      <c r="DC48" s="56"/>
      <c r="DD48" s="115"/>
      <c r="DE48" s="116">
        <f>'CINI-Unicampania-Totale-Prev'!BU48</f>
        <v>0</v>
      </c>
      <c r="DF48" s="116">
        <f>'CINI-Unicampania-Totale-Prev'!BV48</f>
        <v>0</v>
      </c>
      <c r="DG48" s="116">
        <f>'CINI-Unicampania-Totale-Prev'!BW48</f>
        <v>0</v>
      </c>
      <c r="DH48" s="115"/>
      <c r="DI48" s="65"/>
      <c r="DJ48" s="109">
        <f t="shared" si="28"/>
        <v>0</v>
      </c>
      <c r="DK48" s="65"/>
      <c r="DL48" s="113">
        <f>DF48/125*'CINI - UniCampania'!$B$4</f>
        <v>0</v>
      </c>
    </row>
    <row r="49" spans="2:116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39"/>
        <v>0</v>
      </c>
      <c r="P49" s="4">
        <f t="shared" si="40"/>
        <v>0</v>
      </c>
      <c r="Q49" s="4">
        <f t="shared" si="41"/>
        <v>0</v>
      </c>
      <c r="R49" s="4">
        <f t="shared" si="42"/>
        <v>0</v>
      </c>
      <c r="S49" s="4">
        <f t="shared" si="43"/>
        <v>0</v>
      </c>
      <c r="T49" s="5">
        <f t="shared" si="44"/>
        <v>0</v>
      </c>
      <c r="U49" s="5">
        <f t="shared" si="6"/>
        <v>0</v>
      </c>
      <c r="V49" s="5">
        <f t="shared" si="7"/>
        <v>0</v>
      </c>
      <c r="W49" s="5">
        <f t="shared" si="8"/>
        <v>0</v>
      </c>
      <c r="X49" s="5">
        <f>SUM(Tabella12058111925[[#This Row],[Quadrimestre nov22-feb23]:[Quadrimestre lug25-ott25]])</f>
        <v>0</v>
      </c>
      <c r="BP49" s="1"/>
      <c r="BQ49" s="1"/>
      <c r="BR49" s="1"/>
      <c r="BS49" s="1"/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45"/>
        <v>0</v>
      </c>
      <c r="CT49" s="52">
        <f t="shared" si="46"/>
        <v>0</v>
      </c>
      <c r="CU49" s="52">
        <f t="shared" si="47"/>
        <v>0</v>
      </c>
      <c r="CV49" s="52">
        <f t="shared" si="48"/>
        <v>0</v>
      </c>
      <c r="CW49" s="52">
        <f t="shared" si="49"/>
        <v>0</v>
      </c>
      <c r="CX49" s="52">
        <f t="shared" si="50"/>
        <v>0</v>
      </c>
      <c r="CY49" s="52">
        <f t="shared" si="51"/>
        <v>0</v>
      </c>
      <c r="CZ49" s="52">
        <f t="shared" si="52"/>
        <v>0</v>
      </c>
      <c r="DA49" s="52">
        <f t="shared" si="53"/>
        <v>0</v>
      </c>
      <c r="DB49" s="66">
        <f t="shared" si="31"/>
        <v>0</v>
      </c>
      <c r="DC49" s="56"/>
      <c r="DD49" s="115"/>
      <c r="DE49" s="116">
        <f>'CINI-Unicampania-Totale-Prev'!BU49</f>
        <v>0</v>
      </c>
      <c r="DF49" s="116">
        <f>'CINI-Unicampania-Totale-Prev'!BV49</f>
        <v>0</v>
      </c>
      <c r="DG49" s="116">
        <f>'CINI-Unicampania-Totale-Prev'!BW49</f>
        <v>0</v>
      </c>
      <c r="DH49" s="115"/>
      <c r="DI49" s="65"/>
      <c r="DJ49" s="109">
        <f t="shared" si="28"/>
        <v>0</v>
      </c>
      <c r="DK49" s="65"/>
      <c r="DL49" s="113">
        <f>DF49/125*'CINI - UniCampania'!$B$4</f>
        <v>0</v>
      </c>
    </row>
    <row r="50" spans="2:116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39"/>
        <v>0</v>
      </c>
      <c r="P50" s="4">
        <f t="shared" si="40"/>
        <v>0</v>
      </c>
      <c r="Q50" s="4">
        <f t="shared" si="41"/>
        <v>0</v>
      </c>
      <c r="R50" s="4">
        <f t="shared" si="42"/>
        <v>0</v>
      </c>
      <c r="S50" s="4">
        <f t="shared" si="43"/>
        <v>0</v>
      </c>
      <c r="T50" s="5">
        <f t="shared" si="44"/>
        <v>0</v>
      </c>
      <c r="U50" s="5">
        <f t="shared" si="6"/>
        <v>0</v>
      </c>
      <c r="V50" s="5">
        <f t="shared" si="7"/>
        <v>0</v>
      </c>
      <c r="W50" s="5">
        <f t="shared" si="8"/>
        <v>0</v>
      </c>
      <c r="X50" s="5">
        <f>SUM(Tabella12058111925[[#This Row],[Quadrimestre nov22-feb23]:[Quadrimestre lug25-ott25]])</f>
        <v>0</v>
      </c>
      <c r="BP50" s="1"/>
      <c r="BQ50" s="1"/>
      <c r="BR50" s="1"/>
      <c r="BS50" s="1"/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45"/>
        <v>0</v>
      </c>
      <c r="CT50" s="52">
        <f t="shared" si="46"/>
        <v>0</v>
      </c>
      <c r="CU50" s="52">
        <f t="shared" si="47"/>
        <v>0</v>
      </c>
      <c r="CV50" s="52">
        <f t="shared" si="48"/>
        <v>0</v>
      </c>
      <c r="CW50" s="52">
        <f t="shared" si="49"/>
        <v>0</v>
      </c>
      <c r="CX50" s="52">
        <f t="shared" si="50"/>
        <v>0</v>
      </c>
      <c r="CY50" s="52">
        <f t="shared" si="51"/>
        <v>0</v>
      </c>
      <c r="CZ50" s="52">
        <f t="shared" si="52"/>
        <v>0</v>
      </c>
      <c r="DA50" s="52">
        <f t="shared" si="53"/>
        <v>0</v>
      </c>
      <c r="DB50" s="66">
        <f t="shared" si="31"/>
        <v>0</v>
      </c>
      <c r="DC50" s="56"/>
      <c r="DD50" s="115"/>
      <c r="DE50" s="116">
        <f>'CINI-Unicampania-Totale-Prev'!BU50</f>
        <v>0</v>
      </c>
      <c r="DF50" s="116">
        <f>'CINI-Unicampania-Totale-Prev'!BV50</f>
        <v>0</v>
      </c>
      <c r="DG50" s="116">
        <f>'CINI-Unicampania-Totale-Prev'!BW50</f>
        <v>0</v>
      </c>
      <c r="DH50" s="115"/>
      <c r="DI50" s="65"/>
      <c r="DJ50" s="109">
        <f t="shared" si="28"/>
        <v>0</v>
      </c>
      <c r="DK50" s="65"/>
      <c r="DL50" s="113">
        <f>DF50/125*'CINI - UniCampania'!$B$4</f>
        <v>0</v>
      </c>
    </row>
    <row r="51" spans="2:116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39"/>
        <v>0</v>
      </c>
      <c r="P51" s="4">
        <f t="shared" si="40"/>
        <v>0</v>
      </c>
      <c r="Q51" s="4">
        <f t="shared" si="41"/>
        <v>0</v>
      </c>
      <c r="R51" s="4">
        <f t="shared" si="42"/>
        <v>0</v>
      </c>
      <c r="S51" s="4">
        <f t="shared" si="43"/>
        <v>0</v>
      </c>
      <c r="T51" s="5">
        <f t="shared" si="44"/>
        <v>0</v>
      </c>
      <c r="U51" s="5">
        <f t="shared" si="6"/>
        <v>0</v>
      </c>
      <c r="V51" s="5">
        <f t="shared" si="7"/>
        <v>0</v>
      </c>
      <c r="W51" s="5">
        <f t="shared" si="8"/>
        <v>0</v>
      </c>
      <c r="X51" s="5">
        <f>SUM(Tabella12058111925[[#This Row],[Quadrimestre nov22-feb23]:[Quadrimestre lug25-ott25]])</f>
        <v>0</v>
      </c>
      <c r="BP51" s="1"/>
      <c r="BQ51" s="1"/>
      <c r="BR51" s="1"/>
      <c r="BS51" s="1"/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45"/>
        <v>0</v>
      </c>
      <c r="CT51" s="52">
        <f t="shared" si="46"/>
        <v>0</v>
      </c>
      <c r="CU51" s="52">
        <f t="shared" si="47"/>
        <v>0</v>
      </c>
      <c r="CV51" s="52">
        <f t="shared" si="48"/>
        <v>0</v>
      </c>
      <c r="CW51" s="52">
        <f t="shared" si="49"/>
        <v>0</v>
      </c>
      <c r="CX51" s="52">
        <f t="shared" si="50"/>
        <v>0</v>
      </c>
      <c r="CY51" s="52">
        <f t="shared" si="51"/>
        <v>0</v>
      </c>
      <c r="CZ51" s="52">
        <f t="shared" si="52"/>
        <v>0</v>
      </c>
      <c r="DA51" s="52">
        <f t="shared" si="53"/>
        <v>0</v>
      </c>
      <c r="DB51" s="66">
        <f t="shared" si="31"/>
        <v>0</v>
      </c>
      <c r="DC51" s="56"/>
      <c r="DD51" s="115"/>
      <c r="DE51" s="116">
        <f>'CINI-Unicampania-Totale-Prev'!BU51</f>
        <v>0</v>
      </c>
      <c r="DF51" s="116">
        <f>'CINI-Unicampania-Totale-Prev'!BV51</f>
        <v>0</v>
      </c>
      <c r="DG51" s="116">
        <f>'CINI-Unicampania-Totale-Prev'!BW51</f>
        <v>0</v>
      </c>
      <c r="DH51" s="115"/>
      <c r="DI51" s="65"/>
      <c r="DJ51" s="109">
        <f t="shared" si="28"/>
        <v>0</v>
      </c>
      <c r="DK51" s="65"/>
      <c r="DL51" s="113">
        <f>DF51/125*'CINI - UniCampania'!$B$4</f>
        <v>0</v>
      </c>
    </row>
    <row r="52" spans="2:116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39"/>
        <v>0</v>
      </c>
      <c r="P52" s="4">
        <f t="shared" si="40"/>
        <v>0</v>
      </c>
      <c r="Q52" s="4">
        <f t="shared" si="41"/>
        <v>0</v>
      </c>
      <c r="R52" s="4">
        <f t="shared" si="42"/>
        <v>0</v>
      </c>
      <c r="S52" s="4">
        <f t="shared" si="43"/>
        <v>0</v>
      </c>
      <c r="T52" s="5">
        <f t="shared" si="44"/>
        <v>0</v>
      </c>
      <c r="U52" s="5">
        <f t="shared" si="6"/>
        <v>0</v>
      </c>
      <c r="V52" s="5">
        <f t="shared" si="7"/>
        <v>0</v>
      </c>
      <c r="W52" s="5">
        <f t="shared" si="8"/>
        <v>0</v>
      </c>
      <c r="X52" s="5">
        <f>SUM(Tabella12058111925[[#This Row],[Quadrimestre nov22-feb23]:[Quadrimestre lug25-ott25]])</f>
        <v>0</v>
      </c>
      <c r="BP52" s="1"/>
      <c r="BQ52" s="1"/>
      <c r="BR52" s="1"/>
      <c r="BS52" s="1"/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45"/>
        <v>0</v>
      </c>
      <c r="CT52" s="52">
        <f t="shared" si="46"/>
        <v>0</v>
      </c>
      <c r="CU52" s="52">
        <f t="shared" si="47"/>
        <v>0</v>
      </c>
      <c r="CV52" s="52">
        <f t="shared" si="48"/>
        <v>0</v>
      </c>
      <c r="CW52" s="52">
        <f t="shared" si="49"/>
        <v>0</v>
      </c>
      <c r="CX52" s="52">
        <f t="shared" si="50"/>
        <v>0</v>
      </c>
      <c r="CY52" s="52">
        <f t="shared" si="51"/>
        <v>0</v>
      </c>
      <c r="CZ52" s="52">
        <f t="shared" si="52"/>
        <v>0</v>
      </c>
      <c r="DA52" s="52">
        <f t="shared" si="53"/>
        <v>0</v>
      </c>
      <c r="DB52" s="66">
        <f t="shared" si="31"/>
        <v>0</v>
      </c>
      <c r="DC52" s="56"/>
      <c r="DD52" s="115"/>
      <c r="DE52" s="116">
        <f>'CINI-Unicampania-Totale-Prev'!BU52</f>
        <v>0</v>
      </c>
      <c r="DF52" s="116">
        <f>'CINI-Unicampania-Totale-Prev'!BV52</f>
        <v>0</v>
      </c>
      <c r="DG52" s="116">
        <f>'CINI-Unicampania-Totale-Prev'!BW52</f>
        <v>0</v>
      </c>
      <c r="DH52" s="115"/>
      <c r="DI52" s="65"/>
      <c r="DJ52" s="109">
        <f t="shared" si="28"/>
        <v>0</v>
      </c>
      <c r="DK52" s="65"/>
      <c r="DL52" s="113">
        <f>DF52/125*'CINI - UniCampania'!$B$4</f>
        <v>0</v>
      </c>
    </row>
    <row r="53" spans="2:116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39"/>
        <v>0</v>
      </c>
      <c r="P53" s="4">
        <f t="shared" si="40"/>
        <v>0</v>
      </c>
      <c r="Q53" s="4">
        <f t="shared" si="41"/>
        <v>0</v>
      </c>
      <c r="R53" s="4">
        <f t="shared" si="42"/>
        <v>0</v>
      </c>
      <c r="S53" s="4">
        <f t="shared" si="43"/>
        <v>0</v>
      </c>
      <c r="T53" s="5">
        <f t="shared" si="44"/>
        <v>0</v>
      </c>
      <c r="U53" s="5">
        <f t="shared" si="6"/>
        <v>0</v>
      </c>
      <c r="V53" s="5">
        <f t="shared" si="7"/>
        <v>0</v>
      </c>
      <c r="W53" s="5">
        <f t="shared" si="8"/>
        <v>0</v>
      </c>
      <c r="X53" s="5">
        <f>SUM(Tabella12058111925[[#This Row],[Quadrimestre nov22-feb23]:[Quadrimestre lug25-ott25]])</f>
        <v>0</v>
      </c>
      <c r="BP53" s="1"/>
      <c r="BQ53" s="1"/>
      <c r="BR53" s="1"/>
      <c r="BS53" s="1"/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45"/>
        <v>0</v>
      </c>
      <c r="CT53" s="52">
        <f t="shared" si="46"/>
        <v>0</v>
      </c>
      <c r="CU53" s="52">
        <f t="shared" si="47"/>
        <v>0</v>
      </c>
      <c r="CV53" s="52">
        <f t="shared" si="48"/>
        <v>0</v>
      </c>
      <c r="CW53" s="52">
        <f t="shared" si="49"/>
        <v>0</v>
      </c>
      <c r="CX53" s="52">
        <f t="shared" si="50"/>
        <v>0</v>
      </c>
      <c r="CY53" s="52">
        <f t="shared" si="51"/>
        <v>0</v>
      </c>
      <c r="CZ53" s="52">
        <f t="shared" si="52"/>
        <v>0</v>
      </c>
      <c r="DA53" s="52">
        <f t="shared" si="53"/>
        <v>0</v>
      </c>
      <c r="DB53" s="66">
        <f t="shared" si="31"/>
        <v>0</v>
      </c>
      <c r="DC53" s="76"/>
      <c r="DD53" s="115"/>
      <c r="DE53" s="116">
        <f>'CINI-Unicampania-Totale-Prev'!BU53</f>
        <v>0</v>
      </c>
      <c r="DF53" s="116">
        <f>'CINI-Unicampania-Totale-Prev'!BV53</f>
        <v>0</v>
      </c>
      <c r="DG53" s="116">
        <f>'CINI-Unicampania-Totale-Prev'!BW53</f>
        <v>0</v>
      </c>
      <c r="DH53" s="115"/>
      <c r="DI53" s="63"/>
      <c r="DJ53" s="113">
        <f>SUM(DJ54:DJ93)</f>
        <v>8.8000000000000007</v>
      </c>
      <c r="DK53" s="65"/>
      <c r="DL53" s="113">
        <f>DF53/125*'CINI - UniCampania'!$B$4</f>
        <v>0</v>
      </c>
    </row>
    <row r="54" spans="2:116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39"/>
        <v>0</v>
      </c>
      <c r="P54" s="4">
        <f t="shared" si="40"/>
        <v>0</v>
      </c>
      <c r="Q54" s="4">
        <f t="shared" si="41"/>
        <v>0</v>
      </c>
      <c r="R54" s="4">
        <f t="shared" si="42"/>
        <v>0</v>
      </c>
      <c r="S54" s="4">
        <f t="shared" si="43"/>
        <v>0</v>
      </c>
      <c r="T54" s="5">
        <f t="shared" si="44"/>
        <v>0</v>
      </c>
      <c r="U54" s="5">
        <f t="shared" si="6"/>
        <v>0</v>
      </c>
      <c r="V54" s="5">
        <f t="shared" si="7"/>
        <v>0</v>
      </c>
      <c r="W54" s="5">
        <f t="shared" si="8"/>
        <v>0</v>
      </c>
      <c r="X54" s="5">
        <f>SUM(Tabella12058111925[[#This Row],[Quadrimestre nov22-feb23]:[Quadrimestre lug25-ott25]])</f>
        <v>0</v>
      </c>
      <c r="BP54" s="1"/>
      <c r="BQ54" s="1"/>
      <c r="BR54" s="1"/>
      <c r="BS54" s="1"/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45"/>
        <v>0</v>
      </c>
      <c r="CT54" s="52">
        <f t="shared" si="46"/>
        <v>0</v>
      </c>
      <c r="CU54" s="52">
        <f t="shared" si="47"/>
        <v>0</v>
      </c>
      <c r="CV54" s="52">
        <f t="shared" si="48"/>
        <v>0</v>
      </c>
      <c r="CW54" s="52">
        <f t="shared" si="49"/>
        <v>0</v>
      </c>
      <c r="CX54" s="52">
        <f t="shared" si="50"/>
        <v>0</v>
      </c>
      <c r="CY54" s="52">
        <f t="shared" si="51"/>
        <v>0</v>
      </c>
      <c r="CZ54" s="52">
        <f t="shared" si="52"/>
        <v>0</v>
      </c>
      <c r="DA54" s="52">
        <f t="shared" si="53"/>
        <v>0</v>
      </c>
      <c r="DB54" s="66">
        <f t="shared" si="31"/>
        <v>0</v>
      </c>
      <c r="DC54" s="56"/>
      <c r="DD54" s="115"/>
      <c r="DE54" s="116">
        <f>'CINI-Unicampania-Totale-Prev'!BU54</f>
        <v>0</v>
      </c>
      <c r="DF54" s="116">
        <f>'CINI-Unicampania-Totale-Prev'!BV54</f>
        <v>0</v>
      </c>
      <c r="DG54" s="116">
        <f>'CINI-Unicampania-Totale-Prev'!BW54</f>
        <v>0</v>
      </c>
      <c r="DH54" s="115"/>
      <c r="DI54" s="65"/>
      <c r="DJ54" s="109">
        <f t="shared" ref="DJ54:DJ93" si="54">DD54/125</f>
        <v>0</v>
      </c>
      <c r="DK54" s="65"/>
      <c r="DL54" s="113">
        <f>DF54/125*'CINI - UniCampania'!$B$4</f>
        <v>0</v>
      </c>
    </row>
    <row r="55" spans="2:116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39"/>
        <v>0</v>
      </c>
      <c r="P55" s="4">
        <f t="shared" si="40"/>
        <v>0</v>
      </c>
      <c r="Q55" s="4">
        <f t="shared" si="41"/>
        <v>0</v>
      </c>
      <c r="R55" s="4">
        <f t="shared" si="42"/>
        <v>0</v>
      </c>
      <c r="S55" s="4">
        <f t="shared" si="43"/>
        <v>0</v>
      </c>
      <c r="T55" s="5">
        <f t="shared" si="44"/>
        <v>0</v>
      </c>
      <c r="U55" s="5">
        <f t="shared" si="6"/>
        <v>0</v>
      </c>
      <c r="V55" s="5">
        <f t="shared" si="7"/>
        <v>0</v>
      </c>
      <c r="W55" s="5">
        <f t="shared" si="8"/>
        <v>0</v>
      </c>
      <c r="X55" s="5">
        <f>SUM(Tabella12058111925[[#This Row],[Quadrimestre nov22-feb23]:[Quadrimestre lug25-ott25]])</f>
        <v>0</v>
      </c>
      <c r="BP55" s="1"/>
      <c r="BQ55" s="1"/>
      <c r="BR55" s="1"/>
      <c r="BS55" s="1"/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45"/>
        <v>0</v>
      </c>
      <c r="CT55" s="52">
        <f t="shared" si="46"/>
        <v>0</v>
      </c>
      <c r="CU55" s="52">
        <f t="shared" si="47"/>
        <v>0</v>
      </c>
      <c r="CV55" s="52">
        <f t="shared" si="48"/>
        <v>0</v>
      </c>
      <c r="CW55" s="52">
        <f t="shared" si="49"/>
        <v>0</v>
      </c>
      <c r="CX55" s="52">
        <f t="shared" si="50"/>
        <v>0</v>
      </c>
      <c r="CY55" s="52">
        <f t="shared" si="51"/>
        <v>0</v>
      </c>
      <c r="CZ55" s="52">
        <f t="shared" si="52"/>
        <v>0</v>
      </c>
      <c r="DA55" s="52">
        <f t="shared" si="53"/>
        <v>0</v>
      </c>
      <c r="DB55" s="66">
        <f t="shared" si="31"/>
        <v>0</v>
      </c>
      <c r="DC55" s="56"/>
      <c r="DD55" s="115"/>
      <c r="DE55" s="116">
        <f>'CINI-Unicampania-Totale-Prev'!BU55</f>
        <v>0</v>
      </c>
      <c r="DF55" s="116">
        <f>'CINI-Unicampania-Totale-Prev'!BV55</f>
        <v>0</v>
      </c>
      <c r="DG55" s="116">
        <f>'CINI-Unicampania-Totale-Prev'!BW55</f>
        <v>0</v>
      </c>
      <c r="DH55" s="115"/>
      <c r="DI55" s="65"/>
      <c r="DJ55" s="109">
        <f t="shared" si="54"/>
        <v>0</v>
      </c>
      <c r="DK55" s="65"/>
      <c r="DL55" s="113">
        <f>DF55/125*'CINI - UniCampania'!$B$4</f>
        <v>0</v>
      </c>
    </row>
    <row r="56" spans="2:116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39"/>
        <v>0</v>
      </c>
      <c r="P56" s="4">
        <f t="shared" si="40"/>
        <v>0</v>
      </c>
      <c r="Q56" s="4">
        <f t="shared" si="41"/>
        <v>0</v>
      </c>
      <c r="R56" s="4">
        <f t="shared" si="42"/>
        <v>0</v>
      </c>
      <c r="S56" s="4">
        <f t="shared" si="43"/>
        <v>0</v>
      </c>
      <c r="T56" s="5">
        <f t="shared" si="44"/>
        <v>0</v>
      </c>
      <c r="U56" s="5">
        <f t="shared" si="6"/>
        <v>0</v>
      </c>
      <c r="V56" s="5">
        <f t="shared" si="7"/>
        <v>0</v>
      </c>
      <c r="W56" s="5">
        <f t="shared" si="8"/>
        <v>0</v>
      </c>
      <c r="X56" s="5">
        <f>SUM(Tabella12058111925[[#This Row],[Quadrimestre nov22-feb23]:[Quadrimestre lug25-ott25]])</f>
        <v>0</v>
      </c>
      <c r="BP56" s="1"/>
      <c r="BQ56" s="1"/>
      <c r="BR56" s="1"/>
      <c r="BS56" s="1"/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45"/>
        <v>0</v>
      </c>
      <c r="CT56" s="52">
        <f t="shared" si="46"/>
        <v>0</v>
      </c>
      <c r="CU56" s="52">
        <f t="shared" si="47"/>
        <v>0</v>
      </c>
      <c r="CV56" s="52">
        <f t="shared" si="48"/>
        <v>0</v>
      </c>
      <c r="CW56" s="52">
        <f t="shared" si="49"/>
        <v>0</v>
      </c>
      <c r="CX56" s="52">
        <f t="shared" si="50"/>
        <v>0</v>
      </c>
      <c r="CY56" s="52">
        <f t="shared" si="51"/>
        <v>0</v>
      </c>
      <c r="CZ56" s="52">
        <f t="shared" si="52"/>
        <v>0</v>
      </c>
      <c r="DA56" s="52">
        <f t="shared" si="53"/>
        <v>0</v>
      </c>
      <c r="DB56" s="66">
        <f t="shared" si="31"/>
        <v>0</v>
      </c>
      <c r="DC56" s="56"/>
      <c r="DD56" s="115"/>
      <c r="DE56" s="116">
        <f>'CINI-Unicampania-Totale-Prev'!BU56</f>
        <v>0</v>
      </c>
      <c r="DF56" s="116">
        <f>'CINI-Unicampania-Totale-Prev'!BV56</f>
        <v>0</v>
      </c>
      <c r="DG56" s="116">
        <f>'CINI-Unicampania-Totale-Prev'!BW56</f>
        <v>0</v>
      </c>
      <c r="DH56" s="115"/>
      <c r="DI56" s="65"/>
      <c r="DJ56" s="109">
        <f t="shared" si="54"/>
        <v>0</v>
      </c>
      <c r="DK56" s="65"/>
      <c r="DL56" s="113">
        <f>DF56/125*'CINI - UniCampania'!$B$4</f>
        <v>0</v>
      </c>
    </row>
    <row r="57" spans="2:116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39"/>
        <v>0</v>
      </c>
      <c r="P57" s="4">
        <f t="shared" si="40"/>
        <v>0</v>
      </c>
      <c r="Q57" s="4">
        <f t="shared" si="41"/>
        <v>0</v>
      </c>
      <c r="R57" s="4">
        <f t="shared" si="42"/>
        <v>0</v>
      </c>
      <c r="S57" s="4">
        <f t="shared" si="43"/>
        <v>0</v>
      </c>
      <c r="T57" s="5">
        <f t="shared" si="44"/>
        <v>0</v>
      </c>
      <c r="U57" s="5">
        <f t="shared" si="6"/>
        <v>0</v>
      </c>
      <c r="V57" s="5">
        <f t="shared" si="7"/>
        <v>0</v>
      </c>
      <c r="W57" s="5">
        <f t="shared" si="8"/>
        <v>0</v>
      </c>
      <c r="X57" s="5">
        <f>SUM(Tabella12058111925[[#This Row],[Quadrimestre nov22-feb23]:[Quadrimestre lug25-ott25]])</f>
        <v>0</v>
      </c>
      <c r="BP57" s="1"/>
      <c r="BQ57" s="1"/>
      <c r="BR57" s="1"/>
      <c r="BS57" s="1"/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45"/>
        <v>0</v>
      </c>
      <c r="CT57" s="52">
        <f t="shared" si="46"/>
        <v>0</v>
      </c>
      <c r="CU57" s="52">
        <f t="shared" si="47"/>
        <v>0</v>
      </c>
      <c r="CV57" s="52">
        <f t="shared" si="48"/>
        <v>0</v>
      </c>
      <c r="CW57" s="52">
        <f t="shared" si="49"/>
        <v>0</v>
      </c>
      <c r="CX57" s="52">
        <f t="shared" si="50"/>
        <v>0</v>
      </c>
      <c r="CY57" s="52">
        <f t="shared" si="51"/>
        <v>0</v>
      </c>
      <c r="CZ57" s="52">
        <f t="shared" si="52"/>
        <v>0</v>
      </c>
      <c r="DA57" s="52">
        <f t="shared" si="53"/>
        <v>0</v>
      </c>
      <c r="DB57" s="66">
        <f t="shared" si="31"/>
        <v>0</v>
      </c>
      <c r="DC57" s="56"/>
      <c r="DD57" s="115"/>
      <c r="DE57" s="116">
        <f>'CINI-Unicampania-Totale-Prev'!BU57</f>
        <v>0</v>
      </c>
      <c r="DF57" s="116">
        <f>'CINI-Unicampania-Totale-Prev'!BV57</f>
        <v>0</v>
      </c>
      <c r="DG57" s="116">
        <f>'CINI-Unicampania-Totale-Prev'!BW57</f>
        <v>0</v>
      </c>
      <c r="DH57" s="115"/>
      <c r="DI57" s="65"/>
      <c r="DJ57" s="109">
        <f t="shared" si="54"/>
        <v>0</v>
      </c>
      <c r="DK57" s="65"/>
      <c r="DL57" s="113">
        <f>DF57/125*'CINI - UniCampania'!$B$4</f>
        <v>0</v>
      </c>
    </row>
    <row r="58" spans="2:116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39"/>
        <v>0</v>
      </c>
      <c r="P58" s="4">
        <f t="shared" si="40"/>
        <v>0</v>
      </c>
      <c r="Q58" s="4">
        <f t="shared" si="41"/>
        <v>0</v>
      </c>
      <c r="R58" s="4">
        <f t="shared" si="42"/>
        <v>0</v>
      </c>
      <c r="S58" s="4">
        <f t="shared" si="43"/>
        <v>0</v>
      </c>
      <c r="T58" s="5">
        <f t="shared" si="44"/>
        <v>0</v>
      </c>
      <c r="U58" s="5">
        <f t="shared" si="6"/>
        <v>0</v>
      </c>
      <c r="V58" s="5">
        <f t="shared" si="7"/>
        <v>0</v>
      </c>
      <c r="W58" s="5">
        <f t="shared" si="8"/>
        <v>0</v>
      </c>
      <c r="X58" s="5">
        <f>SUM(Tabella12058111925[[#This Row],[Quadrimestre nov22-feb23]:[Quadrimestre lug25-ott25]])</f>
        <v>0</v>
      </c>
      <c r="BP58" s="1"/>
      <c r="BQ58" s="1"/>
      <c r="BR58" s="1"/>
      <c r="BS58" s="1"/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45"/>
        <v>0</v>
      </c>
      <c r="CT58" s="52">
        <f t="shared" si="46"/>
        <v>0</v>
      </c>
      <c r="CU58" s="52">
        <f t="shared" si="47"/>
        <v>0</v>
      </c>
      <c r="CV58" s="52">
        <f t="shared" si="48"/>
        <v>0</v>
      </c>
      <c r="CW58" s="52">
        <f t="shared" si="49"/>
        <v>0</v>
      </c>
      <c r="CX58" s="52">
        <f t="shared" si="50"/>
        <v>0</v>
      </c>
      <c r="CY58" s="52">
        <f t="shared" si="51"/>
        <v>0</v>
      </c>
      <c r="CZ58" s="52">
        <f t="shared" si="52"/>
        <v>0</v>
      </c>
      <c r="DA58" s="52">
        <f t="shared" si="53"/>
        <v>0</v>
      </c>
      <c r="DB58" s="66">
        <f t="shared" si="31"/>
        <v>0</v>
      </c>
      <c r="DC58" s="56"/>
      <c r="DD58" s="115"/>
      <c r="DE58" s="116">
        <f>'CINI-Unicampania-Totale-Prev'!BU58</f>
        <v>0</v>
      </c>
      <c r="DF58" s="116">
        <f>'CINI-Unicampania-Totale-Prev'!BV58</f>
        <v>0</v>
      </c>
      <c r="DG58" s="116">
        <f>'CINI-Unicampania-Totale-Prev'!BW58</f>
        <v>0</v>
      </c>
      <c r="DH58" s="115"/>
      <c r="DI58" s="65"/>
      <c r="DJ58" s="109">
        <f t="shared" si="54"/>
        <v>0</v>
      </c>
      <c r="DK58" s="65"/>
      <c r="DL58" s="113">
        <f>DF58/125*'CINI - UniCampania'!$B$4</f>
        <v>0</v>
      </c>
    </row>
    <row r="59" spans="2:116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39"/>
        <v>0</v>
      </c>
      <c r="P59" s="4">
        <f t="shared" si="40"/>
        <v>0</v>
      </c>
      <c r="Q59" s="4">
        <f t="shared" si="41"/>
        <v>0</v>
      </c>
      <c r="R59" s="4">
        <f t="shared" si="42"/>
        <v>0</v>
      </c>
      <c r="S59" s="4">
        <f t="shared" si="43"/>
        <v>0</v>
      </c>
      <c r="T59" s="5">
        <f t="shared" si="44"/>
        <v>0</v>
      </c>
      <c r="U59" s="5">
        <f t="shared" si="6"/>
        <v>0</v>
      </c>
      <c r="V59" s="5">
        <f t="shared" si="7"/>
        <v>0</v>
      </c>
      <c r="W59" s="5">
        <f t="shared" si="8"/>
        <v>0</v>
      </c>
      <c r="X59" s="5">
        <f>SUM(Tabella12058111925[[#This Row],[Quadrimestre nov22-feb23]:[Quadrimestre lug25-ott25]])</f>
        <v>0</v>
      </c>
      <c r="BP59" s="1"/>
      <c r="BQ59" s="1"/>
      <c r="BR59" s="1"/>
      <c r="BS59" s="1"/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45"/>
        <v>0</v>
      </c>
      <c r="CT59" s="52">
        <f t="shared" si="46"/>
        <v>0</v>
      </c>
      <c r="CU59" s="52">
        <f t="shared" si="47"/>
        <v>0</v>
      </c>
      <c r="CV59" s="52">
        <f t="shared" si="48"/>
        <v>0</v>
      </c>
      <c r="CW59" s="52">
        <f t="shared" si="49"/>
        <v>0</v>
      </c>
      <c r="CX59" s="52">
        <f t="shared" si="50"/>
        <v>0</v>
      </c>
      <c r="CY59" s="52">
        <f t="shared" si="51"/>
        <v>0</v>
      </c>
      <c r="CZ59" s="52">
        <f t="shared" si="52"/>
        <v>0</v>
      </c>
      <c r="DA59" s="52">
        <f t="shared" si="53"/>
        <v>0</v>
      </c>
      <c r="DB59" s="66">
        <f t="shared" si="31"/>
        <v>0</v>
      </c>
      <c r="DC59" s="56"/>
      <c r="DD59" s="115"/>
      <c r="DE59" s="116">
        <f>'CINI-Unicampania-Totale-Prev'!BU59</f>
        <v>0</v>
      </c>
      <c r="DF59" s="116">
        <f>'CINI-Unicampania-Totale-Prev'!BV59</f>
        <v>0</v>
      </c>
      <c r="DG59" s="116">
        <f>'CINI-Unicampania-Totale-Prev'!BW59</f>
        <v>0</v>
      </c>
      <c r="DH59" s="115"/>
      <c r="DI59" s="65"/>
      <c r="DJ59" s="109">
        <f t="shared" si="54"/>
        <v>0</v>
      </c>
      <c r="DK59" s="65"/>
      <c r="DL59" s="113">
        <f>DF59/125*'CINI - UniCampania'!$B$4</f>
        <v>0</v>
      </c>
    </row>
    <row r="60" spans="2:116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39"/>
        <v>0</v>
      </c>
      <c r="P60" s="4">
        <f t="shared" si="40"/>
        <v>0</v>
      </c>
      <c r="Q60" s="4">
        <f t="shared" si="41"/>
        <v>0</v>
      </c>
      <c r="R60" s="4">
        <f t="shared" si="42"/>
        <v>0</v>
      </c>
      <c r="S60" s="4">
        <f t="shared" si="43"/>
        <v>0</v>
      </c>
      <c r="T60" s="5">
        <f t="shared" si="44"/>
        <v>0</v>
      </c>
      <c r="U60" s="5">
        <f t="shared" si="6"/>
        <v>0</v>
      </c>
      <c r="V60" s="5">
        <f t="shared" si="7"/>
        <v>0</v>
      </c>
      <c r="W60" s="5">
        <f t="shared" si="8"/>
        <v>0</v>
      </c>
      <c r="X60" s="5">
        <f>SUM(Tabella12058111925[[#This Row],[Quadrimestre nov22-feb23]:[Quadrimestre lug25-ott25]])</f>
        <v>0</v>
      </c>
      <c r="BP60" s="1"/>
      <c r="BQ60" s="1"/>
      <c r="BR60" s="1"/>
      <c r="BS60" s="1"/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45"/>
        <v>0</v>
      </c>
      <c r="CT60" s="52">
        <f t="shared" si="46"/>
        <v>0</v>
      </c>
      <c r="CU60" s="52">
        <f t="shared" si="47"/>
        <v>0</v>
      </c>
      <c r="CV60" s="52">
        <f t="shared" si="48"/>
        <v>0</v>
      </c>
      <c r="CW60" s="52">
        <f t="shared" si="49"/>
        <v>0</v>
      </c>
      <c r="CX60" s="52">
        <f t="shared" si="50"/>
        <v>0</v>
      </c>
      <c r="CY60" s="52">
        <f t="shared" si="51"/>
        <v>0</v>
      </c>
      <c r="CZ60" s="52">
        <f t="shared" si="52"/>
        <v>0</v>
      </c>
      <c r="DA60" s="52">
        <f t="shared" si="53"/>
        <v>0</v>
      </c>
      <c r="DB60" s="66">
        <f t="shared" si="31"/>
        <v>0</v>
      </c>
      <c r="DC60" s="56"/>
      <c r="DD60" s="115"/>
      <c r="DE60" s="116">
        <f>'CINI-Unicampania-Totale-Prev'!BU60</f>
        <v>0</v>
      </c>
      <c r="DF60" s="116">
        <f>'CINI-Unicampania-Totale-Prev'!BV60</f>
        <v>0</v>
      </c>
      <c r="DG60" s="116">
        <f>'CINI-Unicampania-Totale-Prev'!BW60</f>
        <v>0</v>
      </c>
      <c r="DH60" s="115"/>
      <c r="DI60" s="65"/>
      <c r="DJ60" s="109">
        <f t="shared" si="54"/>
        <v>0</v>
      </c>
      <c r="DK60" s="65"/>
      <c r="DL60" s="113">
        <f>DF60/125*'CINI - UniCampania'!$B$4</f>
        <v>0</v>
      </c>
    </row>
    <row r="61" spans="2:116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39"/>
        <v>0</v>
      </c>
      <c r="P61" s="4">
        <f t="shared" si="40"/>
        <v>0</v>
      </c>
      <c r="Q61" s="4">
        <f t="shared" si="41"/>
        <v>0</v>
      </c>
      <c r="R61" s="4">
        <f t="shared" si="42"/>
        <v>0</v>
      </c>
      <c r="S61" s="4">
        <f t="shared" si="43"/>
        <v>0</v>
      </c>
      <c r="T61" s="5">
        <f t="shared" si="44"/>
        <v>0</v>
      </c>
      <c r="U61" s="5">
        <f t="shared" si="6"/>
        <v>0</v>
      </c>
      <c r="V61" s="5">
        <f t="shared" si="7"/>
        <v>0</v>
      </c>
      <c r="W61" s="5">
        <f t="shared" si="8"/>
        <v>0</v>
      </c>
      <c r="X61" s="5">
        <f>SUM(Tabella12058111925[[#This Row],[Quadrimestre nov22-feb23]:[Quadrimestre lug25-ott25]])</f>
        <v>0</v>
      </c>
      <c r="BP61" s="1"/>
      <c r="BQ61" s="1"/>
      <c r="BR61" s="1"/>
      <c r="BS61" s="1"/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45"/>
        <v>0</v>
      </c>
      <c r="CT61" s="52">
        <f t="shared" si="46"/>
        <v>0</v>
      </c>
      <c r="CU61" s="52">
        <f t="shared" si="47"/>
        <v>0</v>
      </c>
      <c r="CV61" s="52">
        <f t="shared" si="48"/>
        <v>0</v>
      </c>
      <c r="CW61" s="52">
        <f t="shared" si="49"/>
        <v>0</v>
      </c>
      <c r="CX61" s="52">
        <f t="shared" si="50"/>
        <v>0</v>
      </c>
      <c r="CY61" s="52">
        <f t="shared" si="51"/>
        <v>0</v>
      </c>
      <c r="CZ61" s="52">
        <f t="shared" si="52"/>
        <v>0</v>
      </c>
      <c r="DA61" s="52">
        <f t="shared" si="53"/>
        <v>0</v>
      </c>
      <c r="DB61" s="66">
        <f t="shared" si="31"/>
        <v>0</v>
      </c>
      <c r="DC61" s="56"/>
      <c r="DD61" s="115"/>
      <c r="DE61" s="116">
        <f>'CINI-Unicampania-Totale-Prev'!BU61</f>
        <v>0</v>
      </c>
      <c r="DF61" s="116">
        <f>'CINI-Unicampania-Totale-Prev'!BV61</f>
        <v>0</v>
      </c>
      <c r="DG61" s="116">
        <f>'CINI-Unicampania-Totale-Prev'!BW61</f>
        <v>0</v>
      </c>
      <c r="DH61" s="115"/>
      <c r="DI61" s="65"/>
      <c r="DJ61" s="109">
        <f t="shared" si="54"/>
        <v>0</v>
      </c>
      <c r="DK61" s="65"/>
      <c r="DL61" s="113">
        <f>DF61/125*'CINI - UniCampania'!$B$4</f>
        <v>0</v>
      </c>
    </row>
    <row r="62" spans="2:116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39"/>
        <v>0</v>
      </c>
      <c r="P62" s="4">
        <f t="shared" si="40"/>
        <v>0</v>
      </c>
      <c r="Q62" s="4">
        <f t="shared" si="41"/>
        <v>0</v>
      </c>
      <c r="R62" s="4">
        <f t="shared" si="42"/>
        <v>0</v>
      </c>
      <c r="S62" s="4">
        <f t="shared" si="43"/>
        <v>0</v>
      </c>
      <c r="T62" s="5">
        <f t="shared" si="44"/>
        <v>0</v>
      </c>
      <c r="U62" s="5">
        <f t="shared" si="6"/>
        <v>0</v>
      </c>
      <c r="V62" s="5">
        <f t="shared" si="7"/>
        <v>0</v>
      </c>
      <c r="W62" s="5">
        <f t="shared" si="8"/>
        <v>0</v>
      </c>
      <c r="X62" s="5">
        <f>SUM(Tabella12058111925[[#This Row],[Quadrimestre nov22-feb23]:[Quadrimestre lug25-ott25]])</f>
        <v>0</v>
      </c>
      <c r="BP62" s="1"/>
      <c r="BQ62" s="1"/>
      <c r="BR62" s="1"/>
      <c r="BS62" s="1"/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45"/>
        <v>0</v>
      </c>
      <c r="CT62" s="52">
        <f t="shared" si="46"/>
        <v>0</v>
      </c>
      <c r="CU62" s="52">
        <f t="shared" si="47"/>
        <v>0</v>
      </c>
      <c r="CV62" s="52">
        <f t="shared" si="48"/>
        <v>0</v>
      </c>
      <c r="CW62" s="52">
        <f t="shared" si="49"/>
        <v>0</v>
      </c>
      <c r="CX62" s="52">
        <f t="shared" si="50"/>
        <v>0</v>
      </c>
      <c r="CY62" s="52">
        <f t="shared" si="51"/>
        <v>0</v>
      </c>
      <c r="CZ62" s="52">
        <f t="shared" si="52"/>
        <v>0</v>
      </c>
      <c r="DA62" s="52">
        <f t="shared" si="53"/>
        <v>0</v>
      </c>
      <c r="DB62" s="66">
        <f t="shared" si="31"/>
        <v>0</v>
      </c>
      <c r="DC62" s="56"/>
      <c r="DD62" s="115"/>
      <c r="DE62" s="116">
        <f>'CINI-Unicampania-Totale-Prev'!BU62</f>
        <v>0</v>
      </c>
      <c r="DF62" s="116">
        <f>'CINI-Unicampania-Totale-Prev'!BV62</f>
        <v>0</v>
      </c>
      <c r="DG62" s="116">
        <f>'CINI-Unicampania-Totale-Prev'!BW62</f>
        <v>0</v>
      </c>
      <c r="DH62" s="115"/>
      <c r="DI62" s="65"/>
      <c r="DJ62" s="109">
        <f t="shared" si="54"/>
        <v>0</v>
      </c>
      <c r="DK62" s="65"/>
      <c r="DL62" s="113">
        <f>DF62/125*'CINI - UniCampania'!$B$4</f>
        <v>0</v>
      </c>
    </row>
    <row r="63" spans="2:116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39"/>
        <v>0</v>
      </c>
      <c r="P63" s="4">
        <f t="shared" si="40"/>
        <v>0</v>
      </c>
      <c r="Q63" s="4">
        <f t="shared" si="41"/>
        <v>0</v>
      </c>
      <c r="R63" s="4">
        <f t="shared" si="42"/>
        <v>0</v>
      </c>
      <c r="S63" s="4">
        <f t="shared" si="43"/>
        <v>0</v>
      </c>
      <c r="T63" s="5">
        <f t="shared" si="44"/>
        <v>0</v>
      </c>
      <c r="U63" s="5">
        <f t="shared" si="6"/>
        <v>0</v>
      </c>
      <c r="V63" s="5">
        <f t="shared" si="7"/>
        <v>0</v>
      </c>
      <c r="W63" s="5">
        <f t="shared" si="8"/>
        <v>0</v>
      </c>
      <c r="X63" s="5">
        <f>SUM(Tabella12058111925[[#This Row],[Quadrimestre nov22-feb23]:[Quadrimestre lug25-ott25]])</f>
        <v>0</v>
      </c>
      <c r="BP63" s="1"/>
      <c r="BQ63" s="1"/>
      <c r="BR63" s="1"/>
      <c r="BS63" s="1"/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45"/>
        <v>0</v>
      </c>
      <c r="CT63" s="52">
        <f t="shared" si="46"/>
        <v>0</v>
      </c>
      <c r="CU63" s="52">
        <f t="shared" si="47"/>
        <v>0</v>
      </c>
      <c r="CV63" s="52">
        <f t="shared" si="48"/>
        <v>0</v>
      </c>
      <c r="CW63" s="52">
        <f t="shared" si="49"/>
        <v>0</v>
      </c>
      <c r="CX63" s="52">
        <f t="shared" si="50"/>
        <v>0</v>
      </c>
      <c r="CY63" s="52">
        <f t="shared" si="51"/>
        <v>0</v>
      </c>
      <c r="CZ63" s="52">
        <f t="shared" si="52"/>
        <v>0</v>
      </c>
      <c r="DA63" s="52">
        <f t="shared" si="53"/>
        <v>0</v>
      </c>
      <c r="DB63" s="66">
        <f t="shared" si="31"/>
        <v>0</v>
      </c>
      <c r="DC63" s="56"/>
      <c r="DD63" s="115"/>
      <c r="DE63" s="116">
        <f>'CINI-Unicampania-Totale-Prev'!BU63</f>
        <v>0</v>
      </c>
      <c r="DF63" s="116">
        <f>'CINI-Unicampania-Totale-Prev'!BV63</f>
        <v>0</v>
      </c>
      <c r="DG63" s="116">
        <f>'CINI-Unicampania-Totale-Prev'!BW63</f>
        <v>0</v>
      </c>
      <c r="DH63" s="115"/>
      <c r="DI63" s="65"/>
      <c r="DJ63" s="109">
        <f t="shared" si="54"/>
        <v>0</v>
      </c>
      <c r="DK63" s="65"/>
      <c r="DL63" s="113">
        <f>DF63/125*'CINI - UniCampania'!$B$4</f>
        <v>0</v>
      </c>
    </row>
    <row r="64" spans="2:116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39"/>
        <v>0</v>
      </c>
      <c r="P64" s="4">
        <f t="shared" si="40"/>
        <v>0</v>
      </c>
      <c r="Q64" s="4">
        <f t="shared" si="41"/>
        <v>0</v>
      </c>
      <c r="R64" s="4">
        <f t="shared" si="42"/>
        <v>0</v>
      </c>
      <c r="S64" s="4">
        <f t="shared" si="43"/>
        <v>0</v>
      </c>
      <c r="T64" s="5">
        <f t="shared" si="44"/>
        <v>0</v>
      </c>
      <c r="U64" s="5">
        <f t="shared" si="6"/>
        <v>0</v>
      </c>
      <c r="V64" s="5">
        <f t="shared" si="7"/>
        <v>0</v>
      </c>
      <c r="W64" s="5">
        <f t="shared" si="8"/>
        <v>0</v>
      </c>
      <c r="X64" s="5">
        <f>SUM(Tabella12058111925[[#This Row],[Quadrimestre nov22-feb23]:[Quadrimestre lug25-ott25]])</f>
        <v>0</v>
      </c>
      <c r="BP64" s="1"/>
      <c r="BQ64" s="1"/>
      <c r="BR64" s="1"/>
      <c r="BS64" s="1"/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45"/>
        <v>0</v>
      </c>
      <c r="CT64" s="52">
        <f t="shared" si="46"/>
        <v>0</v>
      </c>
      <c r="CU64" s="52">
        <f t="shared" si="47"/>
        <v>0</v>
      </c>
      <c r="CV64" s="52">
        <f t="shared" si="48"/>
        <v>0</v>
      </c>
      <c r="CW64" s="52">
        <f t="shared" si="49"/>
        <v>0</v>
      </c>
      <c r="CX64" s="52">
        <f t="shared" si="50"/>
        <v>0</v>
      </c>
      <c r="CY64" s="52">
        <f t="shared" si="51"/>
        <v>0</v>
      </c>
      <c r="CZ64" s="52">
        <f t="shared" si="52"/>
        <v>0</v>
      </c>
      <c r="DA64" s="52">
        <f t="shared" si="53"/>
        <v>0</v>
      </c>
      <c r="DB64" s="66">
        <f t="shared" si="31"/>
        <v>0</v>
      </c>
      <c r="DC64" s="56"/>
      <c r="DD64" s="115"/>
      <c r="DE64" s="116">
        <f>'CINI-Unicampania-Totale-Prev'!BU64</f>
        <v>0</v>
      </c>
      <c r="DF64" s="116">
        <f>'CINI-Unicampania-Totale-Prev'!BV64</f>
        <v>0</v>
      </c>
      <c r="DG64" s="116">
        <f>'CINI-Unicampania-Totale-Prev'!BW64</f>
        <v>0</v>
      </c>
      <c r="DH64" s="115"/>
      <c r="DI64" s="65"/>
      <c r="DJ64" s="109">
        <f t="shared" si="54"/>
        <v>0</v>
      </c>
      <c r="DK64" s="65"/>
      <c r="DL64" s="113">
        <f>DF64/125*'CINI - UniCampania'!$B$4</f>
        <v>0</v>
      </c>
    </row>
    <row r="65" spans="2:116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39"/>
        <v>0</v>
      </c>
      <c r="P65" s="4">
        <f t="shared" si="40"/>
        <v>0</v>
      </c>
      <c r="Q65" s="4">
        <f t="shared" si="41"/>
        <v>0</v>
      </c>
      <c r="R65" s="4">
        <f t="shared" si="42"/>
        <v>0</v>
      </c>
      <c r="S65" s="4">
        <f t="shared" si="43"/>
        <v>0</v>
      </c>
      <c r="T65" s="5">
        <f t="shared" si="44"/>
        <v>0</v>
      </c>
      <c r="U65" s="5">
        <f t="shared" si="6"/>
        <v>0</v>
      </c>
      <c r="V65" s="5">
        <f t="shared" si="7"/>
        <v>0</v>
      </c>
      <c r="W65" s="5">
        <f t="shared" si="8"/>
        <v>0</v>
      </c>
      <c r="X65" s="5">
        <f>SUM(Tabella12058111925[[#This Row],[Quadrimestre nov22-feb23]:[Quadrimestre lug25-ott25]])</f>
        <v>0</v>
      </c>
      <c r="BP65" s="1"/>
      <c r="BQ65" s="1"/>
      <c r="BR65" s="1"/>
      <c r="BS65" s="1"/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45"/>
        <v>0</v>
      </c>
      <c r="CT65" s="52">
        <f t="shared" si="46"/>
        <v>0</v>
      </c>
      <c r="CU65" s="52">
        <f t="shared" si="47"/>
        <v>0</v>
      </c>
      <c r="CV65" s="52">
        <f t="shared" si="48"/>
        <v>0</v>
      </c>
      <c r="CW65" s="52">
        <f t="shared" si="49"/>
        <v>0</v>
      </c>
      <c r="CX65" s="52">
        <f t="shared" si="50"/>
        <v>0</v>
      </c>
      <c r="CY65" s="52">
        <f t="shared" si="51"/>
        <v>0</v>
      </c>
      <c r="CZ65" s="52">
        <f t="shared" si="52"/>
        <v>0</v>
      </c>
      <c r="DA65" s="52">
        <f t="shared" si="53"/>
        <v>0</v>
      </c>
      <c r="DB65" s="66">
        <f t="shared" si="31"/>
        <v>0</v>
      </c>
      <c r="DC65" s="56"/>
      <c r="DD65" s="115"/>
      <c r="DE65" s="116">
        <f>'CINI-Unicampania-Totale-Prev'!BU65</f>
        <v>0</v>
      </c>
      <c r="DF65" s="116">
        <f>'CINI-Unicampania-Totale-Prev'!BV65</f>
        <v>0</v>
      </c>
      <c r="DG65" s="116">
        <f>'CINI-Unicampania-Totale-Prev'!BW65</f>
        <v>0</v>
      </c>
      <c r="DH65" s="115"/>
      <c r="DI65" s="65"/>
      <c r="DJ65" s="109">
        <f t="shared" si="54"/>
        <v>0</v>
      </c>
      <c r="DK65" s="65"/>
      <c r="DL65" s="113">
        <f>DF65/125*'CINI - UniCampania'!$B$4</f>
        <v>0</v>
      </c>
    </row>
    <row r="66" spans="2:116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39"/>
        <v>0</v>
      </c>
      <c r="P66" s="4">
        <f t="shared" si="40"/>
        <v>0</v>
      </c>
      <c r="Q66" s="4">
        <f t="shared" si="41"/>
        <v>0</v>
      </c>
      <c r="R66" s="4">
        <f t="shared" si="42"/>
        <v>0</v>
      </c>
      <c r="S66" s="4">
        <f t="shared" si="43"/>
        <v>0</v>
      </c>
      <c r="T66" s="5">
        <f t="shared" si="44"/>
        <v>0</v>
      </c>
      <c r="U66" s="5">
        <f t="shared" si="6"/>
        <v>0</v>
      </c>
      <c r="V66" s="5">
        <f t="shared" si="7"/>
        <v>0</v>
      </c>
      <c r="W66" s="5">
        <f t="shared" si="8"/>
        <v>0</v>
      </c>
      <c r="X66" s="5">
        <f>SUM(Tabella12058111925[[#This Row],[Quadrimestre nov22-feb23]:[Quadrimestre lug25-ott25]])</f>
        <v>0</v>
      </c>
      <c r="BP66" s="1"/>
      <c r="BQ66" s="1"/>
      <c r="BR66" s="1"/>
      <c r="BS66" s="1"/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45"/>
        <v>0</v>
      </c>
      <c r="CT66" s="52">
        <f t="shared" si="46"/>
        <v>0</v>
      </c>
      <c r="CU66" s="52">
        <f t="shared" si="47"/>
        <v>0</v>
      </c>
      <c r="CV66" s="52">
        <f t="shared" si="48"/>
        <v>0</v>
      </c>
      <c r="CW66" s="52">
        <f t="shared" si="49"/>
        <v>0</v>
      </c>
      <c r="CX66" s="52">
        <f t="shared" si="50"/>
        <v>0</v>
      </c>
      <c r="CY66" s="52">
        <f t="shared" si="51"/>
        <v>0</v>
      </c>
      <c r="CZ66" s="52">
        <f t="shared" si="52"/>
        <v>0</v>
      </c>
      <c r="DA66" s="52">
        <f t="shared" si="53"/>
        <v>0</v>
      </c>
      <c r="DB66" s="66">
        <f t="shared" si="31"/>
        <v>0</v>
      </c>
      <c r="DC66" s="56"/>
      <c r="DD66" s="115"/>
      <c r="DE66" s="116">
        <f>'CINI-Unicampania-Totale-Prev'!BU66</f>
        <v>0</v>
      </c>
      <c r="DF66" s="116">
        <f>'CINI-Unicampania-Totale-Prev'!BV66</f>
        <v>0</v>
      </c>
      <c r="DG66" s="116">
        <f>'CINI-Unicampania-Totale-Prev'!BW66</f>
        <v>0</v>
      </c>
      <c r="DH66" s="115"/>
      <c r="DI66" s="65"/>
      <c r="DJ66" s="109">
        <f t="shared" si="54"/>
        <v>0</v>
      </c>
      <c r="DK66" s="65"/>
      <c r="DL66" s="113">
        <f>DF66/125*'CINI - UniCampania'!$B$4</f>
        <v>0</v>
      </c>
    </row>
    <row r="67" spans="2:116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39"/>
        <v>0</v>
      </c>
      <c r="P67" s="4">
        <f t="shared" si="40"/>
        <v>0</v>
      </c>
      <c r="Q67" s="4">
        <f t="shared" si="41"/>
        <v>0</v>
      </c>
      <c r="R67" s="4">
        <f t="shared" si="42"/>
        <v>0</v>
      </c>
      <c r="S67" s="4">
        <f t="shared" si="43"/>
        <v>0</v>
      </c>
      <c r="T67" s="5">
        <f t="shared" si="44"/>
        <v>0</v>
      </c>
      <c r="U67" s="5">
        <f t="shared" si="6"/>
        <v>0</v>
      </c>
      <c r="V67" s="5">
        <f t="shared" si="7"/>
        <v>0</v>
      </c>
      <c r="W67" s="5">
        <f t="shared" si="8"/>
        <v>0</v>
      </c>
      <c r="X67" s="5">
        <f>SUM(Tabella12058111925[[#This Row],[Quadrimestre nov22-feb23]:[Quadrimestre lug25-ott25]])</f>
        <v>0</v>
      </c>
      <c r="BP67" s="1"/>
      <c r="BQ67" s="1"/>
      <c r="BR67" s="1"/>
      <c r="BS67" s="1"/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45"/>
        <v>0</v>
      </c>
      <c r="CT67" s="52">
        <f t="shared" si="46"/>
        <v>0</v>
      </c>
      <c r="CU67" s="52">
        <f t="shared" si="47"/>
        <v>0</v>
      </c>
      <c r="CV67" s="52">
        <f t="shared" si="48"/>
        <v>0</v>
      </c>
      <c r="CW67" s="52">
        <f t="shared" si="49"/>
        <v>0</v>
      </c>
      <c r="CX67" s="52">
        <f t="shared" si="50"/>
        <v>0</v>
      </c>
      <c r="CY67" s="52">
        <f t="shared" si="51"/>
        <v>0</v>
      </c>
      <c r="CZ67" s="52">
        <f t="shared" si="52"/>
        <v>0</v>
      </c>
      <c r="DA67" s="52">
        <f t="shared" si="53"/>
        <v>0</v>
      </c>
      <c r="DB67" s="66">
        <f t="shared" si="31"/>
        <v>0</v>
      </c>
      <c r="DC67" s="56"/>
      <c r="DD67" s="115"/>
      <c r="DE67" s="116">
        <f>'CINI-Unicampania-Totale-Prev'!BU67</f>
        <v>0</v>
      </c>
      <c r="DF67" s="116">
        <f>'CINI-Unicampania-Totale-Prev'!BV67</f>
        <v>0</v>
      </c>
      <c r="DG67" s="116">
        <f>'CINI-Unicampania-Totale-Prev'!BW67</f>
        <v>0</v>
      </c>
      <c r="DH67" s="115"/>
      <c r="DI67" s="65"/>
      <c r="DJ67" s="109">
        <f t="shared" si="54"/>
        <v>0</v>
      </c>
      <c r="DK67" s="65"/>
      <c r="DL67" s="113">
        <f>DF67/125*'CINI - UniCampania'!$B$4</f>
        <v>0</v>
      </c>
    </row>
    <row r="68" spans="2:116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55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56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57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58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59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60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61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62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63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SUM(Tabella12058111925[[#This Row],[Quadrimestre nov22-feb23]:[Quadrimestre lug25-ott25]])</f>
        <v>0</v>
      </c>
      <c r="BP68" s="1"/>
      <c r="BQ68" s="1"/>
      <c r="BR68" s="1"/>
      <c r="BS68" s="1"/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45"/>
        <v>0</v>
      </c>
      <c r="CT68" s="52">
        <f t="shared" si="46"/>
        <v>1466.6666666666667</v>
      </c>
      <c r="CU68" s="52">
        <f t="shared" si="47"/>
        <v>2933.3333333333335</v>
      </c>
      <c r="CV68" s="52">
        <f t="shared" si="48"/>
        <v>2933.3333333333335</v>
      </c>
      <c r="CW68" s="52">
        <f t="shared" si="49"/>
        <v>1466.6666666666667</v>
      </c>
      <c r="CX68" s="52">
        <f t="shared" si="50"/>
        <v>0</v>
      </c>
      <c r="CY68" s="52">
        <f t="shared" si="51"/>
        <v>0</v>
      </c>
      <c r="CZ68" s="52">
        <f t="shared" si="52"/>
        <v>0</v>
      </c>
      <c r="DA68" s="52">
        <f t="shared" si="53"/>
        <v>0</v>
      </c>
      <c r="DB68" s="66">
        <f t="shared" si="31"/>
        <v>8800</v>
      </c>
      <c r="DC68" s="56"/>
      <c r="DD68" s="115">
        <f t="shared" si="29"/>
        <v>220</v>
      </c>
      <c r="DE68" s="116">
        <f>'CINI-Unicampania-Totale-Prev'!BU68</f>
        <v>0</v>
      </c>
      <c r="DF68" s="116">
        <f>'CINI-Unicampania-Totale-Prev'!BV68</f>
        <v>220</v>
      </c>
      <c r="DG68" s="116">
        <f>'CINI-Unicampania-Totale-Prev'!BW68</f>
        <v>0</v>
      </c>
      <c r="DH68" s="115">
        <v>220</v>
      </c>
      <c r="DI68" s="65"/>
      <c r="DJ68" s="109">
        <f t="shared" si="54"/>
        <v>1.76</v>
      </c>
      <c r="DK68" s="65"/>
      <c r="DL68" s="113">
        <f>DF68/125*'CINI - UniCampania'!$B$4</f>
        <v>8800</v>
      </c>
    </row>
    <row r="69" spans="2:116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55"/>
        <v>0</v>
      </c>
      <c r="P69" s="4">
        <f t="shared" si="56"/>
        <v>0</v>
      </c>
      <c r="Q69" s="4">
        <f t="shared" si="57"/>
        <v>0</v>
      </c>
      <c r="R69" s="4">
        <f t="shared" si="58"/>
        <v>0</v>
      </c>
      <c r="S69" s="4">
        <f t="shared" si="59"/>
        <v>0</v>
      </c>
      <c r="T69" s="5">
        <f t="shared" si="60"/>
        <v>0</v>
      </c>
      <c r="U69" s="5">
        <f t="shared" si="61"/>
        <v>0</v>
      </c>
      <c r="V69" s="5">
        <f t="shared" si="62"/>
        <v>0</v>
      </c>
      <c r="W69" s="5">
        <f t="shared" si="63"/>
        <v>0</v>
      </c>
      <c r="X69" s="5">
        <f>SUM(Tabella12058111925[[#This Row],[Quadrimestre nov22-feb23]:[Quadrimestre lug25-ott25]])</f>
        <v>0</v>
      </c>
      <c r="BP69" s="1"/>
      <c r="BQ69" s="1"/>
      <c r="BR69" s="1"/>
      <c r="BS69" s="1"/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45"/>
        <v>0</v>
      </c>
      <c r="CT69" s="52">
        <f t="shared" si="46"/>
        <v>0</v>
      </c>
      <c r="CU69" s="52">
        <f t="shared" si="47"/>
        <v>0</v>
      </c>
      <c r="CV69" s="52">
        <f t="shared" si="48"/>
        <v>0</v>
      </c>
      <c r="CW69" s="52">
        <f t="shared" si="49"/>
        <v>0</v>
      </c>
      <c r="CX69" s="52">
        <f t="shared" si="50"/>
        <v>0</v>
      </c>
      <c r="CY69" s="52">
        <f t="shared" si="51"/>
        <v>0</v>
      </c>
      <c r="CZ69" s="52">
        <f t="shared" si="52"/>
        <v>0</v>
      </c>
      <c r="DA69" s="52">
        <f t="shared" si="53"/>
        <v>0</v>
      </c>
      <c r="DB69" s="66">
        <f t="shared" si="31"/>
        <v>0</v>
      </c>
      <c r="DC69" s="56"/>
      <c r="DD69" s="115">
        <f t="shared" si="29"/>
        <v>0</v>
      </c>
      <c r="DE69" s="116">
        <f>'CINI-Unicampania-Totale-Prev'!BU69</f>
        <v>0</v>
      </c>
      <c r="DF69" s="116">
        <f>'CINI-Unicampania-Totale-Prev'!BV69</f>
        <v>0</v>
      </c>
      <c r="DG69" s="116">
        <f>'CINI-Unicampania-Totale-Prev'!BW69</f>
        <v>0</v>
      </c>
      <c r="DH69" s="115">
        <v>0</v>
      </c>
      <c r="DI69" s="65"/>
      <c r="DJ69" s="109">
        <f t="shared" si="54"/>
        <v>0</v>
      </c>
      <c r="DK69" s="65"/>
      <c r="DL69" s="113">
        <f>DF69/125*'CINI - UniCampania'!$B$4</f>
        <v>0</v>
      </c>
    </row>
    <row r="70" spans="2:116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55"/>
        <v>0</v>
      </c>
      <c r="P70" s="4">
        <f t="shared" si="56"/>
        <v>0</v>
      </c>
      <c r="Q70" s="4">
        <f t="shared" si="57"/>
        <v>0</v>
      </c>
      <c r="R70" s="4">
        <f t="shared" si="58"/>
        <v>0</v>
      </c>
      <c r="S70" s="4">
        <f t="shared" si="59"/>
        <v>0</v>
      </c>
      <c r="T70" s="5">
        <f t="shared" si="60"/>
        <v>0</v>
      </c>
      <c r="U70" s="5">
        <f t="shared" si="61"/>
        <v>0</v>
      </c>
      <c r="V70" s="5">
        <f t="shared" si="62"/>
        <v>0</v>
      </c>
      <c r="W70" s="5">
        <f t="shared" si="63"/>
        <v>0</v>
      </c>
      <c r="X70" s="5">
        <f>SUM(Tabella12058111925[[#This Row],[Quadrimestre nov22-feb23]:[Quadrimestre lug25-ott25]])</f>
        <v>0</v>
      </c>
      <c r="BP70" s="1"/>
      <c r="BQ70" s="1"/>
      <c r="BR70" s="1"/>
      <c r="BS70" s="1"/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45"/>
        <v>0</v>
      </c>
      <c r="CT70" s="52">
        <f t="shared" si="46"/>
        <v>0</v>
      </c>
      <c r="CU70" s="52">
        <f t="shared" si="47"/>
        <v>0</v>
      </c>
      <c r="CV70" s="52">
        <f t="shared" si="48"/>
        <v>0</v>
      </c>
      <c r="CW70" s="52">
        <f t="shared" si="49"/>
        <v>0</v>
      </c>
      <c r="CX70" s="52">
        <f t="shared" si="50"/>
        <v>0</v>
      </c>
      <c r="CY70" s="52">
        <f t="shared" si="51"/>
        <v>0</v>
      </c>
      <c r="CZ70" s="52">
        <f t="shared" si="52"/>
        <v>0</v>
      </c>
      <c r="DA70" s="52">
        <f t="shared" si="53"/>
        <v>0</v>
      </c>
      <c r="DB70" s="66">
        <f t="shared" si="31"/>
        <v>0</v>
      </c>
      <c r="DC70" s="56"/>
      <c r="DD70" s="115">
        <f t="shared" si="29"/>
        <v>0</v>
      </c>
      <c r="DE70" s="116">
        <f>'CINI-Unicampania-Totale-Prev'!BU70</f>
        <v>0</v>
      </c>
      <c r="DF70" s="116">
        <f>'CINI-Unicampania-Totale-Prev'!BV70</f>
        <v>0</v>
      </c>
      <c r="DG70" s="116">
        <f>'CINI-Unicampania-Totale-Prev'!BW70</f>
        <v>0</v>
      </c>
      <c r="DH70" s="115">
        <v>0</v>
      </c>
      <c r="DI70" s="65"/>
      <c r="DJ70" s="109">
        <f t="shared" si="54"/>
        <v>0</v>
      </c>
      <c r="DK70" s="65"/>
      <c r="DL70" s="113">
        <f>DF70/125*'CINI - UniCampania'!$B$4</f>
        <v>0</v>
      </c>
    </row>
    <row r="71" spans="2:116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55"/>
        <v>0</v>
      </c>
      <c r="P71" s="4">
        <f t="shared" si="56"/>
        <v>0</v>
      </c>
      <c r="Q71" s="4">
        <f t="shared" si="57"/>
        <v>0</v>
      </c>
      <c r="R71" s="4">
        <f t="shared" si="58"/>
        <v>0</v>
      </c>
      <c r="S71" s="4">
        <f t="shared" si="59"/>
        <v>0</v>
      </c>
      <c r="T71" s="5">
        <f t="shared" si="60"/>
        <v>0</v>
      </c>
      <c r="U71" s="5">
        <f t="shared" si="61"/>
        <v>0</v>
      </c>
      <c r="V71" s="5">
        <f t="shared" si="62"/>
        <v>0</v>
      </c>
      <c r="W71" s="5">
        <f t="shared" si="63"/>
        <v>0</v>
      </c>
      <c r="X71" s="5">
        <f>SUM(Tabella12058111925[[#This Row],[Quadrimestre nov22-feb23]:[Quadrimestre lug25-ott25]])</f>
        <v>0</v>
      </c>
      <c r="BP71" s="1"/>
      <c r="BQ71" s="1"/>
      <c r="BR71" s="1"/>
      <c r="BS71" s="1"/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45"/>
        <v>0</v>
      </c>
      <c r="CT71" s="52">
        <f t="shared" si="46"/>
        <v>0</v>
      </c>
      <c r="CU71" s="52">
        <f t="shared" si="47"/>
        <v>0</v>
      </c>
      <c r="CV71" s="52">
        <f t="shared" si="48"/>
        <v>0</v>
      </c>
      <c r="CW71" s="52">
        <f t="shared" si="49"/>
        <v>0</v>
      </c>
      <c r="CX71" s="52">
        <f t="shared" si="50"/>
        <v>0</v>
      </c>
      <c r="CY71" s="52">
        <f t="shared" si="51"/>
        <v>0</v>
      </c>
      <c r="CZ71" s="52">
        <f t="shared" si="52"/>
        <v>0</v>
      </c>
      <c r="DA71" s="52">
        <f t="shared" si="53"/>
        <v>0</v>
      </c>
      <c r="DB71" s="66">
        <f t="shared" si="31"/>
        <v>0</v>
      </c>
      <c r="DC71" s="56"/>
      <c r="DD71" s="115">
        <f t="shared" si="29"/>
        <v>0</v>
      </c>
      <c r="DE71" s="116">
        <f>'CINI-Unicampania-Totale-Prev'!BU71</f>
        <v>0</v>
      </c>
      <c r="DF71" s="116">
        <f>'CINI-Unicampania-Totale-Prev'!BV71</f>
        <v>0</v>
      </c>
      <c r="DG71" s="116">
        <f>'CINI-Unicampania-Totale-Prev'!BW71</f>
        <v>0</v>
      </c>
      <c r="DH71" s="115">
        <v>0</v>
      </c>
      <c r="DI71" s="65"/>
      <c r="DJ71" s="109">
        <f t="shared" si="54"/>
        <v>0</v>
      </c>
      <c r="DK71" s="65"/>
      <c r="DL71" s="113">
        <f>DF71/125*'CINI - UniCampania'!$B$4</f>
        <v>0</v>
      </c>
    </row>
    <row r="72" spans="2:116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55"/>
        <v>0</v>
      </c>
      <c r="P72" s="4">
        <f t="shared" si="56"/>
        <v>0</v>
      </c>
      <c r="Q72" s="4">
        <f t="shared" si="57"/>
        <v>0</v>
      </c>
      <c r="R72" s="4">
        <f t="shared" si="58"/>
        <v>0</v>
      </c>
      <c r="S72" s="4">
        <f t="shared" si="59"/>
        <v>0</v>
      </c>
      <c r="T72" s="5">
        <f t="shared" si="60"/>
        <v>0</v>
      </c>
      <c r="U72" s="5">
        <f t="shared" si="61"/>
        <v>0</v>
      </c>
      <c r="V72" s="5">
        <f t="shared" si="62"/>
        <v>0</v>
      </c>
      <c r="W72" s="5">
        <f t="shared" si="63"/>
        <v>0</v>
      </c>
      <c r="X72" s="5">
        <f>SUM(Tabella12058111925[[#This Row],[Quadrimestre nov22-feb23]:[Quadrimestre lug25-ott25]])</f>
        <v>0</v>
      </c>
      <c r="BP72" s="1"/>
      <c r="BQ72" s="1"/>
      <c r="BR72" s="1"/>
      <c r="BS72" s="1"/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64">IF(BZ72="X",$DL72/COUNTA($BZ72:$CQ72),0) +  IF(CA72="X",$DL72/COUNTA($BZ72:$CQ72),0)</f>
        <v>0</v>
      </c>
      <c r="CT72" s="52">
        <f t="shared" ref="CT72:CT103" si="65">IF(CB72="X",$DL72/COUNTA($BZ72:$CQ72),0) +  IF(CC72="X",$DL72/COUNTA($BZ72:$CQ72),0)</f>
        <v>0</v>
      </c>
      <c r="CU72" s="52">
        <f t="shared" ref="CU72:CU103" si="66">IF(CD72="X",$DL72/COUNTA($BZ72:$CQ72),0) +  IF(CE72="X",$DL72/COUNTA($BZ72:$CQ72),0)</f>
        <v>0</v>
      </c>
      <c r="CV72" s="52">
        <f t="shared" ref="CV72:CV103" si="67">IF(CF72="X",$DL72/COUNTA($BZ72:$CQ72),0) +  IF(CG72="X",$DL72/COUNTA($BZ72:$CQ72),0)</f>
        <v>0</v>
      </c>
      <c r="CW72" s="52">
        <f t="shared" ref="CW72:CW103" si="68">IF(CH72="X",$DL72/COUNTA($BZ72:$CQ72),0) +  IF(CI72="X",$DL72/COUNTA($BZ72:$CQ72),0)</f>
        <v>0</v>
      </c>
      <c r="CX72" s="52">
        <f t="shared" ref="CX72:CX103" si="69">IF(CJ72="X",$DL72/COUNTA($BZ72:$CQ72),0) +  IF(CK72="X",$DL72/COUNTA($BZ72:$CQ72),0)</f>
        <v>0</v>
      </c>
      <c r="CY72" s="52">
        <f t="shared" ref="CY72:CY103" si="70">IF(CL72="X",$DL72/COUNTA($BZ72:$CQ72),0) +  IF(CM72="X",$DL72/COUNTA($BZ72:$CQ72),0)</f>
        <v>0</v>
      </c>
      <c r="CZ72" s="52">
        <f t="shared" ref="CZ72:CZ103" si="71">IF(CN72="X",$DL72/COUNTA($BZ72:$CQ72),0) +  IF(CO72="X",$DL72/COUNTA($BZ72:$CQ72),0)</f>
        <v>0</v>
      </c>
      <c r="DA72" s="52">
        <f t="shared" ref="DA72:DA103" si="72">IF(CP72="X",$DL72/COUNTA($BZ72:$CQ72),0) +  IF(CQ72="X",$DL72/COUNTA($BZ72:$CQ72),0)</f>
        <v>0</v>
      </c>
      <c r="DB72" s="66">
        <f t="shared" si="31"/>
        <v>0</v>
      </c>
      <c r="DC72" s="56"/>
      <c r="DD72" s="115">
        <f t="shared" si="29"/>
        <v>0</v>
      </c>
      <c r="DE72" s="116">
        <f>'CINI-Unicampania-Totale-Prev'!BU72</f>
        <v>0</v>
      </c>
      <c r="DF72" s="116">
        <f>'CINI-Unicampania-Totale-Prev'!BV72</f>
        <v>0</v>
      </c>
      <c r="DG72" s="116">
        <f>'CINI-Unicampania-Totale-Prev'!BW72</f>
        <v>0</v>
      </c>
      <c r="DH72" s="115">
        <v>0</v>
      </c>
      <c r="DI72" s="65"/>
      <c r="DJ72" s="109">
        <f t="shared" si="54"/>
        <v>0</v>
      </c>
      <c r="DK72" s="65"/>
      <c r="DL72" s="113">
        <f>DF72/125*'CINI - UniCampania'!$B$4</f>
        <v>0</v>
      </c>
    </row>
    <row r="73" spans="2:116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55"/>
        <v>0</v>
      </c>
      <c r="P73" s="5">
        <f t="shared" si="56"/>
        <v>0</v>
      </c>
      <c r="Q73" s="5">
        <f t="shared" si="57"/>
        <v>0</v>
      </c>
      <c r="R73" s="5">
        <f t="shared" si="58"/>
        <v>0</v>
      </c>
      <c r="S73" s="5">
        <f t="shared" si="59"/>
        <v>0</v>
      </c>
      <c r="T73" s="5">
        <f t="shared" si="60"/>
        <v>0</v>
      </c>
      <c r="U73" s="5">
        <f t="shared" si="61"/>
        <v>0</v>
      </c>
      <c r="V73" s="5">
        <f t="shared" si="62"/>
        <v>0</v>
      </c>
      <c r="W73" s="5">
        <f t="shared" si="63"/>
        <v>0</v>
      </c>
      <c r="X73" s="5">
        <f>SUM(Tabella12058111925[[#This Row],[Quadrimestre nov22-feb23]:[Quadrimestre lug25-ott25]])</f>
        <v>0</v>
      </c>
      <c r="BP73" s="1"/>
      <c r="BQ73" s="1"/>
      <c r="BR73" s="1"/>
      <c r="BS73" s="1"/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64"/>
        <v>0</v>
      </c>
      <c r="CT73" s="52">
        <f t="shared" si="65"/>
        <v>0</v>
      </c>
      <c r="CU73" s="52">
        <f t="shared" si="66"/>
        <v>0</v>
      </c>
      <c r="CV73" s="52">
        <f t="shared" si="67"/>
        <v>0</v>
      </c>
      <c r="CW73" s="52">
        <f t="shared" si="68"/>
        <v>0</v>
      </c>
      <c r="CX73" s="52">
        <f t="shared" si="69"/>
        <v>0</v>
      </c>
      <c r="CY73" s="52">
        <f t="shared" si="70"/>
        <v>0</v>
      </c>
      <c r="CZ73" s="52">
        <f t="shared" si="71"/>
        <v>0</v>
      </c>
      <c r="DA73" s="52">
        <f t="shared" si="72"/>
        <v>0</v>
      </c>
      <c r="DB73" s="66">
        <f t="shared" si="31"/>
        <v>0</v>
      </c>
      <c r="DC73" s="56"/>
      <c r="DD73" s="115">
        <f t="shared" ref="DD73:DD136" si="73">SUM(DE73:DG73)</f>
        <v>0</v>
      </c>
      <c r="DE73" s="116">
        <f>'CINI-Unicampania-Totale-Prev'!BU73</f>
        <v>0</v>
      </c>
      <c r="DF73" s="116">
        <f>'CINI-Unicampania-Totale-Prev'!BV73</f>
        <v>0</v>
      </c>
      <c r="DG73" s="116">
        <f>'CINI-Unicampania-Totale-Prev'!BW73</f>
        <v>0</v>
      </c>
      <c r="DH73" s="115">
        <v>0</v>
      </c>
      <c r="DI73" s="65"/>
      <c r="DJ73" s="109">
        <f t="shared" si="54"/>
        <v>0</v>
      </c>
      <c r="DK73" s="65"/>
      <c r="DL73" s="113">
        <f>DF73/125*'CINI - UniCampania'!$B$4</f>
        <v>0</v>
      </c>
    </row>
    <row r="74" spans="2:116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55"/>
        <v>0</v>
      </c>
      <c r="P74" s="5">
        <f t="shared" si="56"/>
        <v>0</v>
      </c>
      <c r="Q74" s="5">
        <f t="shared" si="57"/>
        <v>0</v>
      </c>
      <c r="R74" s="5">
        <f t="shared" si="58"/>
        <v>0</v>
      </c>
      <c r="S74" s="5">
        <f t="shared" si="59"/>
        <v>0</v>
      </c>
      <c r="T74" s="5">
        <f t="shared" si="60"/>
        <v>0</v>
      </c>
      <c r="U74" s="5">
        <f t="shared" si="61"/>
        <v>0</v>
      </c>
      <c r="V74" s="5">
        <f t="shared" si="62"/>
        <v>0</v>
      </c>
      <c r="W74" s="5">
        <f t="shared" si="63"/>
        <v>0</v>
      </c>
      <c r="X74" s="5">
        <f>SUM(Tabella12058111925[[#This Row],[Quadrimestre nov22-feb23]:[Quadrimestre lug25-ott25]])</f>
        <v>0</v>
      </c>
      <c r="BP74" s="1"/>
      <c r="BQ74" s="1"/>
      <c r="BR74" s="1"/>
      <c r="BS74" s="1"/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64"/>
        <v>0</v>
      </c>
      <c r="CT74" s="52">
        <f t="shared" si="65"/>
        <v>0</v>
      </c>
      <c r="CU74" s="52">
        <f t="shared" si="66"/>
        <v>0</v>
      </c>
      <c r="CV74" s="52">
        <f t="shared" si="67"/>
        <v>0</v>
      </c>
      <c r="CW74" s="52">
        <f t="shared" si="68"/>
        <v>0</v>
      </c>
      <c r="CX74" s="52">
        <f t="shared" si="69"/>
        <v>0</v>
      </c>
      <c r="CY74" s="52">
        <f t="shared" si="70"/>
        <v>0</v>
      </c>
      <c r="CZ74" s="52">
        <f t="shared" si="71"/>
        <v>0</v>
      </c>
      <c r="DA74" s="52">
        <f t="shared" si="72"/>
        <v>0</v>
      </c>
      <c r="DB74" s="66">
        <f t="shared" ref="DB74:DB137" si="74">SUM(CS74:DA74)</f>
        <v>0</v>
      </c>
      <c r="DC74" s="56"/>
      <c r="DD74" s="115">
        <f t="shared" si="73"/>
        <v>0</v>
      </c>
      <c r="DE74" s="116">
        <f>'CINI-Unicampania-Totale-Prev'!BU74</f>
        <v>0</v>
      </c>
      <c r="DF74" s="116">
        <f>'CINI-Unicampania-Totale-Prev'!BV74</f>
        <v>0</v>
      </c>
      <c r="DG74" s="116">
        <f>'CINI-Unicampania-Totale-Prev'!BW74</f>
        <v>0</v>
      </c>
      <c r="DH74" s="115">
        <v>0</v>
      </c>
      <c r="DI74" s="65"/>
      <c r="DJ74" s="109">
        <f t="shared" si="54"/>
        <v>0</v>
      </c>
      <c r="DK74" s="65"/>
      <c r="DL74" s="113">
        <f>DF74/125*'CINI - UniCampania'!$B$4</f>
        <v>0</v>
      </c>
    </row>
    <row r="75" spans="2:116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55"/>
        <v>0</v>
      </c>
      <c r="P75" s="5">
        <f t="shared" si="56"/>
        <v>0</v>
      </c>
      <c r="Q75" s="5">
        <f t="shared" si="57"/>
        <v>0</v>
      </c>
      <c r="R75" s="5">
        <f t="shared" si="58"/>
        <v>0</v>
      </c>
      <c r="S75" s="5">
        <f t="shared" si="59"/>
        <v>0</v>
      </c>
      <c r="T75" s="5">
        <f t="shared" si="60"/>
        <v>0</v>
      </c>
      <c r="U75" s="5">
        <f t="shared" si="61"/>
        <v>0</v>
      </c>
      <c r="V75" s="5">
        <f t="shared" si="62"/>
        <v>0</v>
      </c>
      <c r="W75" s="5">
        <f t="shared" si="63"/>
        <v>0</v>
      </c>
      <c r="X75" s="5">
        <f>SUM(Tabella12058111925[[#This Row],[Quadrimestre nov22-feb23]:[Quadrimestre lug25-ott25]])</f>
        <v>0</v>
      </c>
      <c r="BP75" s="1"/>
      <c r="BQ75" s="1"/>
      <c r="BR75" s="1"/>
      <c r="BS75" s="1"/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64"/>
        <v>0</v>
      </c>
      <c r="CT75" s="52">
        <f t="shared" si="65"/>
        <v>0</v>
      </c>
      <c r="CU75" s="52">
        <f t="shared" si="66"/>
        <v>0</v>
      </c>
      <c r="CV75" s="52">
        <f t="shared" si="67"/>
        <v>0</v>
      </c>
      <c r="CW75" s="52">
        <f t="shared" si="68"/>
        <v>0</v>
      </c>
      <c r="CX75" s="52">
        <f t="shared" si="69"/>
        <v>0</v>
      </c>
      <c r="CY75" s="52">
        <f t="shared" si="70"/>
        <v>0</v>
      </c>
      <c r="CZ75" s="52">
        <f t="shared" si="71"/>
        <v>0</v>
      </c>
      <c r="DA75" s="52">
        <f t="shared" si="72"/>
        <v>0</v>
      </c>
      <c r="DB75" s="66">
        <f t="shared" si="74"/>
        <v>0</v>
      </c>
      <c r="DC75" s="56"/>
      <c r="DD75" s="115">
        <f t="shared" si="73"/>
        <v>0</v>
      </c>
      <c r="DE75" s="116">
        <f>'CINI-Unicampania-Totale-Prev'!BU75</f>
        <v>0</v>
      </c>
      <c r="DF75" s="116">
        <f>'CINI-Unicampania-Totale-Prev'!BV75</f>
        <v>0</v>
      </c>
      <c r="DG75" s="116">
        <f>'CINI-Unicampania-Totale-Prev'!BW75</f>
        <v>0</v>
      </c>
      <c r="DH75" s="115">
        <v>0</v>
      </c>
      <c r="DI75" s="65"/>
      <c r="DJ75" s="109">
        <f t="shared" si="54"/>
        <v>0</v>
      </c>
      <c r="DK75" s="65"/>
      <c r="DL75" s="113">
        <f>DF75/125*'CINI - UniCampania'!$B$4</f>
        <v>0</v>
      </c>
    </row>
    <row r="76" spans="2:116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55"/>
        <v>0</v>
      </c>
      <c r="P76" s="5">
        <f t="shared" si="56"/>
        <v>0</v>
      </c>
      <c r="Q76" s="5">
        <f t="shared" si="57"/>
        <v>0</v>
      </c>
      <c r="R76" s="5">
        <f t="shared" si="58"/>
        <v>0</v>
      </c>
      <c r="S76" s="5">
        <f t="shared" si="59"/>
        <v>0</v>
      </c>
      <c r="T76" s="5">
        <f t="shared" si="60"/>
        <v>0</v>
      </c>
      <c r="U76" s="5">
        <f t="shared" si="61"/>
        <v>0</v>
      </c>
      <c r="V76" s="5">
        <f t="shared" si="62"/>
        <v>0</v>
      </c>
      <c r="W76" s="5">
        <f t="shared" si="63"/>
        <v>0</v>
      </c>
      <c r="X76" s="5">
        <f>SUM(Tabella12058111925[[#This Row],[Quadrimestre nov22-feb23]:[Quadrimestre lug25-ott25]])</f>
        <v>0</v>
      </c>
      <c r="BP76" s="1"/>
      <c r="BQ76" s="1"/>
      <c r="BR76" s="1"/>
      <c r="BS76" s="1"/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64"/>
        <v>0</v>
      </c>
      <c r="CT76" s="52">
        <f t="shared" si="65"/>
        <v>0</v>
      </c>
      <c r="CU76" s="52">
        <f t="shared" si="66"/>
        <v>0</v>
      </c>
      <c r="CV76" s="52">
        <f t="shared" si="67"/>
        <v>0</v>
      </c>
      <c r="CW76" s="52">
        <f t="shared" si="68"/>
        <v>0</v>
      </c>
      <c r="CX76" s="52">
        <f t="shared" si="69"/>
        <v>0</v>
      </c>
      <c r="CY76" s="52">
        <f t="shared" si="70"/>
        <v>0</v>
      </c>
      <c r="CZ76" s="52">
        <f t="shared" si="71"/>
        <v>0</v>
      </c>
      <c r="DA76" s="52">
        <f t="shared" si="72"/>
        <v>0</v>
      </c>
      <c r="DB76" s="66">
        <f t="shared" si="74"/>
        <v>0</v>
      </c>
      <c r="DC76" s="56"/>
      <c r="DD76" s="115">
        <f t="shared" si="73"/>
        <v>220</v>
      </c>
      <c r="DE76" s="116">
        <f>'CINI-Unicampania-Totale-Prev'!BU76</f>
        <v>220</v>
      </c>
      <c r="DF76" s="116">
        <f>'CINI-Unicampania-Totale-Prev'!BV76</f>
        <v>0</v>
      </c>
      <c r="DG76" s="116">
        <f>'CINI-Unicampania-Totale-Prev'!BW76</f>
        <v>0</v>
      </c>
      <c r="DH76" s="115">
        <v>220</v>
      </c>
      <c r="DI76" s="65"/>
      <c r="DJ76" s="109">
        <f t="shared" si="54"/>
        <v>1.76</v>
      </c>
      <c r="DK76" s="65"/>
      <c r="DL76" s="113">
        <f>DF76/125*'CINI - UniCampania'!$B$4</f>
        <v>0</v>
      </c>
    </row>
    <row r="77" spans="2:116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55"/>
        <v>0</v>
      </c>
      <c r="P77" s="5">
        <f t="shared" si="56"/>
        <v>0</v>
      </c>
      <c r="Q77" s="5">
        <f t="shared" si="57"/>
        <v>0</v>
      </c>
      <c r="R77" s="5">
        <f t="shared" si="58"/>
        <v>0</v>
      </c>
      <c r="S77" s="5">
        <f t="shared" si="59"/>
        <v>0</v>
      </c>
      <c r="T77" s="5">
        <f t="shared" si="60"/>
        <v>0</v>
      </c>
      <c r="U77" s="5">
        <f t="shared" si="61"/>
        <v>0</v>
      </c>
      <c r="V77" s="5">
        <f t="shared" si="62"/>
        <v>0</v>
      </c>
      <c r="W77" s="5">
        <f t="shared" si="63"/>
        <v>0</v>
      </c>
      <c r="X77" s="5">
        <f>SUM(Tabella12058111925[[#This Row],[Quadrimestre nov22-feb23]:[Quadrimestre lug25-ott25]])</f>
        <v>0</v>
      </c>
      <c r="BP77" s="1"/>
      <c r="BQ77" s="1"/>
      <c r="BR77" s="1"/>
      <c r="BS77" s="1"/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64"/>
        <v>0</v>
      </c>
      <c r="CT77" s="52">
        <f t="shared" si="65"/>
        <v>0</v>
      </c>
      <c r="CU77" s="52">
        <f t="shared" si="66"/>
        <v>0</v>
      </c>
      <c r="CV77" s="52">
        <f t="shared" si="67"/>
        <v>0</v>
      </c>
      <c r="CW77" s="52">
        <f t="shared" si="68"/>
        <v>0</v>
      </c>
      <c r="CX77" s="52">
        <f t="shared" si="69"/>
        <v>0</v>
      </c>
      <c r="CY77" s="52">
        <f t="shared" si="70"/>
        <v>0</v>
      </c>
      <c r="CZ77" s="52">
        <f t="shared" si="71"/>
        <v>0</v>
      </c>
      <c r="DA77" s="52">
        <f t="shared" si="72"/>
        <v>0</v>
      </c>
      <c r="DB77" s="66">
        <f t="shared" si="74"/>
        <v>0</v>
      </c>
      <c r="DC77" s="56"/>
      <c r="DD77" s="115">
        <f t="shared" si="73"/>
        <v>220</v>
      </c>
      <c r="DE77" s="116">
        <f>'CINI-Unicampania-Totale-Prev'!BU77</f>
        <v>220</v>
      </c>
      <c r="DF77" s="116">
        <f>'CINI-Unicampania-Totale-Prev'!BV77</f>
        <v>0</v>
      </c>
      <c r="DG77" s="116">
        <f>'CINI-Unicampania-Totale-Prev'!BW77</f>
        <v>0</v>
      </c>
      <c r="DH77" s="115">
        <v>220</v>
      </c>
      <c r="DI77" s="65"/>
      <c r="DJ77" s="109">
        <f t="shared" si="54"/>
        <v>1.76</v>
      </c>
      <c r="DK77" s="65"/>
      <c r="DL77" s="113">
        <f>DF77/125*'CINI - UniCampania'!$B$4</f>
        <v>0</v>
      </c>
    </row>
    <row r="78" spans="2:116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55"/>
        <v>0</v>
      </c>
      <c r="P78" s="5">
        <f t="shared" si="56"/>
        <v>0</v>
      </c>
      <c r="Q78" s="5">
        <f t="shared" si="57"/>
        <v>0</v>
      </c>
      <c r="R78" s="5">
        <f t="shared" si="58"/>
        <v>0</v>
      </c>
      <c r="S78" s="5">
        <f t="shared" si="59"/>
        <v>0</v>
      </c>
      <c r="T78" s="5">
        <f t="shared" si="60"/>
        <v>0</v>
      </c>
      <c r="U78" s="5">
        <f t="shared" si="61"/>
        <v>0</v>
      </c>
      <c r="V78" s="5">
        <f t="shared" si="62"/>
        <v>0</v>
      </c>
      <c r="W78" s="5">
        <f t="shared" si="63"/>
        <v>0</v>
      </c>
      <c r="X78" s="5">
        <f>SUM(Tabella12058111925[[#This Row],[Quadrimestre nov22-feb23]:[Quadrimestre lug25-ott25]])</f>
        <v>0</v>
      </c>
      <c r="BP78" s="1"/>
      <c r="BQ78" s="1"/>
      <c r="BR78" s="1"/>
      <c r="BS78" s="1"/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64"/>
        <v>0</v>
      </c>
      <c r="CT78" s="52">
        <f t="shared" si="65"/>
        <v>0</v>
      </c>
      <c r="CU78" s="52">
        <f t="shared" si="66"/>
        <v>0</v>
      </c>
      <c r="CV78" s="52">
        <f t="shared" si="67"/>
        <v>0</v>
      </c>
      <c r="CW78" s="52">
        <f t="shared" si="68"/>
        <v>0</v>
      </c>
      <c r="CX78" s="52">
        <f t="shared" si="69"/>
        <v>0</v>
      </c>
      <c r="CY78" s="52">
        <f t="shared" si="70"/>
        <v>0</v>
      </c>
      <c r="CZ78" s="52">
        <f t="shared" si="71"/>
        <v>0</v>
      </c>
      <c r="DA78" s="52">
        <f t="shared" si="72"/>
        <v>0</v>
      </c>
      <c r="DB78" s="66">
        <f t="shared" si="74"/>
        <v>0</v>
      </c>
      <c r="DC78" s="56"/>
      <c r="DD78" s="115">
        <f t="shared" si="73"/>
        <v>0</v>
      </c>
      <c r="DE78" s="116">
        <f>'CINI-Unicampania-Totale-Prev'!BU78</f>
        <v>0</v>
      </c>
      <c r="DF78" s="116">
        <f>'CINI-Unicampania-Totale-Prev'!BV78</f>
        <v>0</v>
      </c>
      <c r="DG78" s="116">
        <f>'CINI-Unicampania-Totale-Prev'!BW78</f>
        <v>0</v>
      </c>
      <c r="DH78" s="115">
        <v>0</v>
      </c>
      <c r="DI78" s="65"/>
      <c r="DJ78" s="109">
        <f t="shared" si="54"/>
        <v>0</v>
      </c>
      <c r="DK78" s="65"/>
      <c r="DL78" s="113">
        <f>DF78/125*'CINI - UniCampania'!$B$4</f>
        <v>0</v>
      </c>
    </row>
    <row r="79" spans="2:116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55"/>
        <v>0</v>
      </c>
      <c r="P79" s="5">
        <f t="shared" si="56"/>
        <v>0</v>
      </c>
      <c r="Q79" s="5">
        <f t="shared" si="57"/>
        <v>0</v>
      </c>
      <c r="R79" s="5">
        <f t="shared" si="58"/>
        <v>0</v>
      </c>
      <c r="S79" s="5">
        <f t="shared" si="59"/>
        <v>0</v>
      </c>
      <c r="T79" s="5">
        <f t="shared" si="60"/>
        <v>0</v>
      </c>
      <c r="U79" s="5">
        <f t="shared" si="61"/>
        <v>0</v>
      </c>
      <c r="V79" s="5">
        <f t="shared" si="62"/>
        <v>0</v>
      </c>
      <c r="W79" s="5">
        <f t="shared" si="63"/>
        <v>0</v>
      </c>
      <c r="X79" s="5">
        <f>SUM(Tabella12058111925[[#This Row],[Quadrimestre nov22-feb23]:[Quadrimestre lug25-ott25]])</f>
        <v>0</v>
      </c>
      <c r="BP79" s="1"/>
      <c r="BQ79" s="1"/>
      <c r="BR79" s="1"/>
      <c r="BS79" s="1"/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64"/>
        <v>0</v>
      </c>
      <c r="CT79" s="52">
        <f t="shared" si="65"/>
        <v>0</v>
      </c>
      <c r="CU79" s="52">
        <f t="shared" si="66"/>
        <v>0</v>
      </c>
      <c r="CV79" s="52">
        <f t="shared" si="67"/>
        <v>2933.3333333333335</v>
      </c>
      <c r="CW79" s="52">
        <f t="shared" si="68"/>
        <v>2933.3333333333335</v>
      </c>
      <c r="CX79" s="52">
        <f t="shared" si="69"/>
        <v>2933.3333333333335</v>
      </c>
      <c r="CY79" s="52">
        <f t="shared" si="70"/>
        <v>0</v>
      </c>
      <c r="CZ79" s="52">
        <f t="shared" si="71"/>
        <v>0</v>
      </c>
      <c r="DA79" s="52">
        <f t="shared" si="72"/>
        <v>0</v>
      </c>
      <c r="DB79" s="66">
        <f t="shared" si="74"/>
        <v>8800</v>
      </c>
      <c r="DC79" s="56"/>
      <c r="DD79" s="115">
        <f t="shared" si="73"/>
        <v>220</v>
      </c>
      <c r="DE79" s="116">
        <f>'CINI-Unicampania-Totale-Prev'!BU79</f>
        <v>0</v>
      </c>
      <c r="DF79" s="116">
        <f>'CINI-Unicampania-Totale-Prev'!BV79</f>
        <v>220</v>
      </c>
      <c r="DG79" s="116">
        <f>'CINI-Unicampania-Totale-Prev'!BW79</f>
        <v>0</v>
      </c>
      <c r="DH79" s="115">
        <v>220</v>
      </c>
      <c r="DI79" s="65"/>
      <c r="DJ79" s="109">
        <f t="shared" si="54"/>
        <v>1.76</v>
      </c>
      <c r="DK79" s="65"/>
      <c r="DL79" s="113">
        <f>DF79/125*'CINI - UniCampania'!$B$4</f>
        <v>8800</v>
      </c>
    </row>
    <row r="80" spans="2:116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55"/>
        <v>0</v>
      </c>
      <c r="P80" s="5">
        <f t="shared" si="56"/>
        <v>0</v>
      </c>
      <c r="Q80" s="5">
        <f t="shared" si="57"/>
        <v>0</v>
      </c>
      <c r="R80" s="5">
        <f t="shared" si="58"/>
        <v>0</v>
      </c>
      <c r="S80" s="5">
        <f t="shared" si="59"/>
        <v>0</v>
      </c>
      <c r="T80" s="5">
        <f t="shared" si="60"/>
        <v>0</v>
      </c>
      <c r="U80" s="5">
        <f t="shared" si="61"/>
        <v>0</v>
      </c>
      <c r="V80" s="5">
        <f t="shared" si="62"/>
        <v>0</v>
      </c>
      <c r="W80" s="5">
        <f t="shared" si="63"/>
        <v>0</v>
      </c>
      <c r="X80" s="5">
        <f>SUM(Tabella12058111925[[#This Row],[Quadrimestre nov22-feb23]:[Quadrimestre lug25-ott25]])</f>
        <v>0</v>
      </c>
      <c r="BP80" s="1"/>
      <c r="BQ80" s="1"/>
      <c r="BR80" s="1"/>
      <c r="BS80" s="1"/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64"/>
        <v>0</v>
      </c>
      <c r="CT80" s="52">
        <f t="shared" si="65"/>
        <v>0</v>
      </c>
      <c r="CU80" s="52">
        <f t="shared" si="66"/>
        <v>0</v>
      </c>
      <c r="CV80" s="52">
        <f t="shared" si="67"/>
        <v>2933.3333333333335</v>
      </c>
      <c r="CW80" s="52">
        <f t="shared" si="68"/>
        <v>2933.3333333333335</v>
      </c>
      <c r="CX80" s="52">
        <f t="shared" si="69"/>
        <v>2933.3333333333335</v>
      </c>
      <c r="CY80" s="52">
        <f t="shared" si="70"/>
        <v>0</v>
      </c>
      <c r="CZ80" s="52">
        <f t="shared" si="71"/>
        <v>0</v>
      </c>
      <c r="DA80" s="52">
        <f t="shared" si="72"/>
        <v>0</v>
      </c>
      <c r="DB80" s="66">
        <f t="shared" si="74"/>
        <v>8800</v>
      </c>
      <c r="DC80" s="56"/>
      <c r="DD80" s="115">
        <f t="shared" si="73"/>
        <v>220</v>
      </c>
      <c r="DE80" s="116">
        <f>'CINI-Unicampania-Totale-Prev'!BU80</f>
        <v>0</v>
      </c>
      <c r="DF80" s="116">
        <f>'CINI-Unicampania-Totale-Prev'!BV80</f>
        <v>220</v>
      </c>
      <c r="DG80" s="116">
        <f>'CINI-Unicampania-Totale-Prev'!BW80</f>
        <v>0</v>
      </c>
      <c r="DH80" s="115">
        <v>220</v>
      </c>
      <c r="DI80" s="65"/>
      <c r="DJ80" s="109">
        <f t="shared" si="54"/>
        <v>1.76</v>
      </c>
      <c r="DK80" s="65"/>
      <c r="DL80" s="113">
        <f>DF80/125*'CINI - UniCampania'!$B$4</f>
        <v>8800</v>
      </c>
    </row>
    <row r="81" spans="2:116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55"/>
        <v>0</v>
      </c>
      <c r="P81" s="5">
        <f t="shared" si="56"/>
        <v>0</v>
      </c>
      <c r="Q81" s="5">
        <f t="shared" si="57"/>
        <v>0</v>
      </c>
      <c r="R81" s="5">
        <f t="shared" si="58"/>
        <v>0</v>
      </c>
      <c r="S81" s="5">
        <f t="shared" si="59"/>
        <v>0</v>
      </c>
      <c r="T81" s="5">
        <f t="shared" si="60"/>
        <v>0</v>
      </c>
      <c r="U81" s="5">
        <f t="shared" si="61"/>
        <v>0</v>
      </c>
      <c r="V81" s="5">
        <f t="shared" si="62"/>
        <v>0</v>
      </c>
      <c r="W81" s="5">
        <f t="shared" si="63"/>
        <v>0</v>
      </c>
      <c r="X81" s="5">
        <f>SUM(Tabella12058111925[[#This Row],[Quadrimestre nov22-feb23]:[Quadrimestre lug25-ott25]])</f>
        <v>0</v>
      </c>
      <c r="BP81" s="1"/>
      <c r="BQ81" s="1"/>
      <c r="BR81" s="1"/>
      <c r="BS81" s="1"/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64"/>
        <v>0</v>
      </c>
      <c r="CT81" s="52">
        <f t="shared" si="65"/>
        <v>0</v>
      </c>
      <c r="CU81" s="52">
        <f t="shared" si="66"/>
        <v>0</v>
      </c>
      <c r="CV81" s="52">
        <f t="shared" si="67"/>
        <v>0</v>
      </c>
      <c r="CW81" s="52">
        <f t="shared" si="68"/>
        <v>0</v>
      </c>
      <c r="CX81" s="52">
        <f t="shared" si="69"/>
        <v>0</v>
      </c>
      <c r="CY81" s="52">
        <f t="shared" si="70"/>
        <v>0</v>
      </c>
      <c r="CZ81" s="52">
        <f t="shared" si="71"/>
        <v>0</v>
      </c>
      <c r="DA81" s="52">
        <f t="shared" si="72"/>
        <v>0</v>
      </c>
      <c r="DB81" s="66">
        <f t="shared" si="74"/>
        <v>0</v>
      </c>
      <c r="DC81" s="56"/>
      <c r="DD81" s="115">
        <f t="shared" si="73"/>
        <v>0</v>
      </c>
      <c r="DE81" s="116">
        <f>'CINI-Unicampania-Totale-Prev'!BU81</f>
        <v>0</v>
      </c>
      <c r="DF81" s="116">
        <f>'CINI-Unicampania-Totale-Prev'!BV81</f>
        <v>0</v>
      </c>
      <c r="DG81" s="116">
        <f>'CINI-Unicampania-Totale-Prev'!BW81</f>
        <v>0</v>
      </c>
      <c r="DH81" s="115">
        <v>0</v>
      </c>
      <c r="DI81" s="65"/>
      <c r="DJ81" s="109">
        <f t="shared" si="54"/>
        <v>0</v>
      </c>
      <c r="DK81" s="65"/>
      <c r="DL81" s="113">
        <f>DF81/125*'CINI - UniCampania'!$B$4</f>
        <v>0</v>
      </c>
    </row>
    <row r="82" spans="2:116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55"/>
        <v>0</v>
      </c>
      <c r="P82" s="5">
        <f t="shared" si="56"/>
        <v>0</v>
      </c>
      <c r="Q82" s="5">
        <f t="shared" si="57"/>
        <v>0</v>
      </c>
      <c r="R82" s="5">
        <f t="shared" si="58"/>
        <v>0</v>
      </c>
      <c r="S82" s="5">
        <f t="shared" si="59"/>
        <v>0</v>
      </c>
      <c r="T82" s="5">
        <f t="shared" si="60"/>
        <v>0</v>
      </c>
      <c r="U82" s="5">
        <f t="shared" si="61"/>
        <v>0</v>
      </c>
      <c r="V82" s="5">
        <f t="shared" si="62"/>
        <v>0</v>
      </c>
      <c r="W82" s="5">
        <f t="shared" si="63"/>
        <v>0</v>
      </c>
      <c r="X82" s="5">
        <f>SUM(Tabella12058111925[[#This Row],[Quadrimestre nov22-feb23]:[Quadrimestre lug25-ott25]])</f>
        <v>0</v>
      </c>
      <c r="BP82" s="1"/>
      <c r="BQ82" s="1"/>
      <c r="BR82" s="1"/>
      <c r="BS82" s="1"/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64"/>
        <v>0</v>
      </c>
      <c r="CT82" s="52">
        <f t="shared" si="65"/>
        <v>0</v>
      </c>
      <c r="CU82" s="52">
        <f t="shared" si="66"/>
        <v>0</v>
      </c>
      <c r="CV82" s="52">
        <f t="shared" si="67"/>
        <v>0</v>
      </c>
      <c r="CW82" s="52">
        <f t="shared" si="68"/>
        <v>0</v>
      </c>
      <c r="CX82" s="52">
        <f t="shared" si="69"/>
        <v>0</v>
      </c>
      <c r="CY82" s="52">
        <f t="shared" si="70"/>
        <v>0</v>
      </c>
      <c r="CZ82" s="52">
        <f t="shared" si="71"/>
        <v>0</v>
      </c>
      <c r="DA82" s="52">
        <f t="shared" si="72"/>
        <v>0</v>
      </c>
      <c r="DB82" s="66">
        <f t="shared" si="74"/>
        <v>0</v>
      </c>
      <c r="DC82" s="56"/>
      <c r="DD82" s="115">
        <f t="shared" si="73"/>
        <v>0</v>
      </c>
      <c r="DE82" s="116">
        <f>'CINI-Unicampania-Totale-Prev'!BU82</f>
        <v>0</v>
      </c>
      <c r="DF82" s="116">
        <f>'CINI-Unicampania-Totale-Prev'!BV82</f>
        <v>0</v>
      </c>
      <c r="DG82" s="116">
        <f>'CINI-Unicampania-Totale-Prev'!BW82</f>
        <v>0</v>
      </c>
      <c r="DH82" s="115">
        <v>0</v>
      </c>
      <c r="DI82" s="65"/>
      <c r="DJ82" s="109">
        <f t="shared" si="54"/>
        <v>0</v>
      </c>
      <c r="DK82" s="65"/>
      <c r="DL82" s="113">
        <f>DF82/125*'CINI - UniCampania'!$B$4</f>
        <v>0</v>
      </c>
    </row>
    <row r="83" spans="2:116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55"/>
        <v>0</v>
      </c>
      <c r="P83" s="5">
        <f t="shared" si="56"/>
        <v>0</v>
      </c>
      <c r="Q83" s="5">
        <f t="shared" si="57"/>
        <v>0</v>
      </c>
      <c r="R83" s="5">
        <f t="shared" si="58"/>
        <v>0</v>
      </c>
      <c r="S83" s="5">
        <f t="shared" si="59"/>
        <v>0</v>
      </c>
      <c r="T83" s="5">
        <f t="shared" si="60"/>
        <v>0</v>
      </c>
      <c r="U83" s="5">
        <f t="shared" si="61"/>
        <v>0</v>
      </c>
      <c r="V83" s="5">
        <f t="shared" si="62"/>
        <v>0</v>
      </c>
      <c r="W83" s="5">
        <f t="shared" si="63"/>
        <v>0</v>
      </c>
      <c r="X83" s="5">
        <f>SUM(Tabella12058111925[[#This Row],[Quadrimestre nov22-feb23]:[Quadrimestre lug25-ott25]])</f>
        <v>0</v>
      </c>
      <c r="BP83" s="1"/>
      <c r="BQ83" s="1"/>
      <c r="BR83" s="1"/>
      <c r="BS83" s="1"/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64"/>
        <v>0</v>
      </c>
      <c r="CT83" s="52">
        <f t="shared" si="65"/>
        <v>0</v>
      </c>
      <c r="CU83" s="52">
        <f t="shared" si="66"/>
        <v>0</v>
      </c>
      <c r="CV83" s="52">
        <f t="shared" si="67"/>
        <v>0</v>
      </c>
      <c r="CW83" s="52">
        <f t="shared" si="68"/>
        <v>0</v>
      </c>
      <c r="CX83" s="52">
        <f t="shared" si="69"/>
        <v>0</v>
      </c>
      <c r="CY83" s="52">
        <f t="shared" si="70"/>
        <v>0</v>
      </c>
      <c r="CZ83" s="52">
        <f t="shared" si="71"/>
        <v>0</v>
      </c>
      <c r="DA83" s="52">
        <f t="shared" si="72"/>
        <v>0</v>
      </c>
      <c r="DB83" s="66">
        <f t="shared" si="74"/>
        <v>0</v>
      </c>
      <c r="DC83" s="56"/>
      <c r="DD83" s="115">
        <f t="shared" si="73"/>
        <v>0</v>
      </c>
      <c r="DE83" s="116">
        <f>'CINI-Unicampania-Totale-Prev'!BU83</f>
        <v>0</v>
      </c>
      <c r="DF83" s="116">
        <f>'CINI-Unicampania-Totale-Prev'!BV83</f>
        <v>0</v>
      </c>
      <c r="DG83" s="116">
        <f>'CINI-Unicampania-Totale-Prev'!BW83</f>
        <v>0</v>
      </c>
      <c r="DH83" s="115">
        <v>0</v>
      </c>
      <c r="DI83" s="65"/>
      <c r="DJ83" s="109">
        <f t="shared" si="54"/>
        <v>0</v>
      </c>
      <c r="DK83" s="65"/>
      <c r="DL83" s="113">
        <f>DF83/125*'CINI - UniCampania'!$B$4</f>
        <v>0</v>
      </c>
    </row>
    <row r="84" spans="2:116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55"/>
        <v>0</v>
      </c>
      <c r="P84" s="5">
        <f t="shared" si="56"/>
        <v>0</v>
      </c>
      <c r="Q84" s="5">
        <f t="shared" si="57"/>
        <v>0</v>
      </c>
      <c r="R84" s="5">
        <f t="shared" si="58"/>
        <v>0</v>
      </c>
      <c r="S84" s="5">
        <f t="shared" si="59"/>
        <v>0</v>
      </c>
      <c r="T84" s="5">
        <f t="shared" si="60"/>
        <v>0</v>
      </c>
      <c r="U84" s="5">
        <f t="shared" si="61"/>
        <v>0</v>
      </c>
      <c r="V84" s="5">
        <f t="shared" si="62"/>
        <v>0</v>
      </c>
      <c r="W84" s="5">
        <f t="shared" si="63"/>
        <v>0</v>
      </c>
      <c r="X84" s="5">
        <f>SUM(Tabella12058111925[[#This Row],[Quadrimestre nov22-feb23]:[Quadrimestre lug25-ott25]])</f>
        <v>0</v>
      </c>
      <c r="BP84" s="1"/>
      <c r="BQ84" s="1"/>
      <c r="BR84" s="1"/>
      <c r="BS84" s="1"/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64"/>
        <v>0</v>
      </c>
      <c r="CT84" s="52">
        <f t="shared" si="65"/>
        <v>0</v>
      </c>
      <c r="CU84" s="52">
        <f t="shared" si="66"/>
        <v>0</v>
      </c>
      <c r="CV84" s="52">
        <f t="shared" si="67"/>
        <v>0</v>
      </c>
      <c r="CW84" s="52">
        <f t="shared" si="68"/>
        <v>0</v>
      </c>
      <c r="CX84" s="52">
        <f t="shared" si="69"/>
        <v>0</v>
      </c>
      <c r="CY84" s="52">
        <f t="shared" si="70"/>
        <v>0</v>
      </c>
      <c r="CZ84" s="52">
        <f t="shared" si="71"/>
        <v>0</v>
      </c>
      <c r="DA84" s="52">
        <f t="shared" si="72"/>
        <v>0</v>
      </c>
      <c r="DB84" s="66">
        <f t="shared" si="74"/>
        <v>0</v>
      </c>
      <c r="DC84" s="56"/>
      <c r="DD84" s="115">
        <f t="shared" si="73"/>
        <v>0</v>
      </c>
      <c r="DE84" s="116">
        <f>'CINI-Unicampania-Totale-Prev'!BU84</f>
        <v>0</v>
      </c>
      <c r="DF84" s="116">
        <f>'CINI-Unicampania-Totale-Prev'!BV84</f>
        <v>0</v>
      </c>
      <c r="DG84" s="116">
        <f>'CINI-Unicampania-Totale-Prev'!BW84</f>
        <v>0</v>
      </c>
      <c r="DH84" s="115">
        <v>0</v>
      </c>
      <c r="DI84" s="65"/>
      <c r="DJ84" s="109">
        <f t="shared" si="54"/>
        <v>0</v>
      </c>
      <c r="DK84" s="65"/>
      <c r="DL84" s="113">
        <f>DF84/125*'CINI - UniCampania'!$B$4</f>
        <v>0</v>
      </c>
    </row>
    <row r="85" spans="2:116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55"/>
        <v>0</v>
      </c>
      <c r="P85" s="5">
        <f t="shared" si="56"/>
        <v>0</v>
      </c>
      <c r="Q85" s="5">
        <f t="shared" si="57"/>
        <v>0</v>
      </c>
      <c r="R85" s="5">
        <f t="shared" si="58"/>
        <v>0</v>
      </c>
      <c r="S85" s="5">
        <f t="shared" si="59"/>
        <v>0</v>
      </c>
      <c r="T85" s="5">
        <f t="shared" si="60"/>
        <v>0</v>
      </c>
      <c r="U85" s="5">
        <f t="shared" si="61"/>
        <v>0</v>
      </c>
      <c r="V85" s="5">
        <f t="shared" si="62"/>
        <v>0</v>
      </c>
      <c r="W85" s="5">
        <f t="shared" si="63"/>
        <v>0</v>
      </c>
      <c r="X85" s="5">
        <f>SUM(Tabella12058111925[[#This Row],[Quadrimestre nov22-feb23]:[Quadrimestre lug25-ott25]])</f>
        <v>0</v>
      </c>
      <c r="BP85" s="1"/>
      <c r="BQ85" s="1"/>
      <c r="BR85" s="1"/>
      <c r="BS85" s="1"/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64"/>
        <v>0</v>
      </c>
      <c r="CT85" s="52">
        <f t="shared" si="65"/>
        <v>0</v>
      </c>
      <c r="CU85" s="52">
        <f t="shared" si="66"/>
        <v>0</v>
      </c>
      <c r="CV85" s="52">
        <f t="shared" si="67"/>
        <v>0</v>
      </c>
      <c r="CW85" s="52">
        <f t="shared" si="68"/>
        <v>0</v>
      </c>
      <c r="CX85" s="52">
        <f t="shared" si="69"/>
        <v>0</v>
      </c>
      <c r="CY85" s="52">
        <f t="shared" si="70"/>
        <v>0</v>
      </c>
      <c r="CZ85" s="52">
        <f t="shared" si="71"/>
        <v>0</v>
      </c>
      <c r="DA85" s="52">
        <f t="shared" si="72"/>
        <v>0</v>
      </c>
      <c r="DB85" s="66">
        <f t="shared" si="74"/>
        <v>0</v>
      </c>
      <c r="DC85" s="56"/>
      <c r="DD85" s="115">
        <f t="shared" si="73"/>
        <v>0</v>
      </c>
      <c r="DE85" s="116">
        <f>'CINI-Unicampania-Totale-Prev'!BU85</f>
        <v>0</v>
      </c>
      <c r="DF85" s="116">
        <f>'CINI-Unicampania-Totale-Prev'!BV85</f>
        <v>0</v>
      </c>
      <c r="DG85" s="116">
        <f>'CINI-Unicampania-Totale-Prev'!BW85</f>
        <v>0</v>
      </c>
      <c r="DH85" s="115">
        <v>0</v>
      </c>
      <c r="DI85" s="65"/>
      <c r="DJ85" s="109">
        <f t="shared" si="54"/>
        <v>0</v>
      </c>
      <c r="DK85" s="65"/>
      <c r="DL85" s="113">
        <f>DF85/125*'CINI - UniCampania'!$B$4</f>
        <v>0</v>
      </c>
    </row>
    <row r="86" spans="2:116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55"/>
        <v>0</v>
      </c>
      <c r="P86" s="5">
        <f t="shared" si="56"/>
        <v>0</v>
      </c>
      <c r="Q86" s="5">
        <f t="shared" si="57"/>
        <v>0</v>
      </c>
      <c r="R86" s="5">
        <f t="shared" si="58"/>
        <v>0</v>
      </c>
      <c r="S86" s="5">
        <f t="shared" si="59"/>
        <v>0</v>
      </c>
      <c r="T86" s="5">
        <f t="shared" si="60"/>
        <v>0</v>
      </c>
      <c r="U86" s="5">
        <f t="shared" si="61"/>
        <v>0</v>
      </c>
      <c r="V86" s="5">
        <f t="shared" si="62"/>
        <v>0</v>
      </c>
      <c r="W86" s="5">
        <f t="shared" si="63"/>
        <v>0</v>
      </c>
      <c r="X86" s="5">
        <f>SUM(Tabella12058111925[[#This Row],[Quadrimestre nov22-feb23]:[Quadrimestre lug25-ott25]])</f>
        <v>0</v>
      </c>
      <c r="BP86" s="1"/>
      <c r="BQ86" s="1"/>
      <c r="BR86" s="1"/>
      <c r="BS86" s="1"/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64"/>
        <v>0</v>
      </c>
      <c r="CT86" s="52">
        <f t="shared" si="65"/>
        <v>0</v>
      </c>
      <c r="CU86" s="52">
        <f t="shared" si="66"/>
        <v>0</v>
      </c>
      <c r="CV86" s="52">
        <f t="shared" si="67"/>
        <v>0</v>
      </c>
      <c r="CW86" s="52">
        <f t="shared" si="68"/>
        <v>0</v>
      </c>
      <c r="CX86" s="52">
        <f t="shared" si="69"/>
        <v>0</v>
      </c>
      <c r="CY86" s="52">
        <f t="shared" si="70"/>
        <v>0</v>
      </c>
      <c r="CZ86" s="52">
        <f t="shared" si="71"/>
        <v>0</v>
      </c>
      <c r="DA86" s="52">
        <f t="shared" si="72"/>
        <v>0</v>
      </c>
      <c r="DB86" s="66">
        <f t="shared" si="74"/>
        <v>0</v>
      </c>
      <c r="DC86" s="56"/>
      <c r="DD86" s="115">
        <f t="shared" si="73"/>
        <v>0</v>
      </c>
      <c r="DE86" s="116">
        <f>'CINI-Unicampania-Totale-Prev'!BU86</f>
        <v>0</v>
      </c>
      <c r="DF86" s="116">
        <f>'CINI-Unicampania-Totale-Prev'!BV86</f>
        <v>0</v>
      </c>
      <c r="DG86" s="116">
        <f>'CINI-Unicampania-Totale-Prev'!BW86</f>
        <v>0</v>
      </c>
      <c r="DH86" s="115">
        <v>0</v>
      </c>
      <c r="DI86" s="65"/>
      <c r="DJ86" s="109">
        <f t="shared" si="54"/>
        <v>0</v>
      </c>
      <c r="DK86" s="65"/>
      <c r="DL86" s="113">
        <f>DF86/125*'CINI - UniCampania'!$B$4</f>
        <v>0</v>
      </c>
    </row>
    <row r="87" spans="2:116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55"/>
        <v>0</v>
      </c>
      <c r="P87" s="5">
        <f t="shared" si="56"/>
        <v>0</v>
      </c>
      <c r="Q87" s="5">
        <f t="shared" si="57"/>
        <v>0</v>
      </c>
      <c r="R87" s="5">
        <f t="shared" si="58"/>
        <v>0</v>
      </c>
      <c r="S87" s="5">
        <f t="shared" si="59"/>
        <v>0</v>
      </c>
      <c r="T87" s="5">
        <f t="shared" si="60"/>
        <v>0</v>
      </c>
      <c r="U87" s="5">
        <f t="shared" si="61"/>
        <v>0</v>
      </c>
      <c r="V87" s="5">
        <f t="shared" si="62"/>
        <v>0</v>
      </c>
      <c r="W87" s="5">
        <f t="shared" si="63"/>
        <v>0</v>
      </c>
      <c r="X87" s="5">
        <f>SUM(Tabella12058111925[[#This Row],[Quadrimestre nov22-feb23]:[Quadrimestre lug25-ott25]])</f>
        <v>0</v>
      </c>
      <c r="BP87" s="1"/>
      <c r="BQ87" s="1"/>
      <c r="BR87" s="1"/>
      <c r="BS87" s="1"/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64"/>
        <v>0</v>
      </c>
      <c r="CT87" s="52">
        <f t="shared" si="65"/>
        <v>0</v>
      </c>
      <c r="CU87" s="52">
        <f t="shared" si="66"/>
        <v>0</v>
      </c>
      <c r="CV87" s="52">
        <f t="shared" si="67"/>
        <v>0</v>
      </c>
      <c r="CW87" s="52">
        <f t="shared" si="68"/>
        <v>0</v>
      </c>
      <c r="CX87" s="52">
        <f t="shared" si="69"/>
        <v>0</v>
      </c>
      <c r="CY87" s="52">
        <f t="shared" si="70"/>
        <v>0</v>
      </c>
      <c r="CZ87" s="52">
        <f t="shared" si="71"/>
        <v>0</v>
      </c>
      <c r="DA87" s="52">
        <f t="shared" si="72"/>
        <v>0</v>
      </c>
      <c r="DB87" s="66">
        <f t="shared" si="74"/>
        <v>0</v>
      </c>
      <c r="DC87" s="56"/>
      <c r="DD87" s="115">
        <f t="shared" si="73"/>
        <v>0</v>
      </c>
      <c r="DE87" s="116">
        <f>'CINI-Unicampania-Totale-Prev'!BU87</f>
        <v>0</v>
      </c>
      <c r="DF87" s="116">
        <f>'CINI-Unicampania-Totale-Prev'!BV87</f>
        <v>0</v>
      </c>
      <c r="DG87" s="116">
        <f>'CINI-Unicampania-Totale-Prev'!BW87</f>
        <v>0</v>
      </c>
      <c r="DH87" s="115">
        <v>0</v>
      </c>
      <c r="DI87" s="65"/>
      <c r="DJ87" s="109">
        <f t="shared" si="54"/>
        <v>0</v>
      </c>
      <c r="DK87" s="65"/>
      <c r="DL87" s="113">
        <f>DF87/125*'CINI - UniCampania'!$B$4</f>
        <v>0</v>
      </c>
    </row>
    <row r="88" spans="2:116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55"/>
        <v>0</v>
      </c>
      <c r="P88" s="5">
        <f t="shared" si="56"/>
        <v>0</v>
      </c>
      <c r="Q88" s="5">
        <f t="shared" si="57"/>
        <v>0</v>
      </c>
      <c r="R88" s="5">
        <f t="shared" si="58"/>
        <v>0</v>
      </c>
      <c r="S88" s="5">
        <f t="shared" si="59"/>
        <v>0</v>
      </c>
      <c r="T88" s="5">
        <f t="shared" si="60"/>
        <v>0</v>
      </c>
      <c r="U88" s="5">
        <f t="shared" si="61"/>
        <v>0</v>
      </c>
      <c r="V88" s="5">
        <f t="shared" si="62"/>
        <v>0</v>
      </c>
      <c r="W88" s="5">
        <f t="shared" si="63"/>
        <v>0</v>
      </c>
      <c r="X88" s="5">
        <f>SUM(Tabella12058111925[[#This Row],[Quadrimestre nov22-feb23]:[Quadrimestre lug25-ott25]])</f>
        <v>0</v>
      </c>
      <c r="BP88" s="1"/>
      <c r="BQ88" s="1"/>
      <c r="BR88" s="1"/>
      <c r="BS88" s="1"/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64"/>
        <v>0</v>
      </c>
      <c r="CT88" s="52">
        <f t="shared" si="65"/>
        <v>0</v>
      </c>
      <c r="CU88" s="52">
        <f t="shared" si="66"/>
        <v>0</v>
      </c>
      <c r="CV88" s="52">
        <f t="shared" si="67"/>
        <v>0</v>
      </c>
      <c r="CW88" s="52">
        <f t="shared" si="68"/>
        <v>0</v>
      </c>
      <c r="CX88" s="52">
        <f t="shared" si="69"/>
        <v>0</v>
      </c>
      <c r="CY88" s="52">
        <f t="shared" si="70"/>
        <v>0</v>
      </c>
      <c r="CZ88" s="52">
        <f t="shared" si="71"/>
        <v>0</v>
      </c>
      <c r="DA88" s="52">
        <f t="shared" si="72"/>
        <v>0</v>
      </c>
      <c r="DB88" s="66">
        <f t="shared" si="74"/>
        <v>0</v>
      </c>
      <c r="DC88" s="56"/>
      <c r="DD88" s="115">
        <f t="shared" si="73"/>
        <v>0</v>
      </c>
      <c r="DE88" s="116">
        <f>'CINI-Unicampania-Totale-Prev'!BU88</f>
        <v>0</v>
      </c>
      <c r="DF88" s="116">
        <f>'CINI-Unicampania-Totale-Prev'!BV88</f>
        <v>0</v>
      </c>
      <c r="DG88" s="116">
        <f>'CINI-Unicampania-Totale-Prev'!BW88</f>
        <v>0</v>
      </c>
      <c r="DH88" s="115">
        <v>0</v>
      </c>
      <c r="DI88" s="65"/>
      <c r="DJ88" s="109">
        <f t="shared" si="54"/>
        <v>0</v>
      </c>
      <c r="DK88" s="65"/>
      <c r="DL88" s="113">
        <f>DF88/125*'CINI - UniCampania'!$B$4</f>
        <v>0</v>
      </c>
    </row>
    <row r="89" spans="2:116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55"/>
        <v>0</v>
      </c>
      <c r="P89" s="5">
        <f t="shared" si="56"/>
        <v>0</v>
      </c>
      <c r="Q89" s="5">
        <f t="shared" si="57"/>
        <v>0</v>
      </c>
      <c r="R89" s="5">
        <f t="shared" si="58"/>
        <v>0</v>
      </c>
      <c r="S89" s="5">
        <f t="shared" si="59"/>
        <v>0</v>
      </c>
      <c r="T89" s="5">
        <f t="shared" si="60"/>
        <v>0</v>
      </c>
      <c r="U89" s="5">
        <f t="shared" si="61"/>
        <v>0</v>
      </c>
      <c r="V89" s="5">
        <f t="shared" si="62"/>
        <v>0</v>
      </c>
      <c r="W89" s="5">
        <f t="shared" si="63"/>
        <v>0</v>
      </c>
      <c r="X89" s="5">
        <f>SUM(Tabella12058111925[[#This Row],[Quadrimestre nov22-feb23]:[Quadrimestre lug25-ott25]])</f>
        <v>0</v>
      </c>
      <c r="BP89" s="1"/>
      <c r="BQ89" s="1"/>
      <c r="BR89" s="1"/>
      <c r="BS89" s="1"/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64"/>
        <v>0</v>
      </c>
      <c r="CT89" s="52">
        <f t="shared" si="65"/>
        <v>0</v>
      </c>
      <c r="CU89" s="52">
        <f t="shared" si="66"/>
        <v>0</v>
      </c>
      <c r="CV89" s="52">
        <f t="shared" si="67"/>
        <v>0</v>
      </c>
      <c r="CW89" s="52">
        <f t="shared" si="68"/>
        <v>0</v>
      </c>
      <c r="CX89" s="52">
        <f t="shared" si="69"/>
        <v>0</v>
      </c>
      <c r="CY89" s="52">
        <f t="shared" si="70"/>
        <v>0</v>
      </c>
      <c r="CZ89" s="52">
        <f t="shared" si="71"/>
        <v>0</v>
      </c>
      <c r="DA89" s="52">
        <f t="shared" si="72"/>
        <v>0</v>
      </c>
      <c r="DB89" s="66">
        <f t="shared" si="74"/>
        <v>0</v>
      </c>
      <c r="DC89" s="56"/>
      <c r="DD89" s="115">
        <f t="shared" si="73"/>
        <v>0</v>
      </c>
      <c r="DE89" s="116">
        <f>'CINI-Unicampania-Totale-Prev'!BU89</f>
        <v>0</v>
      </c>
      <c r="DF89" s="116">
        <f>'CINI-Unicampania-Totale-Prev'!BV89</f>
        <v>0</v>
      </c>
      <c r="DG89" s="116">
        <f>'CINI-Unicampania-Totale-Prev'!BW89</f>
        <v>0</v>
      </c>
      <c r="DH89" s="115">
        <v>0</v>
      </c>
      <c r="DI89" s="65"/>
      <c r="DJ89" s="109">
        <f t="shared" si="54"/>
        <v>0</v>
      </c>
      <c r="DK89" s="65"/>
      <c r="DL89" s="113">
        <f>DF89/125*'CINI - UniCampania'!$B$4</f>
        <v>0</v>
      </c>
    </row>
    <row r="90" spans="2:116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55"/>
        <v>0</v>
      </c>
      <c r="P90" s="5">
        <f t="shared" si="56"/>
        <v>0</v>
      </c>
      <c r="Q90" s="5">
        <f t="shared" si="57"/>
        <v>0</v>
      </c>
      <c r="R90" s="5">
        <f t="shared" si="58"/>
        <v>0</v>
      </c>
      <c r="S90" s="5">
        <f t="shared" si="59"/>
        <v>0</v>
      </c>
      <c r="T90" s="5">
        <f t="shared" si="60"/>
        <v>0</v>
      </c>
      <c r="U90" s="5">
        <f t="shared" si="61"/>
        <v>0</v>
      </c>
      <c r="V90" s="5">
        <f t="shared" si="62"/>
        <v>0</v>
      </c>
      <c r="W90" s="5">
        <f t="shared" si="63"/>
        <v>0</v>
      </c>
      <c r="X90" s="5">
        <f>SUM(Tabella12058111925[[#This Row],[Quadrimestre nov22-feb23]:[Quadrimestre lug25-ott25]])</f>
        <v>0</v>
      </c>
      <c r="BP90" s="1"/>
      <c r="BQ90" s="1"/>
      <c r="BR90" s="1"/>
      <c r="BS90" s="1"/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64"/>
        <v>0</v>
      </c>
      <c r="CT90" s="52">
        <f t="shared" si="65"/>
        <v>0</v>
      </c>
      <c r="CU90" s="52">
        <f t="shared" si="66"/>
        <v>0</v>
      </c>
      <c r="CV90" s="52">
        <f t="shared" si="67"/>
        <v>0</v>
      </c>
      <c r="CW90" s="52">
        <f t="shared" si="68"/>
        <v>0</v>
      </c>
      <c r="CX90" s="52">
        <f t="shared" si="69"/>
        <v>0</v>
      </c>
      <c r="CY90" s="52">
        <f t="shared" si="70"/>
        <v>0</v>
      </c>
      <c r="CZ90" s="52">
        <f t="shared" si="71"/>
        <v>0</v>
      </c>
      <c r="DA90" s="52">
        <f t="shared" si="72"/>
        <v>0</v>
      </c>
      <c r="DB90" s="66">
        <f t="shared" si="74"/>
        <v>0</v>
      </c>
      <c r="DC90" s="56"/>
      <c r="DD90" s="115">
        <f t="shared" si="73"/>
        <v>0</v>
      </c>
      <c r="DE90" s="116">
        <f>'CINI-Unicampania-Totale-Prev'!BU90</f>
        <v>0</v>
      </c>
      <c r="DF90" s="116">
        <f>'CINI-Unicampania-Totale-Prev'!BV90</f>
        <v>0</v>
      </c>
      <c r="DG90" s="116">
        <f>'CINI-Unicampania-Totale-Prev'!BW90</f>
        <v>0</v>
      </c>
      <c r="DH90" s="115">
        <v>0</v>
      </c>
      <c r="DI90" s="65"/>
      <c r="DJ90" s="109">
        <f t="shared" si="54"/>
        <v>0</v>
      </c>
      <c r="DK90" s="65"/>
      <c r="DL90" s="113">
        <f>DF90/125*'CINI - UniCampania'!$B$4</f>
        <v>0</v>
      </c>
    </row>
    <row r="91" spans="2:116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55"/>
        <v>0</v>
      </c>
      <c r="P91" s="5">
        <f t="shared" si="56"/>
        <v>0</v>
      </c>
      <c r="Q91" s="5">
        <f t="shared" si="57"/>
        <v>0</v>
      </c>
      <c r="R91" s="5">
        <f t="shared" si="58"/>
        <v>0</v>
      </c>
      <c r="S91" s="5">
        <f t="shared" si="59"/>
        <v>0</v>
      </c>
      <c r="T91" s="5">
        <f t="shared" si="60"/>
        <v>0</v>
      </c>
      <c r="U91" s="5">
        <f t="shared" si="61"/>
        <v>0</v>
      </c>
      <c r="V91" s="5">
        <f t="shared" si="62"/>
        <v>0</v>
      </c>
      <c r="W91" s="5">
        <f t="shared" si="63"/>
        <v>0</v>
      </c>
      <c r="X91" s="5">
        <f>SUM(Tabella12058111925[[#This Row],[Quadrimestre nov22-feb23]:[Quadrimestre lug25-ott25]])</f>
        <v>0</v>
      </c>
      <c r="BP91" s="1"/>
      <c r="BQ91" s="1"/>
      <c r="BR91" s="1"/>
      <c r="BS91" s="1"/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64"/>
        <v>0</v>
      </c>
      <c r="CT91" s="52">
        <f t="shared" si="65"/>
        <v>0</v>
      </c>
      <c r="CU91" s="52">
        <f t="shared" si="66"/>
        <v>0</v>
      </c>
      <c r="CV91" s="52">
        <f t="shared" si="67"/>
        <v>0</v>
      </c>
      <c r="CW91" s="52">
        <f t="shared" si="68"/>
        <v>0</v>
      </c>
      <c r="CX91" s="52">
        <f t="shared" si="69"/>
        <v>0</v>
      </c>
      <c r="CY91" s="52">
        <f t="shared" si="70"/>
        <v>0</v>
      </c>
      <c r="CZ91" s="52">
        <f t="shared" si="71"/>
        <v>0</v>
      </c>
      <c r="DA91" s="52">
        <f t="shared" si="72"/>
        <v>0</v>
      </c>
      <c r="DB91" s="66">
        <f t="shared" si="74"/>
        <v>0</v>
      </c>
      <c r="DC91" s="56"/>
      <c r="DD91" s="115">
        <f t="shared" si="73"/>
        <v>0</v>
      </c>
      <c r="DE91" s="116">
        <f>'CINI-Unicampania-Totale-Prev'!BU91</f>
        <v>0</v>
      </c>
      <c r="DF91" s="116">
        <f>'CINI-Unicampania-Totale-Prev'!BV91</f>
        <v>0</v>
      </c>
      <c r="DG91" s="116">
        <f>'CINI-Unicampania-Totale-Prev'!BW91</f>
        <v>0</v>
      </c>
      <c r="DH91" s="115">
        <v>0</v>
      </c>
      <c r="DI91" s="65"/>
      <c r="DJ91" s="109">
        <f t="shared" si="54"/>
        <v>0</v>
      </c>
      <c r="DK91" s="65"/>
      <c r="DL91" s="113">
        <f>DF91/125*'CINI - UniCampania'!$B$4</f>
        <v>0</v>
      </c>
    </row>
    <row r="92" spans="2:116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55"/>
        <v>0</v>
      </c>
      <c r="P92" s="5">
        <f t="shared" si="56"/>
        <v>0</v>
      </c>
      <c r="Q92" s="5">
        <f t="shared" si="57"/>
        <v>0</v>
      </c>
      <c r="R92" s="5">
        <f t="shared" si="58"/>
        <v>0</v>
      </c>
      <c r="S92" s="5">
        <f t="shared" si="59"/>
        <v>0</v>
      </c>
      <c r="T92" s="5">
        <f t="shared" si="60"/>
        <v>0</v>
      </c>
      <c r="U92" s="5">
        <f t="shared" si="61"/>
        <v>0</v>
      </c>
      <c r="V92" s="5">
        <f t="shared" si="62"/>
        <v>0</v>
      </c>
      <c r="W92" s="5">
        <f t="shared" si="63"/>
        <v>0</v>
      </c>
      <c r="X92" s="5">
        <f>SUM(Tabella12058111925[[#This Row],[Quadrimestre nov22-feb23]:[Quadrimestre lug25-ott25]])</f>
        <v>0</v>
      </c>
      <c r="BP92" s="1"/>
      <c r="BQ92" s="1"/>
      <c r="BR92" s="1"/>
      <c r="BS92" s="1"/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64"/>
        <v>0</v>
      </c>
      <c r="CT92" s="52">
        <f t="shared" si="65"/>
        <v>0</v>
      </c>
      <c r="CU92" s="52">
        <f t="shared" si="66"/>
        <v>0</v>
      </c>
      <c r="CV92" s="52">
        <f t="shared" si="67"/>
        <v>0</v>
      </c>
      <c r="CW92" s="52">
        <f t="shared" si="68"/>
        <v>0</v>
      </c>
      <c r="CX92" s="52">
        <f t="shared" si="69"/>
        <v>0</v>
      </c>
      <c r="CY92" s="52">
        <f t="shared" si="70"/>
        <v>0</v>
      </c>
      <c r="CZ92" s="52">
        <f t="shared" si="71"/>
        <v>0</v>
      </c>
      <c r="DA92" s="52">
        <f t="shared" si="72"/>
        <v>0</v>
      </c>
      <c r="DB92" s="66">
        <f t="shared" si="74"/>
        <v>0</v>
      </c>
      <c r="DC92" s="56"/>
      <c r="DD92" s="115">
        <f t="shared" si="73"/>
        <v>0</v>
      </c>
      <c r="DE92" s="116">
        <f>'CINI-Unicampania-Totale-Prev'!BU92</f>
        <v>0</v>
      </c>
      <c r="DF92" s="116">
        <f>'CINI-Unicampania-Totale-Prev'!BV92</f>
        <v>0</v>
      </c>
      <c r="DG92" s="116">
        <f>'CINI-Unicampania-Totale-Prev'!BW92</f>
        <v>0</v>
      </c>
      <c r="DH92" s="115">
        <v>0</v>
      </c>
      <c r="DI92" s="65"/>
      <c r="DJ92" s="109">
        <f t="shared" si="54"/>
        <v>0</v>
      </c>
      <c r="DK92" s="65"/>
      <c r="DL92" s="113">
        <f>DF92/125*'CINI - UniCampania'!$B$4</f>
        <v>0</v>
      </c>
    </row>
    <row r="93" spans="2:116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55"/>
        <v>0</v>
      </c>
      <c r="P93" s="5">
        <f t="shared" si="56"/>
        <v>0</v>
      </c>
      <c r="Q93" s="5">
        <f t="shared" si="57"/>
        <v>0</v>
      </c>
      <c r="R93" s="5">
        <f t="shared" si="58"/>
        <v>0</v>
      </c>
      <c r="S93" s="5">
        <f t="shared" si="59"/>
        <v>0</v>
      </c>
      <c r="T93" s="5">
        <f t="shared" si="60"/>
        <v>0</v>
      </c>
      <c r="U93" s="5">
        <f t="shared" si="61"/>
        <v>0</v>
      </c>
      <c r="V93" s="5">
        <f t="shared" si="62"/>
        <v>0</v>
      </c>
      <c r="W93" s="5">
        <f t="shared" si="63"/>
        <v>0</v>
      </c>
      <c r="X93" s="5">
        <f>SUM(Tabella12058111925[[#This Row],[Quadrimestre nov22-feb23]:[Quadrimestre lug25-ott25]])</f>
        <v>0</v>
      </c>
      <c r="BP93" s="1"/>
      <c r="BQ93" s="1"/>
      <c r="BR93" s="1"/>
      <c r="BS93" s="1"/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64"/>
        <v>0</v>
      </c>
      <c r="CT93" s="52">
        <f t="shared" si="65"/>
        <v>0</v>
      </c>
      <c r="CU93" s="52">
        <f t="shared" si="66"/>
        <v>0</v>
      </c>
      <c r="CV93" s="52">
        <f t="shared" si="67"/>
        <v>0</v>
      </c>
      <c r="CW93" s="52">
        <f t="shared" si="68"/>
        <v>0</v>
      </c>
      <c r="CX93" s="52">
        <f t="shared" si="69"/>
        <v>0</v>
      </c>
      <c r="CY93" s="52">
        <f t="shared" si="70"/>
        <v>0</v>
      </c>
      <c r="CZ93" s="52">
        <f t="shared" si="71"/>
        <v>0</v>
      </c>
      <c r="DA93" s="52">
        <f t="shared" si="72"/>
        <v>0</v>
      </c>
      <c r="DB93" s="66">
        <f t="shared" si="74"/>
        <v>0</v>
      </c>
      <c r="DC93" s="56"/>
      <c r="DD93" s="115">
        <f t="shared" si="73"/>
        <v>0</v>
      </c>
      <c r="DE93" s="116">
        <f>'CINI-Unicampania-Totale-Prev'!BU93</f>
        <v>0</v>
      </c>
      <c r="DF93" s="116">
        <f>'CINI-Unicampania-Totale-Prev'!BV93</f>
        <v>0</v>
      </c>
      <c r="DG93" s="116">
        <f>'CINI-Unicampania-Totale-Prev'!BW93</f>
        <v>0</v>
      </c>
      <c r="DH93" s="115">
        <v>0</v>
      </c>
      <c r="DI93" s="65"/>
      <c r="DJ93" s="109">
        <f t="shared" si="54"/>
        <v>0</v>
      </c>
      <c r="DK93" s="65"/>
      <c r="DL93" s="113">
        <f>DF93/125*'CINI - UniCampania'!$B$4</f>
        <v>0</v>
      </c>
    </row>
    <row r="94" spans="2:116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55"/>
        <v>0</v>
      </c>
      <c r="P94" s="5">
        <f t="shared" si="56"/>
        <v>0</v>
      </c>
      <c r="Q94" s="5">
        <f t="shared" si="57"/>
        <v>0</v>
      </c>
      <c r="R94" s="5">
        <f t="shared" si="58"/>
        <v>0</v>
      </c>
      <c r="S94" s="5">
        <f t="shared" si="59"/>
        <v>0</v>
      </c>
      <c r="T94" s="5">
        <f t="shared" si="60"/>
        <v>0</v>
      </c>
      <c r="U94" s="5">
        <f t="shared" si="61"/>
        <v>0</v>
      </c>
      <c r="V94" s="5">
        <f t="shared" si="62"/>
        <v>0</v>
      </c>
      <c r="W94" s="5">
        <f t="shared" si="63"/>
        <v>0</v>
      </c>
      <c r="X94" s="5">
        <f>SUM(Tabella12058111925[[#This Row],[Quadrimestre nov22-feb23]:[Quadrimestre lug25-ott25]])</f>
        <v>0</v>
      </c>
      <c r="BP94" s="1"/>
      <c r="BQ94" s="1"/>
      <c r="BR94" s="1"/>
      <c r="BS94" s="1"/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64"/>
        <v>0</v>
      </c>
      <c r="CT94" s="52">
        <f t="shared" si="65"/>
        <v>0</v>
      </c>
      <c r="CU94" s="52">
        <f t="shared" si="66"/>
        <v>0</v>
      </c>
      <c r="CV94" s="52">
        <f t="shared" si="67"/>
        <v>0</v>
      </c>
      <c r="CW94" s="52">
        <f t="shared" si="68"/>
        <v>0</v>
      </c>
      <c r="CX94" s="52">
        <f t="shared" si="69"/>
        <v>0</v>
      </c>
      <c r="CY94" s="52">
        <f t="shared" si="70"/>
        <v>0</v>
      </c>
      <c r="CZ94" s="52">
        <f t="shared" si="71"/>
        <v>0</v>
      </c>
      <c r="DA94" s="52">
        <f t="shared" si="72"/>
        <v>0</v>
      </c>
      <c r="DB94" s="66">
        <f t="shared" si="74"/>
        <v>0</v>
      </c>
      <c r="DC94" s="76"/>
      <c r="DD94" s="115">
        <f t="shared" si="73"/>
        <v>0</v>
      </c>
      <c r="DE94" s="116">
        <f>'CINI-Unicampania-Totale-Prev'!BU94</f>
        <v>0</v>
      </c>
      <c r="DF94" s="116">
        <f>'CINI-Unicampania-Totale-Prev'!BV94</f>
        <v>0</v>
      </c>
      <c r="DG94" s="116">
        <f>'CINI-Unicampania-Totale-Prev'!BW94</f>
        <v>0</v>
      </c>
      <c r="DH94" s="115">
        <v>0</v>
      </c>
      <c r="DI94" s="63"/>
      <c r="DJ94" s="113">
        <f t="shared" ref="DJ94" si="75">SUM(DJ95:DJ101)</f>
        <v>12.32</v>
      </c>
      <c r="DK94" s="65"/>
      <c r="DL94" s="113">
        <f>DF94/125*'CINI - UniCampania'!$B$4</f>
        <v>0</v>
      </c>
    </row>
    <row r="95" spans="2:116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55"/>
        <v>0</v>
      </c>
      <c r="P95" s="5">
        <f t="shared" si="56"/>
        <v>0</v>
      </c>
      <c r="Q95" s="5">
        <f t="shared" si="57"/>
        <v>0</v>
      </c>
      <c r="R95" s="5">
        <f t="shared" si="58"/>
        <v>0</v>
      </c>
      <c r="S95" s="5">
        <f t="shared" si="59"/>
        <v>0</v>
      </c>
      <c r="T95" s="5">
        <f t="shared" si="60"/>
        <v>0</v>
      </c>
      <c r="U95" s="5">
        <f t="shared" si="61"/>
        <v>0</v>
      </c>
      <c r="V95" s="5">
        <f t="shared" si="62"/>
        <v>0</v>
      </c>
      <c r="W95" s="5">
        <f t="shared" si="63"/>
        <v>0</v>
      </c>
      <c r="X95" s="5">
        <f>SUM(Tabella12058111925[[#This Row],[Quadrimestre nov22-feb23]:[Quadrimestre lug25-ott25]])</f>
        <v>0</v>
      </c>
      <c r="BP95" s="1"/>
      <c r="BQ95" s="1"/>
      <c r="BR95" s="1"/>
      <c r="BS95" s="1"/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64"/>
        <v>0</v>
      </c>
      <c r="CT95" s="52">
        <f t="shared" si="65"/>
        <v>0</v>
      </c>
      <c r="CU95" s="52">
        <f t="shared" si="66"/>
        <v>0</v>
      </c>
      <c r="CV95" s="52">
        <f t="shared" si="67"/>
        <v>0</v>
      </c>
      <c r="CW95" s="52">
        <f t="shared" si="68"/>
        <v>2933.3333333333335</v>
      </c>
      <c r="CX95" s="52">
        <f t="shared" si="69"/>
        <v>5866.666666666667</v>
      </c>
      <c r="CY95" s="52">
        <f t="shared" si="70"/>
        <v>0</v>
      </c>
      <c r="CZ95" s="52">
        <f t="shared" si="71"/>
        <v>0</v>
      </c>
      <c r="DA95" s="52">
        <f t="shared" si="72"/>
        <v>0</v>
      </c>
      <c r="DB95" s="66">
        <f t="shared" si="74"/>
        <v>8800</v>
      </c>
      <c r="DC95" s="56"/>
      <c r="DD95" s="115">
        <f t="shared" si="73"/>
        <v>220</v>
      </c>
      <c r="DE95" s="116">
        <f>'CINI-Unicampania-Totale-Prev'!BU95</f>
        <v>0</v>
      </c>
      <c r="DF95" s="116">
        <f>'CINI-Unicampania-Totale-Prev'!BV95</f>
        <v>220</v>
      </c>
      <c r="DG95" s="116">
        <f>'CINI-Unicampania-Totale-Prev'!BW95</f>
        <v>0</v>
      </c>
      <c r="DH95" s="115">
        <v>220</v>
      </c>
      <c r="DI95" s="65"/>
      <c r="DJ95" s="109">
        <f t="shared" ref="DJ95:DJ101" si="76">DD95/125</f>
        <v>1.76</v>
      </c>
      <c r="DK95" s="65"/>
      <c r="DL95" s="113">
        <f>DF95/125*'CINI - UniCampania'!$B$4</f>
        <v>8800</v>
      </c>
    </row>
    <row r="96" spans="2:116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55"/>
        <v>0</v>
      </c>
      <c r="P96" s="5">
        <f t="shared" si="56"/>
        <v>0</v>
      </c>
      <c r="Q96" s="5">
        <f t="shared" si="57"/>
        <v>0</v>
      </c>
      <c r="R96" s="5">
        <f t="shared" si="58"/>
        <v>0</v>
      </c>
      <c r="S96" s="5">
        <f t="shared" si="59"/>
        <v>0</v>
      </c>
      <c r="T96" s="5">
        <f t="shared" si="60"/>
        <v>0</v>
      </c>
      <c r="U96" s="5">
        <f t="shared" si="61"/>
        <v>0</v>
      </c>
      <c r="V96" s="5">
        <f t="shared" si="62"/>
        <v>0</v>
      </c>
      <c r="W96" s="5">
        <f t="shared" si="63"/>
        <v>0</v>
      </c>
      <c r="X96" s="5">
        <f>SUM(Tabella12058111925[[#This Row],[Quadrimestre nov22-feb23]:[Quadrimestre lug25-ott25]])</f>
        <v>0</v>
      </c>
      <c r="BP96" s="1"/>
      <c r="BQ96" s="1"/>
      <c r="BR96" s="1"/>
      <c r="BS96" s="1"/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64"/>
        <v>0</v>
      </c>
      <c r="CT96" s="52">
        <f t="shared" si="65"/>
        <v>0</v>
      </c>
      <c r="CU96" s="52">
        <f t="shared" si="66"/>
        <v>0</v>
      </c>
      <c r="CV96" s="52">
        <f t="shared" si="67"/>
        <v>0</v>
      </c>
      <c r="CW96" s="52">
        <f t="shared" si="68"/>
        <v>1466.6666666666667</v>
      </c>
      <c r="CX96" s="52">
        <f t="shared" si="69"/>
        <v>2933.3333333333335</v>
      </c>
      <c r="CY96" s="52">
        <f t="shared" si="70"/>
        <v>2933.3333333333335</v>
      </c>
      <c r="CZ96" s="52">
        <f t="shared" si="71"/>
        <v>1466.6666666666667</v>
      </c>
      <c r="DA96" s="52">
        <f t="shared" si="72"/>
        <v>0</v>
      </c>
      <c r="DB96" s="66">
        <f t="shared" si="74"/>
        <v>8800</v>
      </c>
      <c r="DC96" s="56"/>
      <c r="DD96" s="115">
        <f t="shared" si="73"/>
        <v>220</v>
      </c>
      <c r="DE96" s="116">
        <f>'CINI-Unicampania-Totale-Prev'!BU96</f>
        <v>0</v>
      </c>
      <c r="DF96" s="116">
        <f>'CINI-Unicampania-Totale-Prev'!BV96</f>
        <v>220</v>
      </c>
      <c r="DG96" s="116">
        <f>'CINI-Unicampania-Totale-Prev'!BW96</f>
        <v>0</v>
      </c>
      <c r="DH96" s="115">
        <v>220</v>
      </c>
      <c r="DI96" s="65"/>
      <c r="DJ96" s="109">
        <f t="shared" si="76"/>
        <v>1.76</v>
      </c>
      <c r="DK96" s="65"/>
      <c r="DL96" s="113">
        <f>DF96/125*'CINI - UniCampania'!$B$4</f>
        <v>8800</v>
      </c>
    </row>
    <row r="97" spans="2:116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55"/>
        <v>0</v>
      </c>
      <c r="P97" s="5">
        <f t="shared" si="56"/>
        <v>0</v>
      </c>
      <c r="Q97" s="5">
        <f t="shared" si="57"/>
        <v>0</v>
      </c>
      <c r="R97" s="5">
        <f t="shared" si="58"/>
        <v>0</v>
      </c>
      <c r="S97" s="5">
        <f t="shared" si="59"/>
        <v>0</v>
      </c>
      <c r="T97" s="5">
        <f t="shared" si="60"/>
        <v>0</v>
      </c>
      <c r="U97" s="5">
        <f t="shared" si="61"/>
        <v>0</v>
      </c>
      <c r="V97" s="5">
        <f t="shared" si="62"/>
        <v>0</v>
      </c>
      <c r="W97" s="5">
        <f t="shared" si="63"/>
        <v>0</v>
      </c>
      <c r="X97" s="5">
        <f>SUM(Tabella12058111925[[#This Row],[Quadrimestre nov22-feb23]:[Quadrimestre lug25-ott25]])</f>
        <v>0</v>
      </c>
      <c r="BP97" s="1"/>
      <c r="BQ97" s="1"/>
      <c r="BR97" s="1"/>
      <c r="BS97" s="1"/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64"/>
        <v>0</v>
      </c>
      <c r="CT97" s="52">
        <f t="shared" si="65"/>
        <v>0</v>
      </c>
      <c r="CU97" s="52">
        <f t="shared" si="66"/>
        <v>0</v>
      </c>
      <c r="CV97" s="52">
        <f t="shared" si="67"/>
        <v>0</v>
      </c>
      <c r="CW97" s="52">
        <f t="shared" si="68"/>
        <v>1466.6666666666667</v>
      </c>
      <c r="CX97" s="52">
        <f t="shared" si="69"/>
        <v>2933.3333333333335</v>
      </c>
      <c r="CY97" s="52">
        <f t="shared" si="70"/>
        <v>2933.3333333333335</v>
      </c>
      <c r="CZ97" s="52">
        <f t="shared" si="71"/>
        <v>1466.6666666666667</v>
      </c>
      <c r="DA97" s="52">
        <f t="shared" si="72"/>
        <v>0</v>
      </c>
      <c r="DB97" s="66">
        <f t="shared" si="74"/>
        <v>8800</v>
      </c>
      <c r="DC97" s="56"/>
      <c r="DD97" s="115">
        <f t="shared" si="73"/>
        <v>220</v>
      </c>
      <c r="DE97" s="116">
        <f>'CINI-Unicampania-Totale-Prev'!BU97</f>
        <v>0</v>
      </c>
      <c r="DF97" s="116">
        <f>'CINI-Unicampania-Totale-Prev'!BV97</f>
        <v>220</v>
      </c>
      <c r="DG97" s="116">
        <f>'CINI-Unicampania-Totale-Prev'!BW97</f>
        <v>0</v>
      </c>
      <c r="DH97" s="115">
        <v>220</v>
      </c>
      <c r="DI97" s="65"/>
      <c r="DJ97" s="109">
        <f t="shared" si="76"/>
        <v>1.76</v>
      </c>
      <c r="DK97" s="65"/>
      <c r="DL97" s="113">
        <f>DF97/125*'CINI - UniCampania'!$B$4</f>
        <v>8800</v>
      </c>
    </row>
    <row r="98" spans="2:116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55"/>
        <v>0</v>
      </c>
      <c r="P98" s="5">
        <f t="shared" si="56"/>
        <v>0</v>
      </c>
      <c r="Q98" s="5">
        <f t="shared" si="57"/>
        <v>0</v>
      </c>
      <c r="R98" s="5">
        <f t="shared" si="58"/>
        <v>0</v>
      </c>
      <c r="S98" s="5">
        <f t="shared" si="59"/>
        <v>0</v>
      </c>
      <c r="T98" s="5">
        <f t="shared" si="60"/>
        <v>0</v>
      </c>
      <c r="U98" s="5">
        <f t="shared" si="61"/>
        <v>0</v>
      </c>
      <c r="V98" s="5">
        <f t="shared" si="62"/>
        <v>0</v>
      </c>
      <c r="W98" s="5">
        <f t="shared" si="63"/>
        <v>0</v>
      </c>
      <c r="X98" s="5">
        <f>SUM(Tabella12058111925[[#This Row],[Quadrimestre nov22-feb23]:[Quadrimestre lug25-ott25]])</f>
        <v>0</v>
      </c>
      <c r="BP98" s="1"/>
      <c r="BQ98" s="1"/>
      <c r="BR98" s="1"/>
      <c r="BS98" s="1"/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64"/>
        <v>0</v>
      </c>
      <c r="CT98" s="52">
        <f t="shared" si="65"/>
        <v>0</v>
      </c>
      <c r="CU98" s="52">
        <f t="shared" si="66"/>
        <v>0</v>
      </c>
      <c r="CV98" s="52">
        <f t="shared" si="67"/>
        <v>0</v>
      </c>
      <c r="CW98" s="52">
        <f t="shared" si="68"/>
        <v>1466.6666666666667</v>
      </c>
      <c r="CX98" s="52">
        <f t="shared" si="69"/>
        <v>2933.3333333333335</v>
      </c>
      <c r="CY98" s="52">
        <f t="shared" si="70"/>
        <v>2933.3333333333335</v>
      </c>
      <c r="CZ98" s="52">
        <f t="shared" si="71"/>
        <v>1466.6666666666667</v>
      </c>
      <c r="DA98" s="52">
        <f t="shared" si="72"/>
        <v>0</v>
      </c>
      <c r="DB98" s="66">
        <f t="shared" si="74"/>
        <v>8800</v>
      </c>
      <c r="DC98" s="56"/>
      <c r="DD98" s="115">
        <f t="shared" si="73"/>
        <v>220</v>
      </c>
      <c r="DE98" s="116">
        <f>'CINI-Unicampania-Totale-Prev'!BU98</f>
        <v>0</v>
      </c>
      <c r="DF98" s="116">
        <f>'CINI-Unicampania-Totale-Prev'!BV98</f>
        <v>220</v>
      </c>
      <c r="DG98" s="116">
        <f>'CINI-Unicampania-Totale-Prev'!BW98</f>
        <v>0</v>
      </c>
      <c r="DH98" s="115">
        <v>220</v>
      </c>
      <c r="DI98" s="65"/>
      <c r="DJ98" s="109">
        <f t="shared" si="76"/>
        <v>1.76</v>
      </c>
      <c r="DK98" s="65"/>
      <c r="DL98" s="113">
        <f>DF98/125*'CINI - UniCampania'!$B$4</f>
        <v>8800</v>
      </c>
    </row>
    <row r="99" spans="2:116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55"/>
        <v>0</v>
      </c>
      <c r="P99" s="5">
        <f t="shared" si="56"/>
        <v>0</v>
      </c>
      <c r="Q99" s="5">
        <f t="shared" si="57"/>
        <v>0</v>
      </c>
      <c r="R99" s="5">
        <f t="shared" si="58"/>
        <v>0</v>
      </c>
      <c r="S99" s="5">
        <f t="shared" si="59"/>
        <v>0</v>
      </c>
      <c r="T99" s="5">
        <f t="shared" si="60"/>
        <v>0</v>
      </c>
      <c r="U99" s="5">
        <f t="shared" si="61"/>
        <v>0</v>
      </c>
      <c r="V99" s="5">
        <f t="shared" si="62"/>
        <v>0</v>
      </c>
      <c r="W99" s="5">
        <f t="shared" si="63"/>
        <v>0</v>
      </c>
      <c r="X99" s="5">
        <f>SUM(Tabella12058111925[[#This Row],[Quadrimestre nov22-feb23]:[Quadrimestre lug25-ott25]])</f>
        <v>0</v>
      </c>
      <c r="BP99" s="1"/>
      <c r="BQ99" s="1"/>
      <c r="BR99" s="1"/>
      <c r="BS99" s="1"/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64"/>
        <v>0</v>
      </c>
      <c r="CT99" s="52">
        <f t="shared" si="65"/>
        <v>0</v>
      </c>
      <c r="CU99" s="52">
        <f t="shared" si="66"/>
        <v>0</v>
      </c>
      <c r="CV99" s="52">
        <f t="shared" si="67"/>
        <v>0</v>
      </c>
      <c r="CW99" s="52">
        <f t="shared" si="68"/>
        <v>1466.6666666666667</v>
      </c>
      <c r="CX99" s="52">
        <f t="shared" si="69"/>
        <v>2933.3333333333335</v>
      </c>
      <c r="CY99" s="52">
        <f t="shared" si="70"/>
        <v>2933.3333333333335</v>
      </c>
      <c r="CZ99" s="52">
        <f t="shared" si="71"/>
        <v>1466.6666666666667</v>
      </c>
      <c r="DA99" s="52">
        <f t="shared" si="72"/>
        <v>0</v>
      </c>
      <c r="DB99" s="66">
        <f t="shared" si="74"/>
        <v>8800</v>
      </c>
      <c r="DC99" s="56"/>
      <c r="DD99" s="115">
        <f t="shared" si="73"/>
        <v>220</v>
      </c>
      <c r="DE99" s="116">
        <f>'CINI-Unicampania-Totale-Prev'!BU99</f>
        <v>0</v>
      </c>
      <c r="DF99" s="116">
        <f>'CINI-Unicampania-Totale-Prev'!BV99</f>
        <v>220</v>
      </c>
      <c r="DG99" s="116">
        <f>'CINI-Unicampania-Totale-Prev'!BW99</f>
        <v>0</v>
      </c>
      <c r="DH99" s="115">
        <v>220</v>
      </c>
      <c r="DI99" s="65"/>
      <c r="DJ99" s="109">
        <f t="shared" si="76"/>
        <v>1.76</v>
      </c>
      <c r="DK99" s="65"/>
      <c r="DL99" s="113">
        <f>DF99/125*'CINI - UniCampania'!$B$4</f>
        <v>8800</v>
      </c>
    </row>
    <row r="100" spans="2:116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55"/>
        <v>0</v>
      </c>
      <c r="P100" s="5">
        <f t="shared" si="56"/>
        <v>0</v>
      </c>
      <c r="Q100" s="5">
        <f t="shared" si="57"/>
        <v>0</v>
      </c>
      <c r="R100" s="5">
        <f t="shared" si="58"/>
        <v>0</v>
      </c>
      <c r="S100" s="5">
        <f t="shared" si="59"/>
        <v>0</v>
      </c>
      <c r="T100" s="5">
        <f t="shared" si="60"/>
        <v>0</v>
      </c>
      <c r="U100" s="5">
        <f t="shared" si="61"/>
        <v>0</v>
      </c>
      <c r="V100" s="5">
        <f t="shared" si="62"/>
        <v>0</v>
      </c>
      <c r="W100" s="5">
        <f t="shared" si="63"/>
        <v>0</v>
      </c>
      <c r="X100" s="5">
        <f>SUM(Tabella12058111925[[#This Row],[Quadrimestre nov22-feb23]:[Quadrimestre lug25-ott25]])</f>
        <v>0</v>
      </c>
      <c r="BP100" s="1"/>
      <c r="BQ100" s="1"/>
      <c r="BR100" s="1"/>
      <c r="BS100" s="1"/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64"/>
        <v>0</v>
      </c>
      <c r="CT100" s="52">
        <f t="shared" si="65"/>
        <v>0</v>
      </c>
      <c r="CU100" s="52">
        <f t="shared" si="66"/>
        <v>0</v>
      </c>
      <c r="CV100" s="52">
        <f t="shared" si="67"/>
        <v>0</v>
      </c>
      <c r="CW100" s="52">
        <f t="shared" si="68"/>
        <v>0</v>
      </c>
      <c r="CX100" s="52">
        <f t="shared" si="69"/>
        <v>0</v>
      </c>
      <c r="CY100" s="52">
        <f t="shared" si="70"/>
        <v>5866.666666666667</v>
      </c>
      <c r="CZ100" s="52">
        <f t="shared" si="71"/>
        <v>2933.3333333333335</v>
      </c>
      <c r="DA100" s="52">
        <f t="shared" si="72"/>
        <v>0</v>
      </c>
      <c r="DB100" s="66">
        <f t="shared" si="74"/>
        <v>8800</v>
      </c>
      <c r="DC100" s="56"/>
      <c r="DD100" s="115">
        <f t="shared" si="73"/>
        <v>220</v>
      </c>
      <c r="DE100" s="116">
        <f>'CINI-Unicampania-Totale-Prev'!BU100</f>
        <v>0</v>
      </c>
      <c r="DF100" s="116">
        <f>'CINI-Unicampania-Totale-Prev'!BV100</f>
        <v>220</v>
      </c>
      <c r="DG100" s="116">
        <f>'CINI-Unicampania-Totale-Prev'!BW100</f>
        <v>0</v>
      </c>
      <c r="DH100" s="115">
        <v>220</v>
      </c>
      <c r="DI100" s="65"/>
      <c r="DJ100" s="109">
        <f t="shared" si="76"/>
        <v>1.76</v>
      </c>
      <c r="DK100" s="65"/>
      <c r="DL100" s="113">
        <f>DF100/125*'CINI - UniCampania'!$B$4</f>
        <v>8800</v>
      </c>
    </row>
    <row r="101" spans="2:116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55"/>
        <v>0</v>
      </c>
      <c r="P101" s="5">
        <f t="shared" si="56"/>
        <v>0</v>
      </c>
      <c r="Q101" s="5">
        <f t="shared" si="57"/>
        <v>0</v>
      </c>
      <c r="R101" s="5">
        <f t="shared" si="58"/>
        <v>0</v>
      </c>
      <c r="S101" s="5">
        <f t="shared" si="59"/>
        <v>0</v>
      </c>
      <c r="T101" s="5">
        <f t="shared" si="60"/>
        <v>0</v>
      </c>
      <c r="U101" s="5">
        <f t="shared" si="61"/>
        <v>0</v>
      </c>
      <c r="V101" s="5">
        <f t="shared" si="62"/>
        <v>0</v>
      </c>
      <c r="W101" s="5">
        <f t="shared" si="63"/>
        <v>0</v>
      </c>
      <c r="X101" s="5">
        <f>SUM(Tabella12058111925[[#This Row],[Quadrimestre nov22-feb23]:[Quadrimestre lug25-ott25]])</f>
        <v>0</v>
      </c>
      <c r="BP101" s="1"/>
      <c r="BQ101" s="1"/>
      <c r="BR101" s="1"/>
      <c r="BS101" s="1"/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64"/>
        <v>0</v>
      </c>
      <c r="CT101" s="52">
        <f t="shared" si="65"/>
        <v>0</v>
      </c>
      <c r="CU101" s="52">
        <f t="shared" si="66"/>
        <v>0</v>
      </c>
      <c r="CV101" s="52">
        <f t="shared" si="67"/>
        <v>0</v>
      </c>
      <c r="CW101" s="52">
        <f t="shared" si="68"/>
        <v>0</v>
      </c>
      <c r="CX101" s="52">
        <f t="shared" si="69"/>
        <v>0</v>
      </c>
      <c r="CY101" s="52">
        <f t="shared" si="70"/>
        <v>5866.666666666667</v>
      </c>
      <c r="CZ101" s="52">
        <f t="shared" si="71"/>
        <v>2933.3333333333335</v>
      </c>
      <c r="DA101" s="52">
        <f t="shared" si="72"/>
        <v>0</v>
      </c>
      <c r="DB101" s="66">
        <f t="shared" si="74"/>
        <v>8800</v>
      </c>
      <c r="DC101" s="56"/>
      <c r="DD101" s="115">
        <f t="shared" si="73"/>
        <v>220</v>
      </c>
      <c r="DE101" s="116">
        <f>'CINI-Unicampania-Totale-Prev'!BU101</f>
        <v>0</v>
      </c>
      <c r="DF101" s="116">
        <f>'CINI-Unicampania-Totale-Prev'!BV101</f>
        <v>220</v>
      </c>
      <c r="DG101" s="116">
        <f>'CINI-Unicampania-Totale-Prev'!BW101</f>
        <v>0</v>
      </c>
      <c r="DH101" s="115">
        <v>220</v>
      </c>
      <c r="DI101" s="65"/>
      <c r="DJ101" s="109">
        <f t="shared" si="76"/>
        <v>1.76</v>
      </c>
      <c r="DK101" s="65"/>
      <c r="DL101" s="113">
        <f>DF101/125*'CINI - UniCampania'!$B$4</f>
        <v>8800</v>
      </c>
    </row>
    <row r="102" spans="2:116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55"/>
        <v>0</v>
      </c>
      <c r="P102" s="5">
        <f t="shared" si="56"/>
        <v>0</v>
      </c>
      <c r="Q102" s="5">
        <f t="shared" si="57"/>
        <v>0</v>
      </c>
      <c r="R102" s="5">
        <f t="shared" si="58"/>
        <v>0</v>
      </c>
      <c r="S102" s="5">
        <f t="shared" si="59"/>
        <v>0</v>
      </c>
      <c r="T102" s="5">
        <f t="shared" si="60"/>
        <v>0</v>
      </c>
      <c r="U102" s="5">
        <f t="shared" si="61"/>
        <v>0</v>
      </c>
      <c r="V102" s="5">
        <f t="shared" si="62"/>
        <v>0</v>
      </c>
      <c r="W102" s="5">
        <f t="shared" si="63"/>
        <v>0</v>
      </c>
      <c r="X102" s="5">
        <f>SUM(Tabella12058111925[[#This Row],[Quadrimestre nov22-feb23]:[Quadrimestre lug25-ott25]])</f>
        <v>0</v>
      </c>
      <c r="BP102" s="1"/>
      <c r="BQ102" s="1"/>
      <c r="BR102" s="1"/>
      <c r="BS102" s="1"/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64"/>
        <v>0</v>
      </c>
      <c r="CT102" s="52">
        <f t="shared" si="65"/>
        <v>0</v>
      </c>
      <c r="CU102" s="52">
        <f t="shared" si="66"/>
        <v>0</v>
      </c>
      <c r="CV102" s="52">
        <f t="shared" si="67"/>
        <v>0</v>
      </c>
      <c r="CW102" s="52">
        <f t="shared" si="68"/>
        <v>0</v>
      </c>
      <c r="CX102" s="52">
        <f t="shared" si="69"/>
        <v>0</v>
      </c>
      <c r="CY102" s="52">
        <f t="shared" si="70"/>
        <v>0</v>
      </c>
      <c r="CZ102" s="52">
        <f t="shared" si="71"/>
        <v>0</v>
      </c>
      <c r="DA102" s="52">
        <f t="shared" si="72"/>
        <v>0</v>
      </c>
      <c r="DB102" s="66">
        <f t="shared" si="74"/>
        <v>0</v>
      </c>
      <c r="DC102" s="76"/>
      <c r="DD102" s="115">
        <f t="shared" si="73"/>
        <v>0</v>
      </c>
      <c r="DE102" s="116">
        <f>'CINI-Unicampania-Totale-Prev'!BU102</f>
        <v>0</v>
      </c>
      <c r="DF102" s="116">
        <f>'CINI-Unicampania-Totale-Prev'!BV102</f>
        <v>0</v>
      </c>
      <c r="DG102" s="116">
        <f>'CINI-Unicampania-Totale-Prev'!BW102</f>
        <v>0</v>
      </c>
      <c r="DH102" s="115">
        <v>0</v>
      </c>
      <c r="DI102" s="63"/>
      <c r="DJ102" s="113">
        <f t="shared" ref="DJ102" si="77">SUM(DJ103:DJ109)</f>
        <v>46.52</v>
      </c>
      <c r="DK102" s="65"/>
      <c r="DL102" s="113">
        <f>DF102/125*'CINI - UniCampania'!$B$4</f>
        <v>0</v>
      </c>
    </row>
    <row r="103" spans="2:116" ht="23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55"/>
        <v>0</v>
      </c>
      <c r="P103" s="90">
        <f t="shared" si="56"/>
        <v>0</v>
      </c>
      <c r="Q103" s="90">
        <f t="shared" si="57"/>
        <v>0</v>
      </c>
      <c r="R103" s="90">
        <f t="shared" si="58"/>
        <v>0</v>
      </c>
      <c r="S103" s="90">
        <f t="shared" si="59"/>
        <v>0</v>
      </c>
      <c r="T103" s="90">
        <f t="shared" si="60"/>
        <v>0</v>
      </c>
      <c r="U103" s="90">
        <f t="shared" si="61"/>
        <v>0</v>
      </c>
      <c r="V103" s="90">
        <f t="shared" si="62"/>
        <v>0</v>
      </c>
      <c r="W103" s="90">
        <f t="shared" si="63"/>
        <v>0</v>
      </c>
      <c r="X103" s="90">
        <f>SUM(Tabella12058111925[[#This Row],[Quadrimestre nov22-feb23]:[Quadrimestre lug25-ott25]])</f>
        <v>0</v>
      </c>
      <c r="BP103" s="1"/>
      <c r="BQ103" s="1"/>
      <c r="BR103" s="1"/>
      <c r="BS103" s="1"/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64"/>
        <v>0</v>
      </c>
      <c r="CT103" s="52">
        <f t="shared" si="65"/>
        <v>0</v>
      </c>
      <c r="CU103" s="52">
        <f t="shared" si="66"/>
        <v>0</v>
      </c>
      <c r="CV103" s="52">
        <f t="shared" si="67"/>
        <v>0</v>
      </c>
      <c r="CW103" s="52">
        <f t="shared" si="68"/>
        <v>0</v>
      </c>
      <c r="CX103" s="52">
        <f t="shared" si="69"/>
        <v>0</v>
      </c>
      <c r="CY103" s="52">
        <f t="shared" si="70"/>
        <v>0</v>
      </c>
      <c r="CZ103" s="52">
        <f t="shared" si="71"/>
        <v>0</v>
      </c>
      <c r="DA103" s="52">
        <f t="shared" si="72"/>
        <v>0</v>
      </c>
      <c r="DB103" s="66">
        <f t="shared" si="74"/>
        <v>0</v>
      </c>
      <c r="DC103" s="56"/>
      <c r="DD103" s="115">
        <f t="shared" si="73"/>
        <v>600</v>
      </c>
      <c r="DE103" s="116">
        <f>'CINI-Unicampania-Totale-Prev'!BU103</f>
        <v>0</v>
      </c>
      <c r="DF103" s="116">
        <f>'CINI-Unicampania-Totale-Prev'!BV103</f>
        <v>0</v>
      </c>
      <c r="DG103" s="116">
        <f>'CINI-Unicampania-Totale-Prev'!BW103</f>
        <v>600</v>
      </c>
      <c r="DH103" s="115">
        <v>600</v>
      </c>
      <c r="DI103" s="65"/>
      <c r="DJ103" s="109">
        <f t="shared" ref="DJ103:DJ109" si="78">DD103/125</f>
        <v>4.8</v>
      </c>
      <c r="DK103" s="65"/>
      <c r="DL103" s="113">
        <f>DF103/125*'CINI - UniCampania'!$B$4</f>
        <v>0</v>
      </c>
    </row>
    <row r="104" spans="2:116" ht="23.25">
      <c r="BP104" s="1"/>
      <c r="BQ104" s="1"/>
      <c r="BR104" s="1"/>
      <c r="BS104" s="1"/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79">IF(BZ104="X",$DL104/COUNTA($BZ104:$CQ104),0) +  IF(CA104="X",$DL104/COUNTA($BZ104:$CQ104),0)</f>
        <v>0</v>
      </c>
      <c r="CT104" s="52">
        <f t="shared" ref="CT104:CT139" si="80">IF(CB104="X",$DL104/COUNTA($BZ104:$CQ104),0) +  IF(CC104="X",$DL104/COUNTA($BZ104:$CQ104),0)</f>
        <v>0</v>
      </c>
      <c r="CU104" s="52">
        <f t="shared" ref="CU104:CU139" si="81">IF(CD104="X",$DL104/COUNTA($BZ104:$CQ104),0) +  IF(CE104="X",$DL104/COUNTA($BZ104:$CQ104),0)</f>
        <v>0</v>
      </c>
      <c r="CV104" s="52">
        <f t="shared" ref="CV104:CV139" si="82">IF(CF104="X",$DL104/COUNTA($BZ104:$CQ104),0) +  IF(CG104="X",$DL104/COUNTA($BZ104:$CQ104),0)</f>
        <v>0</v>
      </c>
      <c r="CW104" s="52">
        <f t="shared" ref="CW104:CW139" si="83">IF(CH104="X",$DL104/COUNTA($BZ104:$CQ104),0) +  IF(CI104="X",$DL104/COUNTA($BZ104:$CQ104),0)</f>
        <v>0</v>
      </c>
      <c r="CX104" s="52">
        <f t="shared" ref="CX104:CX139" si="84">IF(CJ104="X",$DL104/COUNTA($BZ104:$CQ104),0) +  IF(CK104="X",$DL104/COUNTA($BZ104:$CQ104),0)</f>
        <v>0</v>
      </c>
      <c r="CY104" s="52">
        <f t="shared" ref="CY104:CY139" si="85">IF(CL104="X",$DL104/COUNTA($BZ104:$CQ104),0) +  IF(CM104="X",$DL104/COUNTA($BZ104:$CQ104),0)</f>
        <v>0</v>
      </c>
      <c r="CZ104" s="52">
        <f t="shared" ref="CZ104:CZ139" si="86">IF(CN104="X",$DL104/COUNTA($BZ104:$CQ104),0) +  IF(CO104="X",$DL104/COUNTA($BZ104:$CQ104),0)</f>
        <v>0</v>
      </c>
      <c r="DA104" s="52">
        <f t="shared" ref="DA104:DA139" si="87">IF(CP104="X",$DL104/COUNTA($BZ104:$CQ104),0) +  IF(CQ104="X",$DL104/COUNTA($BZ104:$CQ104),0)</f>
        <v>0</v>
      </c>
      <c r="DB104" s="66">
        <f t="shared" si="74"/>
        <v>0</v>
      </c>
      <c r="DC104" s="56"/>
      <c r="DD104" s="115">
        <f t="shared" si="73"/>
        <v>1335</v>
      </c>
      <c r="DE104" s="116">
        <f>'CINI-Unicampania-Totale-Prev'!BU104</f>
        <v>250</v>
      </c>
      <c r="DF104" s="116">
        <f>'CINI-Unicampania-Totale-Prev'!BV104</f>
        <v>0</v>
      </c>
      <c r="DG104" s="116">
        <f>'CINI-Unicampania-Totale-Prev'!BW104</f>
        <v>1085</v>
      </c>
      <c r="DH104" s="115">
        <v>1335</v>
      </c>
      <c r="DI104" s="65"/>
      <c r="DJ104" s="109">
        <f t="shared" si="78"/>
        <v>10.68</v>
      </c>
      <c r="DK104" s="65"/>
      <c r="DL104" s="113">
        <f>DF104/125*'CINI - UniCampania'!$B$4</f>
        <v>0</v>
      </c>
    </row>
    <row r="105" spans="2:116" ht="23.25">
      <c r="BP105" s="1"/>
      <c r="BQ105" s="1"/>
      <c r="BR105" s="1"/>
      <c r="BS105" s="1"/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79"/>
        <v>0</v>
      </c>
      <c r="CT105" s="52">
        <f t="shared" si="80"/>
        <v>0</v>
      </c>
      <c r="CU105" s="52">
        <f t="shared" si="81"/>
        <v>0</v>
      </c>
      <c r="CV105" s="52">
        <f t="shared" si="82"/>
        <v>0</v>
      </c>
      <c r="CW105" s="52">
        <f t="shared" si="83"/>
        <v>0</v>
      </c>
      <c r="CX105" s="52">
        <f t="shared" si="84"/>
        <v>0</v>
      </c>
      <c r="CY105" s="52">
        <f t="shared" si="85"/>
        <v>0</v>
      </c>
      <c r="CZ105" s="52">
        <f t="shared" si="86"/>
        <v>0</v>
      </c>
      <c r="DA105" s="52">
        <f t="shared" si="87"/>
        <v>0</v>
      </c>
      <c r="DB105" s="66">
        <f t="shared" si="74"/>
        <v>0</v>
      </c>
      <c r="DC105" s="56"/>
      <c r="DD105" s="115">
        <f t="shared" si="73"/>
        <v>1340</v>
      </c>
      <c r="DE105" s="116">
        <f>'CINI-Unicampania-Totale-Prev'!BU105</f>
        <v>250</v>
      </c>
      <c r="DF105" s="116">
        <f>'CINI-Unicampania-Totale-Prev'!BV105</f>
        <v>0</v>
      </c>
      <c r="DG105" s="116">
        <f>'CINI-Unicampania-Totale-Prev'!BW105</f>
        <v>1090</v>
      </c>
      <c r="DH105" s="115">
        <v>1340</v>
      </c>
      <c r="DI105" s="65"/>
      <c r="DJ105" s="109">
        <f t="shared" si="78"/>
        <v>10.72</v>
      </c>
      <c r="DK105" s="65"/>
      <c r="DL105" s="113">
        <f>DF105/125*'CINI - UniCampania'!$B$4</f>
        <v>0</v>
      </c>
    </row>
    <row r="106" spans="2:116" ht="23.25">
      <c r="BP106" s="1"/>
      <c r="BQ106" s="1"/>
      <c r="BR106" s="1"/>
      <c r="BS106" s="1"/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79"/>
        <v>0</v>
      </c>
      <c r="CT106" s="52">
        <f t="shared" si="80"/>
        <v>0</v>
      </c>
      <c r="CU106" s="52">
        <f t="shared" si="81"/>
        <v>0</v>
      </c>
      <c r="CV106" s="52">
        <f t="shared" si="82"/>
        <v>0</v>
      </c>
      <c r="CW106" s="52">
        <f t="shared" si="83"/>
        <v>0</v>
      </c>
      <c r="CX106" s="52">
        <f t="shared" si="84"/>
        <v>0</v>
      </c>
      <c r="CY106" s="52">
        <f t="shared" si="85"/>
        <v>0</v>
      </c>
      <c r="CZ106" s="52">
        <f t="shared" si="86"/>
        <v>0</v>
      </c>
      <c r="DA106" s="52">
        <f t="shared" si="87"/>
        <v>0</v>
      </c>
      <c r="DB106" s="66">
        <f t="shared" si="74"/>
        <v>0</v>
      </c>
      <c r="DC106" s="56"/>
      <c r="DD106" s="115">
        <f t="shared" si="73"/>
        <v>600</v>
      </c>
      <c r="DE106" s="116">
        <f>'CINI-Unicampania-Totale-Prev'!BU106</f>
        <v>125</v>
      </c>
      <c r="DF106" s="116">
        <f>'CINI-Unicampania-Totale-Prev'!BV106</f>
        <v>0</v>
      </c>
      <c r="DG106" s="116">
        <f>'CINI-Unicampania-Totale-Prev'!BW106</f>
        <v>475</v>
      </c>
      <c r="DH106" s="115">
        <v>600</v>
      </c>
      <c r="DI106" s="65"/>
      <c r="DJ106" s="109">
        <f t="shared" si="78"/>
        <v>4.8</v>
      </c>
      <c r="DK106" s="65"/>
      <c r="DL106" s="113">
        <f>DF106/125*'CINI - UniCampania'!$B$4</f>
        <v>0</v>
      </c>
    </row>
    <row r="107" spans="2:116" ht="23.25">
      <c r="BP107" s="1"/>
      <c r="BQ107" s="1"/>
      <c r="BR107" s="1"/>
      <c r="BS107" s="1"/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79"/>
        <v>0</v>
      </c>
      <c r="CT107" s="52">
        <f t="shared" si="80"/>
        <v>0</v>
      </c>
      <c r="CU107" s="52">
        <f t="shared" si="81"/>
        <v>0</v>
      </c>
      <c r="CV107" s="52">
        <f t="shared" si="82"/>
        <v>0</v>
      </c>
      <c r="CW107" s="52">
        <f t="shared" si="83"/>
        <v>0</v>
      </c>
      <c r="CX107" s="52">
        <f t="shared" si="84"/>
        <v>0</v>
      </c>
      <c r="CY107" s="52">
        <f t="shared" si="85"/>
        <v>0</v>
      </c>
      <c r="CZ107" s="52">
        <f t="shared" si="86"/>
        <v>0</v>
      </c>
      <c r="DA107" s="52">
        <f t="shared" si="87"/>
        <v>0</v>
      </c>
      <c r="DB107" s="66">
        <f t="shared" si="74"/>
        <v>0</v>
      </c>
      <c r="DC107" s="56"/>
      <c r="DD107" s="115">
        <f t="shared" si="73"/>
        <v>600</v>
      </c>
      <c r="DE107" s="116">
        <f>'CINI-Unicampania-Totale-Prev'!BU107</f>
        <v>125</v>
      </c>
      <c r="DF107" s="116">
        <f>'CINI-Unicampania-Totale-Prev'!BV107</f>
        <v>0</v>
      </c>
      <c r="DG107" s="116">
        <f>'CINI-Unicampania-Totale-Prev'!BW107</f>
        <v>475</v>
      </c>
      <c r="DH107" s="115">
        <v>600</v>
      </c>
      <c r="DI107" s="65"/>
      <c r="DJ107" s="109">
        <f t="shared" si="78"/>
        <v>4.8</v>
      </c>
      <c r="DK107" s="65"/>
      <c r="DL107" s="113">
        <f>DF107/125*'CINI - UniCampania'!$B$4</f>
        <v>0</v>
      </c>
    </row>
    <row r="108" spans="2:116" ht="23.25">
      <c r="BP108" s="1"/>
      <c r="BQ108" s="1"/>
      <c r="BR108" s="1"/>
      <c r="BS108" s="1"/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79"/>
        <v>0</v>
      </c>
      <c r="CT108" s="52">
        <f t="shared" si="80"/>
        <v>0</v>
      </c>
      <c r="CU108" s="52">
        <f t="shared" si="81"/>
        <v>0</v>
      </c>
      <c r="CV108" s="52">
        <f t="shared" si="82"/>
        <v>0</v>
      </c>
      <c r="CW108" s="52">
        <f t="shared" si="83"/>
        <v>0</v>
      </c>
      <c r="CX108" s="52">
        <f t="shared" si="84"/>
        <v>0</v>
      </c>
      <c r="CY108" s="52">
        <f t="shared" si="85"/>
        <v>0</v>
      </c>
      <c r="CZ108" s="52">
        <f t="shared" si="86"/>
        <v>0</v>
      </c>
      <c r="DA108" s="52">
        <f t="shared" si="87"/>
        <v>0</v>
      </c>
      <c r="DB108" s="66">
        <f t="shared" si="74"/>
        <v>0</v>
      </c>
      <c r="DC108" s="56"/>
      <c r="DD108" s="115">
        <f t="shared" si="73"/>
        <v>1340</v>
      </c>
      <c r="DE108" s="116">
        <f>'CINI-Unicampania-Totale-Prev'!BU108</f>
        <v>250</v>
      </c>
      <c r="DF108" s="116">
        <f>'CINI-Unicampania-Totale-Prev'!BV108</f>
        <v>0</v>
      </c>
      <c r="DG108" s="116">
        <f>'CINI-Unicampania-Totale-Prev'!BW108</f>
        <v>1090</v>
      </c>
      <c r="DH108" s="115">
        <v>1340</v>
      </c>
      <c r="DI108" s="65"/>
      <c r="DJ108" s="109">
        <f t="shared" si="78"/>
        <v>10.72</v>
      </c>
      <c r="DK108" s="65"/>
      <c r="DL108" s="113">
        <f>DF108/125*'CINI - UniCampania'!$B$4</f>
        <v>0</v>
      </c>
    </row>
    <row r="109" spans="2:116" ht="23.25">
      <c r="BP109" s="1"/>
      <c r="BQ109" s="1"/>
      <c r="BR109" s="1"/>
      <c r="BS109" s="1"/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79"/>
        <v>0</v>
      </c>
      <c r="CT109" s="52">
        <f t="shared" si="80"/>
        <v>0</v>
      </c>
      <c r="CU109" s="52">
        <f t="shared" si="81"/>
        <v>0</v>
      </c>
      <c r="CV109" s="52">
        <f t="shared" si="82"/>
        <v>0</v>
      </c>
      <c r="CW109" s="52">
        <f t="shared" si="83"/>
        <v>0</v>
      </c>
      <c r="CX109" s="52">
        <f t="shared" si="84"/>
        <v>0</v>
      </c>
      <c r="CY109" s="52">
        <f t="shared" si="85"/>
        <v>0</v>
      </c>
      <c r="CZ109" s="52">
        <f t="shared" si="86"/>
        <v>0</v>
      </c>
      <c r="DA109" s="52">
        <f t="shared" si="87"/>
        <v>0</v>
      </c>
      <c r="DB109" s="66">
        <f t="shared" si="74"/>
        <v>0</v>
      </c>
      <c r="DC109" s="56"/>
      <c r="DD109" s="115">
        <f t="shared" si="73"/>
        <v>0</v>
      </c>
      <c r="DE109" s="116">
        <f>'CINI-Unicampania-Totale-Prev'!BU109</f>
        <v>0</v>
      </c>
      <c r="DF109" s="116">
        <f>'CINI-Unicampania-Totale-Prev'!BV109</f>
        <v>0</v>
      </c>
      <c r="DG109" s="116">
        <f>'CINI-Unicampania-Totale-Prev'!BW109</f>
        <v>0</v>
      </c>
      <c r="DH109" s="115">
        <v>0</v>
      </c>
      <c r="DI109" s="65"/>
      <c r="DJ109" s="109">
        <f t="shared" si="78"/>
        <v>0</v>
      </c>
      <c r="DK109" s="65"/>
      <c r="DL109" s="113">
        <f>DF109/125*'CINI - UniCampania'!$B$4</f>
        <v>0</v>
      </c>
    </row>
    <row r="110" spans="2:116" ht="23.25">
      <c r="BP110" s="1"/>
      <c r="BQ110" s="1"/>
      <c r="BR110" s="1"/>
      <c r="BS110" s="1"/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79"/>
        <v>0</v>
      </c>
      <c r="CT110" s="52">
        <f t="shared" si="80"/>
        <v>0</v>
      </c>
      <c r="CU110" s="52">
        <f t="shared" si="81"/>
        <v>0</v>
      </c>
      <c r="CV110" s="52">
        <f t="shared" si="82"/>
        <v>0</v>
      </c>
      <c r="CW110" s="52">
        <f t="shared" si="83"/>
        <v>0</v>
      </c>
      <c r="CX110" s="52">
        <f t="shared" si="84"/>
        <v>0</v>
      </c>
      <c r="CY110" s="52">
        <f t="shared" si="85"/>
        <v>0</v>
      </c>
      <c r="CZ110" s="52">
        <f t="shared" si="86"/>
        <v>0</v>
      </c>
      <c r="DA110" s="52">
        <f t="shared" si="87"/>
        <v>0</v>
      </c>
      <c r="DB110" s="66">
        <f t="shared" si="74"/>
        <v>0</v>
      </c>
      <c r="DC110" s="76"/>
      <c r="DD110" s="115">
        <f t="shared" si="73"/>
        <v>0</v>
      </c>
      <c r="DE110" s="116">
        <f>'CINI-Unicampania-Totale-Prev'!BU110</f>
        <v>0</v>
      </c>
      <c r="DF110" s="116">
        <f>'CINI-Unicampania-Totale-Prev'!BV110</f>
        <v>0</v>
      </c>
      <c r="DG110" s="116">
        <f>'CINI-Unicampania-Totale-Prev'!BW110</f>
        <v>0</v>
      </c>
      <c r="DH110" s="115">
        <v>0</v>
      </c>
      <c r="DI110" s="63"/>
      <c r="DJ110" s="113">
        <f t="shared" ref="DJ110" si="88">SUM(DJ111:DJ116)</f>
        <v>1.76</v>
      </c>
      <c r="DK110" s="65"/>
      <c r="DL110" s="113">
        <f>DF110/125*'CINI - UniCampania'!$B$4</f>
        <v>0</v>
      </c>
    </row>
    <row r="111" spans="2:116" ht="23.25">
      <c r="BP111" s="1"/>
      <c r="BQ111" s="1"/>
      <c r="BR111" s="1"/>
      <c r="BS111" s="1"/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79"/>
        <v>0</v>
      </c>
      <c r="CT111" s="52">
        <f t="shared" si="80"/>
        <v>0</v>
      </c>
      <c r="CU111" s="52">
        <f t="shared" si="81"/>
        <v>0</v>
      </c>
      <c r="CV111" s="52">
        <f t="shared" si="82"/>
        <v>0</v>
      </c>
      <c r="CW111" s="52">
        <f t="shared" si="83"/>
        <v>0</v>
      </c>
      <c r="CX111" s="52">
        <f t="shared" si="84"/>
        <v>0</v>
      </c>
      <c r="CY111" s="52">
        <f t="shared" si="85"/>
        <v>0</v>
      </c>
      <c r="CZ111" s="52">
        <f t="shared" si="86"/>
        <v>0</v>
      </c>
      <c r="DA111" s="52">
        <f t="shared" si="87"/>
        <v>0</v>
      </c>
      <c r="DB111" s="66">
        <f t="shared" si="74"/>
        <v>0</v>
      </c>
      <c r="DC111" s="56"/>
      <c r="DD111" s="115">
        <f t="shared" si="73"/>
        <v>0</v>
      </c>
      <c r="DE111" s="116">
        <f>'CINI-Unicampania-Totale-Prev'!BU111</f>
        <v>0</v>
      </c>
      <c r="DF111" s="116">
        <f>'CINI-Unicampania-Totale-Prev'!BV111</f>
        <v>0</v>
      </c>
      <c r="DG111" s="116">
        <f>'CINI-Unicampania-Totale-Prev'!BW111</f>
        <v>0</v>
      </c>
      <c r="DH111" s="115">
        <v>0</v>
      </c>
      <c r="DI111" s="65"/>
      <c r="DJ111" s="109">
        <f t="shared" ref="DJ111:DJ116" si="89">DD111/125</f>
        <v>0</v>
      </c>
      <c r="DK111" s="65"/>
      <c r="DL111" s="113">
        <f>DF111/125*'CINI - UniCampania'!$B$4</f>
        <v>0</v>
      </c>
    </row>
    <row r="112" spans="2:116" ht="23.25">
      <c r="BP112" s="1"/>
      <c r="BQ112" s="1"/>
      <c r="BR112" s="1"/>
      <c r="BS112" s="1"/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79"/>
        <v>0</v>
      </c>
      <c r="CT112" s="52">
        <f t="shared" si="80"/>
        <v>0</v>
      </c>
      <c r="CU112" s="52">
        <f t="shared" si="81"/>
        <v>0</v>
      </c>
      <c r="CV112" s="52">
        <f t="shared" si="82"/>
        <v>0</v>
      </c>
      <c r="CW112" s="52">
        <f t="shared" si="83"/>
        <v>0</v>
      </c>
      <c r="CX112" s="52">
        <f t="shared" si="84"/>
        <v>0</v>
      </c>
      <c r="CY112" s="52">
        <f t="shared" si="85"/>
        <v>0</v>
      </c>
      <c r="CZ112" s="52">
        <f t="shared" si="86"/>
        <v>0</v>
      </c>
      <c r="DA112" s="52">
        <f t="shared" si="87"/>
        <v>0</v>
      </c>
      <c r="DB112" s="66">
        <f t="shared" si="74"/>
        <v>0</v>
      </c>
      <c r="DC112" s="56"/>
      <c r="DD112" s="115">
        <f t="shared" si="73"/>
        <v>0</v>
      </c>
      <c r="DE112" s="116">
        <f>'CINI-Unicampania-Totale-Prev'!BU112</f>
        <v>0</v>
      </c>
      <c r="DF112" s="116">
        <f>'CINI-Unicampania-Totale-Prev'!BV112</f>
        <v>0</v>
      </c>
      <c r="DG112" s="116">
        <f>'CINI-Unicampania-Totale-Prev'!BW112</f>
        <v>0</v>
      </c>
      <c r="DH112" s="115">
        <v>0</v>
      </c>
      <c r="DI112" s="65"/>
      <c r="DJ112" s="109">
        <f t="shared" si="89"/>
        <v>0</v>
      </c>
      <c r="DK112" s="65"/>
      <c r="DL112" s="113">
        <f>DF112/125*'CINI - UniCampania'!$B$4</f>
        <v>0</v>
      </c>
    </row>
    <row r="113" spans="68:116" ht="23.25">
      <c r="BP113" s="1"/>
      <c r="BQ113" s="1"/>
      <c r="BR113" s="1"/>
      <c r="BS113" s="1"/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79"/>
        <v>0</v>
      </c>
      <c r="CT113" s="52">
        <f t="shared" si="80"/>
        <v>0</v>
      </c>
      <c r="CU113" s="52">
        <f t="shared" si="81"/>
        <v>0</v>
      </c>
      <c r="CV113" s="52">
        <f t="shared" si="82"/>
        <v>0</v>
      </c>
      <c r="CW113" s="52">
        <f t="shared" si="83"/>
        <v>0</v>
      </c>
      <c r="CX113" s="52">
        <f t="shared" si="84"/>
        <v>0</v>
      </c>
      <c r="CY113" s="52">
        <f t="shared" si="85"/>
        <v>0</v>
      </c>
      <c r="CZ113" s="52">
        <f t="shared" si="86"/>
        <v>0</v>
      </c>
      <c r="DA113" s="52">
        <f t="shared" si="87"/>
        <v>0</v>
      </c>
      <c r="DB113" s="66">
        <f t="shared" si="74"/>
        <v>0</v>
      </c>
      <c r="DC113" s="56"/>
      <c r="DD113" s="115">
        <f t="shared" si="73"/>
        <v>220</v>
      </c>
      <c r="DE113" s="116">
        <f>'CINI-Unicampania-Totale-Prev'!BU113</f>
        <v>220</v>
      </c>
      <c r="DF113" s="116">
        <f>'CINI-Unicampania-Totale-Prev'!BV113</f>
        <v>0</v>
      </c>
      <c r="DG113" s="116">
        <f>'CINI-Unicampania-Totale-Prev'!BW113</f>
        <v>0</v>
      </c>
      <c r="DH113" s="115">
        <v>220</v>
      </c>
      <c r="DI113" s="65"/>
      <c r="DJ113" s="109">
        <f t="shared" si="89"/>
        <v>1.76</v>
      </c>
      <c r="DK113" s="65"/>
      <c r="DL113" s="113">
        <f>DF113/125*'CINI - UniCampania'!$B$4</f>
        <v>0</v>
      </c>
    </row>
    <row r="114" spans="68:116" ht="23.25">
      <c r="BP114" s="1"/>
      <c r="BQ114" s="1"/>
      <c r="BR114" s="1"/>
      <c r="BS114" s="1"/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79"/>
        <v>0</v>
      </c>
      <c r="CT114" s="52">
        <f t="shared" si="80"/>
        <v>0</v>
      </c>
      <c r="CU114" s="52">
        <f t="shared" si="81"/>
        <v>0</v>
      </c>
      <c r="CV114" s="52">
        <f t="shared" si="82"/>
        <v>0</v>
      </c>
      <c r="CW114" s="52">
        <f t="shared" si="83"/>
        <v>0</v>
      </c>
      <c r="CX114" s="52">
        <f t="shared" si="84"/>
        <v>0</v>
      </c>
      <c r="CY114" s="52">
        <f t="shared" si="85"/>
        <v>0</v>
      </c>
      <c r="CZ114" s="52">
        <f t="shared" si="86"/>
        <v>0</v>
      </c>
      <c r="DA114" s="52">
        <f t="shared" si="87"/>
        <v>0</v>
      </c>
      <c r="DB114" s="66">
        <f t="shared" si="74"/>
        <v>0</v>
      </c>
      <c r="DC114" s="56"/>
      <c r="DD114" s="115">
        <f t="shared" si="73"/>
        <v>0</v>
      </c>
      <c r="DE114" s="116">
        <f>'CINI-Unicampania-Totale-Prev'!BU114</f>
        <v>0</v>
      </c>
      <c r="DF114" s="116">
        <f>'CINI-Unicampania-Totale-Prev'!BV114</f>
        <v>0</v>
      </c>
      <c r="DG114" s="116">
        <f>'CINI-Unicampania-Totale-Prev'!BW114</f>
        <v>0</v>
      </c>
      <c r="DH114" s="115">
        <v>0</v>
      </c>
      <c r="DI114" s="65"/>
      <c r="DJ114" s="109">
        <f t="shared" si="89"/>
        <v>0</v>
      </c>
      <c r="DK114" s="65"/>
      <c r="DL114" s="113">
        <f>DF114/125*'CINI - UniCampania'!$B$4</f>
        <v>0</v>
      </c>
    </row>
    <row r="115" spans="68:116" ht="23.25">
      <c r="BP115" s="1"/>
      <c r="BQ115" s="1"/>
      <c r="BR115" s="1"/>
      <c r="BS115" s="1"/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79"/>
        <v>0</v>
      </c>
      <c r="CT115" s="52">
        <f t="shared" si="80"/>
        <v>0</v>
      </c>
      <c r="CU115" s="52">
        <f t="shared" si="81"/>
        <v>0</v>
      </c>
      <c r="CV115" s="52">
        <f t="shared" si="82"/>
        <v>0</v>
      </c>
      <c r="CW115" s="52">
        <f t="shared" si="83"/>
        <v>0</v>
      </c>
      <c r="CX115" s="52">
        <f t="shared" si="84"/>
        <v>0</v>
      </c>
      <c r="CY115" s="52">
        <f t="shared" si="85"/>
        <v>0</v>
      </c>
      <c r="CZ115" s="52">
        <f t="shared" si="86"/>
        <v>0</v>
      </c>
      <c r="DA115" s="52">
        <f t="shared" si="87"/>
        <v>0</v>
      </c>
      <c r="DB115" s="66">
        <f t="shared" si="74"/>
        <v>0</v>
      </c>
      <c r="DC115" s="56"/>
      <c r="DD115" s="115">
        <f t="shared" si="73"/>
        <v>0</v>
      </c>
      <c r="DE115" s="116">
        <f>'CINI-Unicampania-Totale-Prev'!BU115</f>
        <v>0</v>
      </c>
      <c r="DF115" s="116">
        <f>'CINI-Unicampania-Totale-Prev'!BV115</f>
        <v>0</v>
      </c>
      <c r="DG115" s="116">
        <f>'CINI-Unicampania-Totale-Prev'!BW115</f>
        <v>0</v>
      </c>
      <c r="DH115" s="115">
        <v>0</v>
      </c>
      <c r="DI115" s="65"/>
      <c r="DJ115" s="109">
        <f t="shared" si="89"/>
        <v>0</v>
      </c>
      <c r="DK115" s="65"/>
      <c r="DL115" s="113">
        <f>DF115/125*'CINI - UniCampania'!$B$4</f>
        <v>0</v>
      </c>
    </row>
    <row r="116" spans="68:116" ht="23.25">
      <c r="BP116" s="1"/>
      <c r="BQ116" s="1"/>
      <c r="BR116" s="1"/>
      <c r="BS116" s="1"/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79"/>
        <v>0</v>
      </c>
      <c r="CT116" s="52">
        <f t="shared" si="80"/>
        <v>0</v>
      </c>
      <c r="CU116" s="52">
        <f t="shared" si="81"/>
        <v>0</v>
      </c>
      <c r="CV116" s="52">
        <f t="shared" si="82"/>
        <v>0</v>
      </c>
      <c r="CW116" s="52">
        <f t="shared" si="83"/>
        <v>0</v>
      </c>
      <c r="CX116" s="52">
        <f t="shared" si="84"/>
        <v>0</v>
      </c>
      <c r="CY116" s="52">
        <f t="shared" si="85"/>
        <v>0</v>
      </c>
      <c r="CZ116" s="52">
        <f t="shared" si="86"/>
        <v>0</v>
      </c>
      <c r="DA116" s="52">
        <f t="shared" si="87"/>
        <v>0</v>
      </c>
      <c r="DB116" s="66">
        <f t="shared" si="74"/>
        <v>0</v>
      </c>
      <c r="DC116" s="56"/>
      <c r="DD116" s="115">
        <f t="shared" si="73"/>
        <v>0</v>
      </c>
      <c r="DE116" s="116">
        <f>'CINI-Unicampania-Totale-Prev'!BU116</f>
        <v>0</v>
      </c>
      <c r="DF116" s="116">
        <f>'CINI-Unicampania-Totale-Prev'!BV116</f>
        <v>0</v>
      </c>
      <c r="DG116" s="116">
        <f>'CINI-Unicampania-Totale-Prev'!BW116</f>
        <v>0</v>
      </c>
      <c r="DH116" s="115">
        <v>0</v>
      </c>
      <c r="DI116" s="65"/>
      <c r="DJ116" s="109">
        <f t="shared" si="89"/>
        <v>0</v>
      </c>
      <c r="DK116" s="65"/>
      <c r="DL116" s="113">
        <f>DF116/125*'CINI - UniCampania'!$B$4</f>
        <v>0</v>
      </c>
    </row>
    <row r="117" spans="68:116" ht="23.25">
      <c r="BP117" s="1"/>
      <c r="BQ117" s="1"/>
      <c r="BR117" s="1"/>
      <c r="BS117" s="1"/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79"/>
        <v>0</v>
      </c>
      <c r="CT117" s="52">
        <f t="shared" si="80"/>
        <v>0</v>
      </c>
      <c r="CU117" s="52">
        <f t="shared" si="81"/>
        <v>0</v>
      </c>
      <c r="CV117" s="52">
        <f t="shared" si="82"/>
        <v>0</v>
      </c>
      <c r="CW117" s="52">
        <f t="shared" si="83"/>
        <v>0</v>
      </c>
      <c r="CX117" s="52">
        <f t="shared" si="84"/>
        <v>0</v>
      </c>
      <c r="CY117" s="52">
        <f t="shared" si="85"/>
        <v>0</v>
      </c>
      <c r="CZ117" s="52">
        <f t="shared" si="86"/>
        <v>0</v>
      </c>
      <c r="DA117" s="52">
        <f t="shared" si="87"/>
        <v>0</v>
      </c>
      <c r="DB117" s="66">
        <f t="shared" si="74"/>
        <v>0</v>
      </c>
      <c r="DC117" s="76"/>
      <c r="DD117" s="115">
        <f t="shared" si="73"/>
        <v>0</v>
      </c>
      <c r="DE117" s="116">
        <f>'CINI-Unicampania-Totale-Prev'!BU117</f>
        <v>0</v>
      </c>
      <c r="DF117" s="116">
        <f>'CINI-Unicampania-Totale-Prev'!BV117</f>
        <v>0</v>
      </c>
      <c r="DG117" s="116">
        <f>'CINI-Unicampania-Totale-Prev'!BW117</f>
        <v>0</v>
      </c>
      <c r="DH117" s="115">
        <v>0</v>
      </c>
      <c r="DI117" s="63"/>
      <c r="DJ117" s="113">
        <f t="shared" ref="DJ117" si="90">SUM(DJ118:DJ126)</f>
        <v>9.6</v>
      </c>
      <c r="DK117" s="65"/>
      <c r="DL117" s="113">
        <f>DF117/125*'CINI - UniCampania'!$B$4</f>
        <v>0</v>
      </c>
    </row>
    <row r="118" spans="68:116" ht="23.25">
      <c r="BP118" s="1"/>
      <c r="BQ118" s="1"/>
      <c r="BR118" s="1"/>
      <c r="BS118" s="1"/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79"/>
        <v>0</v>
      </c>
      <c r="CT118" s="52">
        <f t="shared" si="80"/>
        <v>0</v>
      </c>
      <c r="CU118" s="52">
        <f t="shared" si="81"/>
        <v>0</v>
      </c>
      <c r="CV118" s="52">
        <f t="shared" si="82"/>
        <v>0</v>
      </c>
      <c r="CW118" s="52">
        <f t="shared" si="83"/>
        <v>0</v>
      </c>
      <c r="CX118" s="52">
        <f t="shared" si="84"/>
        <v>0</v>
      </c>
      <c r="CY118" s="52">
        <f t="shared" si="85"/>
        <v>0</v>
      </c>
      <c r="CZ118" s="52">
        <f t="shared" si="86"/>
        <v>0</v>
      </c>
      <c r="DA118" s="52">
        <f t="shared" si="87"/>
        <v>0</v>
      </c>
      <c r="DB118" s="66">
        <f t="shared" si="74"/>
        <v>0</v>
      </c>
      <c r="DC118" s="56"/>
      <c r="DD118" s="115">
        <f t="shared" si="73"/>
        <v>0</v>
      </c>
      <c r="DE118" s="116">
        <f>'CINI-Unicampania-Totale-Prev'!BU118</f>
        <v>0</v>
      </c>
      <c r="DF118" s="116">
        <f>'CINI-Unicampania-Totale-Prev'!BV118</f>
        <v>0</v>
      </c>
      <c r="DG118" s="116">
        <f>'CINI-Unicampania-Totale-Prev'!BW118</f>
        <v>0</v>
      </c>
      <c r="DH118" s="115">
        <v>0</v>
      </c>
      <c r="DI118" s="65"/>
      <c r="DJ118" s="109">
        <f t="shared" ref="DJ118:DJ126" si="91">DD118/125</f>
        <v>0</v>
      </c>
      <c r="DK118" s="65"/>
      <c r="DL118" s="113">
        <f>DF118/125*'CINI - UniCampania'!$B$4</f>
        <v>0</v>
      </c>
    </row>
    <row r="119" spans="68:116" ht="23.25">
      <c r="BP119" s="1"/>
      <c r="BQ119" s="1"/>
      <c r="BR119" s="1"/>
      <c r="BS119" s="1"/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79"/>
        <v>0</v>
      </c>
      <c r="CT119" s="52">
        <f t="shared" si="80"/>
        <v>0</v>
      </c>
      <c r="CU119" s="52">
        <f t="shared" si="81"/>
        <v>0</v>
      </c>
      <c r="CV119" s="52">
        <f t="shared" si="82"/>
        <v>0</v>
      </c>
      <c r="CW119" s="52">
        <f t="shared" si="83"/>
        <v>0</v>
      </c>
      <c r="CX119" s="52">
        <f t="shared" si="84"/>
        <v>0</v>
      </c>
      <c r="CY119" s="52">
        <f t="shared" si="85"/>
        <v>0</v>
      </c>
      <c r="CZ119" s="52">
        <f t="shared" si="86"/>
        <v>0</v>
      </c>
      <c r="DA119" s="52">
        <f t="shared" si="87"/>
        <v>0</v>
      </c>
      <c r="DB119" s="66">
        <f t="shared" si="74"/>
        <v>0</v>
      </c>
      <c r="DC119" s="56"/>
      <c r="DD119" s="115">
        <f t="shared" si="73"/>
        <v>0</v>
      </c>
      <c r="DE119" s="116">
        <f>'CINI-Unicampania-Totale-Prev'!BU119</f>
        <v>0</v>
      </c>
      <c r="DF119" s="116">
        <f>'CINI-Unicampania-Totale-Prev'!BV119</f>
        <v>0</v>
      </c>
      <c r="DG119" s="116">
        <f>'CINI-Unicampania-Totale-Prev'!BW119</f>
        <v>0</v>
      </c>
      <c r="DH119" s="115">
        <v>0</v>
      </c>
      <c r="DI119" s="65"/>
      <c r="DJ119" s="109">
        <f t="shared" si="91"/>
        <v>0</v>
      </c>
      <c r="DK119" s="65"/>
      <c r="DL119" s="113">
        <f>DF119/125*'CINI - UniCampania'!$B$4</f>
        <v>0</v>
      </c>
    </row>
    <row r="120" spans="68:116" ht="23.25">
      <c r="BP120" s="1"/>
      <c r="BQ120" s="1"/>
      <c r="BR120" s="1"/>
      <c r="BS120" s="1"/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79"/>
        <v>0</v>
      </c>
      <c r="CT120" s="52">
        <f t="shared" si="80"/>
        <v>0</v>
      </c>
      <c r="CU120" s="52">
        <f t="shared" si="81"/>
        <v>0</v>
      </c>
      <c r="CV120" s="52">
        <f t="shared" si="82"/>
        <v>0</v>
      </c>
      <c r="CW120" s="52">
        <f t="shared" si="83"/>
        <v>0</v>
      </c>
      <c r="CX120" s="52">
        <f t="shared" si="84"/>
        <v>0</v>
      </c>
      <c r="CY120" s="52">
        <f t="shared" si="85"/>
        <v>0</v>
      </c>
      <c r="CZ120" s="52">
        <f t="shared" si="86"/>
        <v>0</v>
      </c>
      <c r="DA120" s="52">
        <f t="shared" si="87"/>
        <v>0</v>
      </c>
      <c r="DB120" s="66">
        <f t="shared" si="74"/>
        <v>0</v>
      </c>
      <c r="DC120" s="56"/>
      <c r="DD120" s="115">
        <f t="shared" si="73"/>
        <v>0</v>
      </c>
      <c r="DE120" s="116">
        <f>'CINI-Unicampania-Totale-Prev'!BU120</f>
        <v>0</v>
      </c>
      <c r="DF120" s="116">
        <f>'CINI-Unicampania-Totale-Prev'!BV120</f>
        <v>0</v>
      </c>
      <c r="DG120" s="116">
        <f>'CINI-Unicampania-Totale-Prev'!BW120</f>
        <v>0</v>
      </c>
      <c r="DH120" s="115">
        <v>0</v>
      </c>
      <c r="DI120" s="65"/>
      <c r="DJ120" s="109">
        <f t="shared" si="91"/>
        <v>0</v>
      </c>
      <c r="DK120" s="65"/>
      <c r="DL120" s="113">
        <f>DF120/125*'CINI - UniCampania'!$B$4</f>
        <v>0</v>
      </c>
    </row>
    <row r="121" spans="68:116" ht="23.25">
      <c r="BP121" s="1"/>
      <c r="BQ121" s="1"/>
      <c r="BR121" s="1"/>
      <c r="BS121" s="1"/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79"/>
        <v>0</v>
      </c>
      <c r="CT121" s="52">
        <f t="shared" si="80"/>
        <v>0</v>
      </c>
      <c r="CU121" s="52">
        <f t="shared" si="81"/>
        <v>0</v>
      </c>
      <c r="CV121" s="52">
        <f t="shared" si="82"/>
        <v>0</v>
      </c>
      <c r="CW121" s="52">
        <f t="shared" si="83"/>
        <v>0</v>
      </c>
      <c r="CX121" s="52">
        <f t="shared" si="84"/>
        <v>0</v>
      </c>
      <c r="CY121" s="52">
        <f t="shared" si="85"/>
        <v>0</v>
      </c>
      <c r="CZ121" s="52">
        <f t="shared" si="86"/>
        <v>0</v>
      </c>
      <c r="DA121" s="52">
        <f t="shared" si="87"/>
        <v>0</v>
      </c>
      <c r="DB121" s="66">
        <f t="shared" si="74"/>
        <v>0</v>
      </c>
      <c r="DC121" s="56"/>
      <c r="DD121" s="115">
        <f t="shared" si="73"/>
        <v>0</v>
      </c>
      <c r="DE121" s="116">
        <f>'CINI-Unicampania-Totale-Prev'!BU121</f>
        <v>0</v>
      </c>
      <c r="DF121" s="116">
        <f>'CINI-Unicampania-Totale-Prev'!BV121</f>
        <v>0</v>
      </c>
      <c r="DG121" s="116">
        <f>'CINI-Unicampania-Totale-Prev'!BW121</f>
        <v>0</v>
      </c>
      <c r="DH121" s="115">
        <v>0</v>
      </c>
      <c r="DI121" s="65"/>
      <c r="DJ121" s="109">
        <f t="shared" si="91"/>
        <v>0</v>
      </c>
      <c r="DK121" s="65"/>
      <c r="DL121" s="113">
        <f>DF121/125*'CINI - UniCampania'!$B$4</f>
        <v>0</v>
      </c>
    </row>
    <row r="122" spans="68:116" ht="23.25">
      <c r="BP122" s="1"/>
      <c r="BQ122" s="1"/>
      <c r="BR122" s="1"/>
      <c r="BS122" s="1"/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79"/>
        <v>0</v>
      </c>
      <c r="CT122" s="52">
        <f t="shared" si="80"/>
        <v>0</v>
      </c>
      <c r="CU122" s="52">
        <f t="shared" si="81"/>
        <v>0</v>
      </c>
      <c r="CV122" s="52">
        <f t="shared" si="82"/>
        <v>0</v>
      </c>
      <c r="CW122" s="52">
        <f t="shared" si="83"/>
        <v>0</v>
      </c>
      <c r="CX122" s="52">
        <f t="shared" si="84"/>
        <v>0</v>
      </c>
      <c r="CY122" s="52">
        <f t="shared" si="85"/>
        <v>0</v>
      </c>
      <c r="CZ122" s="52">
        <f t="shared" si="86"/>
        <v>0</v>
      </c>
      <c r="DA122" s="52">
        <f t="shared" si="87"/>
        <v>0</v>
      </c>
      <c r="DB122" s="66">
        <f t="shared" si="74"/>
        <v>0</v>
      </c>
      <c r="DC122" s="56"/>
      <c r="DD122" s="115">
        <f t="shared" si="73"/>
        <v>0</v>
      </c>
      <c r="DE122" s="116">
        <f>'CINI-Unicampania-Totale-Prev'!BU122</f>
        <v>0</v>
      </c>
      <c r="DF122" s="116">
        <f>'CINI-Unicampania-Totale-Prev'!BV122</f>
        <v>0</v>
      </c>
      <c r="DG122" s="116">
        <f>'CINI-Unicampania-Totale-Prev'!BW122</f>
        <v>0</v>
      </c>
      <c r="DH122" s="115">
        <v>0</v>
      </c>
      <c r="DI122" s="65"/>
      <c r="DJ122" s="109">
        <f t="shared" si="91"/>
        <v>0</v>
      </c>
      <c r="DK122" s="65"/>
      <c r="DL122" s="113">
        <f>DF122/125*'CINI - UniCampania'!$B$4</f>
        <v>0</v>
      </c>
    </row>
    <row r="123" spans="68:116" ht="23.25">
      <c r="BP123" s="1"/>
      <c r="BQ123" s="1"/>
      <c r="BR123" s="1"/>
      <c r="BS123" s="1"/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79"/>
        <v>0</v>
      </c>
      <c r="CT123" s="52">
        <f t="shared" si="80"/>
        <v>0</v>
      </c>
      <c r="CU123" s="52">
        <f t="shared" si="81"/>
        <v>0</v>
      </c>
      <c r="CV123" s="52">
        <f t="shared" si="82"/>
        <v>0</v>
      </c>
      <c r="CW123" s="52">
        <f t="shared" si="83"/>
        <v>0</v>
      </c>
      <c r="CX123" s="52">
        <f t="shared" si="84"/>
        <v>0</v>
      </c>
      <c r="CY123" s="52">
        <f t="shared" si="85"/>
        <v>0</v>
      </c>
      <c r="CZ123" s="52">
        <f t="shared" si="86"/>
        <v>0</v>
      </c>
      <c r="DA123" s="52">
        <f t="shared" si="87"/>
        <v>0</v>
      </c>
      <c r="DB123" s="66">
        <f t="shared" si="74"/>
        <v>0</v>
      </c>
      <c r="DC123" s="56"/>
      <c r="DD123" s="115">
        <f t="shared" si="73"/>
        <v>0</v>
      </c>
      <c r="DE123" s="116">
        <f>'CINI-Unicampania-Totale-Prev'!BU123</f>
        <v>0</v>
      </c>
      <c r="DF123" s="116">
        <f>'CINI-Unicampania-Totale-Prev'!BV123</f>
        <v>0</v>
      </c>
      <c r="DG123" s="116">
        <f>'CINI-Unicampania-Totale-Prev'!BW123</f>
        <v>0</v>
      </c>
      <c r="DH123" s="115">
        <v>0</v>
      </c>
      <c r="DI123" s="65"/>
      <c r="DJ123" s="109">
        <f t="shared" si="91"/>
        <v>0</v>
      </c>
      <c r="DK123" s="65"/>
      <c r="DL123" s="113">
        <f>DF123/125*'CINI - UniCampania'!$B$4</f>
        <v>0</v>
      </c>
    </row>
    <row r="124" spans="68:116" ht="23.25">
      <c r="BP124" s="1"/>
      <c r="BQ124" s="1"/>
      <c r="BR124" s="1"/>
      <c r="BS124" s="1"/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79"/>
        <v>0</v>
      </c>
      <c r="CT124" s="52">
        <f t="shared" si="80"/>
        <v>0</v>
      </c>
      <c r="CU124" s="52">
        <f t="shared" si="81"/>
        <v>0</v>
      </c>
      <c r="CV124" s="52">
        <f t="shared" si="82"/>
        <v>0</v>
      </c>
      <c r="CW124" s="52">
        <f t="shared" si="83"/>
        <v>0</v>
      </c>
      <c r="CX124" s="52">
        <f t="shared" si="84"/>
        <v>0</v>
      </c>
      <c r="CY124" s="52">
        <f t="shared" si="85"/>
        <v>0</v>
      </c>
      <c r="CZ124" s="52">
        <f t="shared" si="86"/>
        <v>0</v>
      </c>
      <c r="DA124" s="52">
        <f t="shared" si="87"/>
        <v>0</v>
      </c>
      <c r="DB124" s="66">
        <f t="shared" si="74"/>
        <v>0</v>
      </c>
      <c r="DC124" s="56"/>
      <c r="DD124" s="115">
        <f t="shared" si="73"/>
        <v>600</v>
      </c>
      <c r="DE124" s="116">
        <f>'CINI-Unicampania-Totale-Prev'!BU124</f>
        <v>600</v>
      </c>
      <c r="DF124" s="116">
        <f>'CINI-Unicampania-Totale-Prev'!BV124</f>
        <v>0</v>
      </c>
      <c r="DG124" s="116">
        <f>'CINI-Unicampania-Totale-Prev'!BW124</f>
        <v>0</v>
      </c>
      <c r="DH124" s="115">
        <v>600</v>
      </c>
      <c r="DI124" s="65"/>
      <c r="DJ124" s="109">
        <f t="shared" si="91"/>
        <v>4.8</v>
      </c>
      <c r="DK124" s="65"/>
      <c r="DL124" s="113">
        <f>DF124/125*'CINI - UniCampania'!$B$4</f>
        <v>0</v>
      </c>
    </row>
    <row r="125" spans="68:116" ht="23.25">
      <c r="BP125" s="1"/>
      <c r="BQ125" s="1"/>
      <c r="BR125" s="1"/>
      <c r="BS125" s="1"/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79"/>
        <v>0</v>
      </c>
      <c r="CT125" s="52">
        <f t="shared" si="80"/>
        <v>0</v>
      </c>
      <c r="CU125" s="52">
        <f t="shared" si="81"/>
        <v>0</v>
      </c>
      <c r="CV125" s="52">
        <f t="shared" si="82"/>
        <v>0</v>
      </c>
      <c r="CW125" s="52">
        <f t="shared" si="83"/>
        <v>0</v>
      </c>
      <c r="CX125" s="52">
        <f t="shared" si="84"/>
        <v>0</v>
      </c>
      <c r="CY125" s="52">
        <f t="shared" si="85"/>
        <v>0</v>
      </c>
      <c r="CZ125" s="52">
        <f t="shared" si="86"/>
        <v>0</v>
      </c>
      <c r="DA125" s="52">
        <f t="shared" si="87"/>
        <v>0</v>
      </c>
      <c r="DB125" s="66">
        <f t="shared" si="74"/>
        <v>0</v>
      </c>
      <c r="DC125" s="56"/>
      <c r="DD125" s="115">
        <f t="shared" si="73"/>
        <v>0</v>
      </c>
      <c r="DE125" s="116">
        <f>'CINI-Unicampania-Totale-Prev'!BU125</f>
        <v>0</v>
      </c>
      <c r="DF125" s="116">
        <f>'CINI-Unicampania-Totale-Prev'!BV125</f>
        <v>0</v>
      </c>
      <c r="DG125" s="116">
        <f>'CINI-Unicampania-Totale-Prev'!BW125</f>
        <v>0</v>
      </c>
      <c r="DH125" s="115">
        <v>0</v>
      </c>
      <c r="DI125" s="65"/>
      <c r="DJ125" s="109">
        <f t="shared" si="91"/>
        <v>0</v>
      </c>
      <c r="DK125" s="65"/>
      <c r="DL125" s="113">
        <f>DF125/125*'CINI - UniCampania'!$B$4</f>
        <v>0</v>
      </c>
    </row>
    <row r="126" spans="68:116" ht="23.25">
      <c r="BP126" s="1"/>
      <c r="BQ126" s="1"/>
      <c r="BR126" s="1"/>
      <c r="BS126" s="1"/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79"/>
        <v>0</v>
      </c>
      <c r="CT126" s="52">
        <f t="shared" si="80"/>
        <v>0</v>
      </c>
      <c r="CU126" s="52">
        <f t="shared" si="81"/>
        <v>0</v>
      </c>
      <c r="CV126" s="52">
        <f t="shared" si="82"/>
        <v>0</v>
      </c>
      <c r="CW126" s="52">
        <f t="shared" si="83"/>
        <v>0</v>
      </c>
      <c r="CX126" s="52">
        <f t="shared" si="84"/>
        <v>0</v>
      </c>
      <c r="CY126" s="52">
        <f t="shared" si="85"/>
        <v>0</v>
      </c>
      <c r="CZ126" s="52">
        <f t="shared" si="86"/>
        <v>0</v>
      </c>
      <c r="DA126" s="52">
        <f t="shared" si="87"/>
        <v>0</v>
      </c>
      <c r="DB126" s="66">
        <f t="shared" si="74"/>
        <v>0</v>
      </c>
      <c r="DC126" s="56"/>
      <c r="DD126" s="115">
        <f t="shared" si="73"/>
        <v>600</v>
      </c>
      <c r="DE126" s="116">
        <f>'CINI-Unicampania-Totale-Prev'!BU126</f>
        <v>600</v>
      </c>
      <c r="DF126" s="116">
        <f>'CINI-Unicampania-Totale-Prev'!BV126</f>
        <v>0</v>
      </c>
      <c r="DG126" s="116">
        <f>'CINI-Unicampania-Totale-Prev'!BW126</f>
        <v>0</v>
      </c>
      <c r="DH126" s="115">
        <v>600</v>
      </c>
      <c r="DI126" s="65"/>
      <c r="DJ126" s="109">
        <f t="shared" si="91"/>
        <v>4.8</v>
      </c>
      <c r="DK126" s="65"/>
      <c r="DL126" s="113">
        <f>DF126/125*'CINI - UniCampania'!$B$4</f>
        <v>0</v>
      </c>
    </row>
    <row r="127" spans="68:116" ht="23.25">
      <c r="BP127" s="1"/>
      <c r="BQ127" s="1"/>
      <c r="BR127" s="1"/>
      <c r="BS127" s="1"/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79"/>
        <v>0</v>
      </c>
      <c r="CT127" s="52">
        <f t="shared" si="80"/>
        <v>0</v>
      </c>
      <c r="CU127" s="52">
        <f t="shared" si="81"/>
        <v>0</v>
      </c>
      <c r="CV127" s="52">
        <f t="shared" si="82"/>
        <v>0</v>
      </c>
      <c r="CW127" s="52">
        <f t="shared" si="83"/>
        <v>0</v>
      </c>
      <c r="CX127" s="52">
        <f t="shared" si="84"/>
        <v>0</v>
      </c>
      <c r="CY127" s="52">
        <f t="shared" si="85"/>
        <v>0</v>
      </c>
      <c r="CZ127" s="52">
        <f t="shared" si="86"/>
        <v>0</v>
      </c>
      <c r="DA127" s="52">
        <f t="shared" si="87"/>
        <v>0</v>
      </c>
      <c r="DB127" s="66">
        <f t="shared" si="74"/>
        <v>0</v>
      </c>
      <c r="DC127" s="76"/>
      <c r="DD127" s="115">
        <f t="shared" si="73"/>
        <v>0</v>
      </c>
      <c r="DE127" s="116">
        <f>'CINI-Unicampania-Totale-Prev'!BU127</f>
        <v>0</v>
      </c>
      <c r="DF127" s="116">
        <f>'CINI-Unicampania-Totale-Prev'!BV127</f>
        <v>0</v>
      </c>
      <c r="DG127" s="116">
        <f>'CINI-Unicampania-Totale-Prev'!BW127</f>
        <v>0</v>
      </c>
      <c r="DH127" s="115">
        <v>0</v>
      </c>
      <c r="DI127" s="63"/>
      <c r="DJ127" s="113">
        <f t="shared" ref="DJ127" si="92">SUM(DJ128:DJ133)</f>
        <v>9.6</v>
      </c>
      <c r="DK127" s="65"/>
      <c r="DL127" s="113">
        <f>DF127/125*'CINI - UniCampania'!$B$4</f>
        <v>0</v>
      </c>
    </row>
    <row r="128" spans="68:116" ht="23.25">
      <c r="BP128" s="1"/>
      <c r="BQ128" s="1"/>
      <c r="BR128" s="1"/>
      <c r="BS128" s="1"/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79"/>
        <v>0</v>
      </c>
      <c r="CT128" s="52">
        <f t="shared" si="80"/>
        <v>0</v>
      </c>
      <c r="CU128" s="52">
        <f t="shared" si="81"/>
        <v>0</v>
      </c>
      <c r="CV128" s="52">
        <f t="shared" si="82"/>
        <v>0</v>
      </c>
      <c r="CW128" s="52">
        <f t="shared" si="83"/>
        <v>0</v>
      </c>
      <c r="CX128" s="52">
        <f t="shared" si="84"/>
        <v>0</v>
      </c>
      <c r="CY128" s="52">
        <f t="shared" si="85"/>
        <v>0</v>
      </c>
      <c r="CZ128" s="52">
        <f t="shared" si="86"/>
        <v>0</v>
      </c>
      <c r="DA128" s="52">
        <f t="shared" si="87"/>
        <v>0</v>
      </c>
      <c r="DB128" s="66">
        <f t="shared" si="74"/>
        <v>0</v>
      </c>
      <c r="DC128" s="56"/>
      <c r="DD128" s="115">
        <f t="shared" si="73"/>
        <v>0</v>
      </c>
      <c r="DE128" s="116">
        <f>'CINI-Unicampania-Totale-Prev'!BU128</f>
        <v>0</v>
      </c>
      <c r="DF128" s="116">
        <f>'CINI-Unicampania-Totale-Prev'!BV128</f>
        <v>0</v>
      </c>
      <c r="DG128" s="116">
        <f>'CINI-Unicampania-Totale-Prev'!BW128</f>
        <v>0</v>
      </c>
      <c r="DH128" s="115">
        <v>0</v>
      </c>
      <c r="DI128" s="65"/>
      <c r="DJ128" s="109">
        <f t="shared" ref="DJ128:DJ133" si="93">DD128/125</f>
        <v>0</v>
      </c>
      <c r="DK128" s="65"/>
      <c r="DL128" s="113">
        <f>DF128/125*'CINI - UniCampania'!$B$4</f>
        <v>0</v>
      </c>
    </row>
    <row r="129" spans="68:116" ht="23.25">
      <c r="BP129" s="1"/>
      <c r="BQ129" s="1"/>
      <c r="BR129" s="1"/>
      <c r="BS129" s="1"/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79"/>
        <v>0</v>
      </c>
      <c r="CT129" s="52">
        <f t="shared" si="80"/>
        <v>0</v>
      </c>
      <c r="CU129" s="52">
        <f t="shared" si="81"/>
        <v>0</v>
      </c>
      <c r="CV129" s="52">
        <f t="shared" si="82"/>
        <v>0</v>
      </c>
      <c r="CW129" s="52">
        <f t="shared" si="83"/>
        <v>0</v>
      </c>
      <c r="CX129" s="52">
        <f t="shared" si="84"/>
        <v>0</v>
      </c>
      <c r="CY129" s="52">
        <f t="shared" si="85"/>
        <v>0</v>
      </c>
      <c r="CZ129" s="52">
        <f t="shared" si="86"/>
        <v>0</v>
      </c>
      <c r="DA129" s="52">
        <f t="shared" si="87"/>
        <v>0</v>
      </c>
      <c r="DB129" s="66">
        <f t="shared" si="74"/>
        <v>0</v>
      </c>
      <c r="DC129" s="56"/>
      <c r="DD129" s="115">
        <f t="shared" si="73"/>
        <v>0</v>
      </c>
      <c r="DE129" s="116">
        <f>'CINI-Unicampania-Totale-Prev'!BU129</f>
        <v>0</v>
      </c>
      <c r="DF129" s="116">
        <f>'CINI-Unicampania-Totale-Prev'!BV129</f>
        <v>0</v>
      </c>
      <c r="DG129" s="116">
        <f>'CINI-Unicampania-Totale-Prev'!BW129</f>
        <v>0</v>
      </c>
      <c r="DH129" s="115">
        <v>0</v>
      </c>
      <c r="DI129" s="65"/>
      <c r="DJ129" s="109">
        <f t="shared" si="93"/>
        <v>0</v>
      </c>
      <c r="DK129" s="65"/>
      <c r="DL129" s="113">
        <f>DF129/125*'CINI - UniCampania'!$B$4</f>
        <v>0</v>
      </c>
    </row>
    <row r="130" spans="68:116" ht="23.25">
      <c r="BP130" s="1"/>
      <c r="BQ130" s="1"/>
      <c r="BR130" s="1"/>
      <c r="BS130" s="1"/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79"/>
        <v>0</v>
      </c>
      <c r="CT130" s="52">
        <f t="shared" si="80"/>
        <v>0</v>
      </c>
      <c r="CU130" s="52">
        <f t="shared" si="81"/>
        <v>0</v>
      </c>
      <c r="CV130" s="52">
        <f t="shared" si="82"/>
        <v>0</v>
      </c>
      <c r="CW130" s="52">
        <f t="shared" si="83"/>
        <v>0</v>
      </c>
      <c r="CX130" s="52">
        <f t="shared" si="84"/>
        <v>0</v>
      </c>
      <c r="CY130" s="52">
        <f t="shared" si="85"/>
        <v>0</v>
      </c>
      <c r="CZ130" s="52">
        <f t="shared" si="86"/>
        <v>0</v>
      </c>
      <c r="DA130" s="52">
        <f t="shared" si="87"/>
        <v>0</v>
      </c>
      <c r="DB130" s="66">
        <f t="shared" si="74"/>
        <v>0</v>
      </c>
      <c r="DC130" s="56"/>
      <c r="DD130" s="115">
        <f t="shared" si="73"/>
        <v>0</v>
      </c>
      <c r="DE130" s="116">
        <f>'CINI-Unicampania-Totale-Prev'!BU130</f>
        <v>0</v>
      </c>
      <c r="DF130" s="116">
        <f>'CINI-Unicampania-Totale-Prev'!BV130</f>
        <v>0</v>
      </c>
      <c r="DG130" s="116">
        <f>'CINI-Unicampania-Totale-Prev'!BW130</f>
        <v>0</v>
      </c>
      <c r="DH130" s="115">
        <v>0</v>
      </c>
      <c r="DI130" s="65"/>
      <c r="DJ130" s="109">
        <f t="shared" si="93"/>
        <v>0</v>
      </c>
      <c r="DK130" s="65"/>
      <c r="DL130" s="113">
        <f>DF130/125*'CINI - UniCampania'!$B$4</f>
        <v>0</v>
      </c>
    </row>
    <row r="131" spans="68:116" ht="23.25">
      <c r="BP131" s="1"/>
      <c r="BQ131" s="1"/>
      <c r="BR131" s="1"/>
      <c r="BS131" s="1"/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79"/>
        <v>0</v>
      </c>
      <c r="CT131" s="52">
        <f t="shared" si="80"/>
        <v>0</v>
      </c>
      <c r="CU131" s="52">
        <f t="shared" si="81"/>
        <v>0</v>
      </c>
      <c r="CV131" s="52">
        <f t="shared" si="82"/>
        <v>0</v>
      </c>
      <c r="CW131" s="52">
        <f t="shared" si="83"/>
        <v>0</v>
      </c>
      <c r="CX131" s="52">
        <f t="shared" si="84"/>
        <v>0</v>
      </c>
      <c r="CY131" s="52">
        <f t="shared" si="85"/>
        <v>0</v>
      </c>
      <c r="CZ131" s="52">
        <f t="shared" si="86"/>
        <v>0</v>
      </c>
      <c r="DA131" s="52">
        <f t="shared" si="87"/>
        <v>0</v>
      </c>
      <c r="DB131" s="66">
        <f t="shared" si="74"/>
        <v>0</v>
      </c>
      <c r="DC131" s="56"/>
      <c r="DD131" s="115">
        <f t="shared" si="73"/>
        <v>600</v>
      </c>
      <c r="DE131" s="116">
        <f>'CINI-Unicampania-Totale-Prev'!BU131</f>
        <v>600</v>
      </c>
      <c r="DF131" s="116">
        <f>'CINI-Unicampania-Totale-Prev'!BV131</f>
        <v>0</v>
      </c>
      <c r="DG131" s="116">
        <f>'CINI-Unicampania-Totale-Prev'!BW131</f>
        <v>0</v>
      </c>
      <c r="DH131" s="115">
        <v>600</v>
      </c>
      <c r="DI131" s="65"/>
      <c r="DJ131" s="109">
        <f t="shared" si="93"/>
        <v>4.8</v>
      </c>
      <c r="DK131" s="65"/>
      <c r="DL131" s="113">
        <f>DF131/125*'CINI - UniCampania'!$B$4</f>
        <v>0</v>
      </c>
    </row>
    <row r="132" spans="68:116" ht="23.25">
      <c r="BP132" s="1"/>
      <c r="BQ132" s="1"/>
      <c r="BR132" s="1"/>
      <c r="BS132" s="1"/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79"/>
        <v>0</v>
      </c>
      <c r="CT132" s="52">
        <f t="shared" si="80"/>
        <v>0</v>
      </c>
      <c r="CU132" s="52">
        <f t="shared" si="81"/>
        <v>0</v>
      </c>
      <c r="CV132" s="52">
        <f t="shared" si="82"/>
        <v>0</v>
      </c>
      <c r="CW132" s="52">
        <f t="shared" si="83"/>
        <v>0</v>
      </c>
      <c r="CX132" s="52">
        <f t="shared" si="84"/>
        <v>0</v>
      </c>
      <c r="CY132" s="52">
        <f t="shared" si="85"/>
        <v>0</v>
      </c>
      <c r="CZ132" s="52">
        <f t="shared" si="86"/>
        <v>0</v>
      </c>
      <c r="DA132" s="52">
        <f t="shared" si="87"/>
        <v>0</v>
      </c>
      <c r="DB132" s="66">
        <f t="shared" si="74"/>
        <v>0</v>
      </c>
      <c r="DC132" s="56"/>
      <c r="DD132" s="115">
        <f t="shared" si="73"/>
        <v>600</v>
      </c>
      <c r="DE132" s="116">
        <f>'CINI-Unicampania-Totale-Prev'!BU132</f>
        <v>600</v>
      </c>
      <c r="DF132" s="116">
        <f>'CINI-Unicampania-Totale-Prev'!BV132</f>
        <v>0</v>
      </c>
      <c r="DG132" s="116">
        <f>'CINI-Unicampania-Totale-Prev'!BW132</f>
        <v>0</v>
      </c>
      <c r="DH132" s="115">
        <v>600</v>
      </c>
      <c r="DI132" s="65"/>
      <c r="DJ132" s="109">
        <f t="shared" si="93"/>
        <v>4.8</v>
      </c>
      <c r="DK132" s="65"/>
      <c r="DL132" s="113">
        <f>DF132/125*'CINI - UniCampania'!$B$4</f>
        <v>0</v>
      </c>
    </row>
    <row r="133" spans="68:116" ht="23.25">
      <c r="BP133" s="1"/>
      <c r="BQ133" s="1"/>
      <c r="BR133" s="1"/>
      <c r="BS133" s="1"/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79"/>
        <v>0</v>
      </c>
      <c r="CT133" s="52">
        <f t="shared" si="80"/>
        <v>0</v>
      </c>
      <c r="CU133" s="52">
        <f t="shared" si="81"/>
        <v>0</v>
      </c>
      <c r="CV133" s="52">
        <f t="shared" si="82"/>
        <v>0</v>
      </c>
      <c r="CW133" s="52">
        <f t="shared" si="83"/>
        <v>0</v>
      </c>
      <c r="CX133" s="52">
        <f t="shared" si="84"/>
        <v>0</v>
      </c>
      <c r="CY133" s="52">
        <f t="shared" si="85"/>
        <v>0</v>
      </c>
      <c r="CZ133" s="52">
        <f t="shared" si="86"/>
        <v>0</v>
      </c>
      <c r="DA133" s="52">
        <f t="shared" si="87"/>
        <v>0</v>
      </c>
      <c r="DB133" s="66">
        <f t="shared" si="74"/>
        <v>0</v>
      </c>
      <c r="DC133" s="56"/>
      <c r="DD133" s="115">
        <f t="shared" si="73"/>
        <v>0</v>
      </c>
      <c r="DE133" s="116">
        <f>'CINI-Unicampania-Totale-Prev'!BU133</f>
        <v>0</v>
      </c>
      <c r="DF133" s="116">
        <f>'CINI-Unicampania-Totale-Prev'!BV133</f>
        <v>0</v>
      </c>
      <c r="DG133" s="116">
        <f>'CINI-Unicampania-Totale-Prev'!BW133</f>
        <v>0</v>
      </c>
      <c r="DH133" s="115">
        <v>0</v>
      </c>
      <c r="DI133" s="65"/>
      <c r="DJ133" s="109">
        <f t="shared" si="93"/>
        <v>0</v>
      </c>
      <c r="DK133" s="65"/>
      <c r="DL133" s="113">
        <f>DF133/125*'CINI - UniCampania'!$B$4</f>
        <v>0</v>
      </c>
    </row>
    <row r="134" spans="68:116" ht="23.25">
      <c r="BP134" s="1"/>
      <c r="BQ134" s="1"/>
      <c r="BR134" s="1"/>
      <c r="BS134" s="1"/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79"/>
        <v>0</v>
      </c>
      <c r="CT134" s="52">
        <f t="shared" si="80"/>
        <v>0</v>
      </c>
      <c r="CU134" s="52">
        <f t="shared" si="81"/>
        <v>0</v>
      </c>
      <c r="CV134" s="52">
        <f t="shared" si="82"/>
        <v>0</v>
      </c>
      <c r="CW134" s="52">
        <f t="shared" si="83"/>
        <v>0</v>
      </c>
      <c r="CX134" s="52">
        <f t="shared" si="84"/>
        <v>0</v>
      </c>
      <c r="CY134" s="52">
        <f t="shared" si="85"/>
        <v>0</v>
      </c>
      <c r="CZ134" s="52">
        <f t="shared" si="86"/>
        <v>0</v>
      </c>
      <c r="DA134" s="52">
        <f t="shared" si="87"/>
        <v>0</v>
      </c>
      <c r="DB134" s="66">
        <f t="shared" si="74"/>
        <v>0</v>
      </c>
      <c r="DC134" s="76"/>
      <c r="DD134" s="115">
        <f t="shared" si="73"/>
        <v>0</v>
      </c>
      <c r="DE134" s="116">
        <f>'CINI-Unicampania-Totale-Prev'!BU134</f>
        <v>0</v>
      </c>
      <c r="DF134" s="116">
        <f>'CINI-Unicampania-Totale-Prev'!BV134</f>
        <v>0</v>
      </c>
      <c r="DG134" s="116">
        <f>'CINI-Unicampania-Totale-Prev'!BW134</f>
        <v>0</v>
      </c>
      <c r="DH134" s="115">
        <v>0</v>
      </c>
      <c r="DI134" s="63"/>
      <c r="DJ134" s="113">
        <f t="shared" ref="DJ134" si="94">SUM(DJ135:DJ139)</f>
        <v>14.399999999999999</v>
      </c>
      <c r="DK134" s="65"/>
      <c r="DL134" s="113">
        <f>DF134/125*'CINI - UniCampania'!$B$4</f>
        <v>0</v>
      </c>
    </row>
    <row r="135" spans="68:116" ht="23.25">
      <c r="BP135" s="1"/>
      <c r="BQ135" s="1"/>
      <c r="BR135" s="1"/>
      <c r="BS135" s="1"/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51"/>
      <c r="CJ135" s="51"/>
      <c r="CK135" s="51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79"/>
        <v>0</v>
      </c>
      <c r="CT135" s="52">
        <f t="shared" si="80"/>
        <v>0</v>
      </c>
      <c r="CU135" s="52">
        <f t="shared" si="81"/>
        <v>0</v>
      </c>
      <c r="CV135" s="52">
        <f t="shared" si="82"/>
        <v>0</v>
      </c>
      <c r="CW135" s="52">
        <f t="shared" si="83"/>
        <v>0</v>
      </c>
      <c r="CX135" s="52">
        <f t="shared" si="84"/>
        <v>0</v>
      </c>
      <c r="CY135" s="52">
        <f t="shared" si="85"/>
        <v>0</v>
      </c>
      <c r="CZ135" s="52">
        <f t="shared" si="86"/>
        <v>0</v>
      </c>
      <c r="DA135" s="52">
        <f t="shared" si="87"/>
        <v>0</v>
      </c>
      <c r="DB135" s="66">
        <f t="shared" si="74"/>
        <v>0</v>
      </c>
      <c r="DC135" s="56"/>
      <c r="DD135" s="115">
        <f t="shared" si="73"/>
        <v>600</v>
      </c>
      <c r="DE135" s="116">
        <f>'CINI-Unicampania-Totale-Prev'!BU135</f>
        <v>600</v>
      </c>
      <c r="DF135" s="116">
        <f>'CINI-Unicampania-Totale-Prev'!BV135</f>
        <v>0</v>
      </c>
      <c r="DG135" s="116">
        <f>'CINI-Unicampania-Totale-Prev'!BW135</f>
        <v>0</v>
      </c>
      <c r="DH135" s="115">
        <v>600</v>
      </c>
      <c r="DI135" s="65"/>
      <c r="DJ135" s="109">
        <f t="shared" ref="DJ135:DJ156" si="95">DD135/125</f>
        <v>4.8</v>
      </c>
      <c r="DK135" s="65"/>
      <c r="DL135" s="113">
        <f>DF135/125*'CINI - UniCampania'!$B$4</f>
        <v>0</v>
      </c>
    </row>
    <row r="136" spans="68:116" ht="23.25">
      <c r="BP136" s="1"/>
      <c r="BQ136" s="1"/>
      <c r="BR136" s="1"/>
      <c r="BS136" s="1"/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79"/>
        <v>0</v>
      </c>
      <c r="CT136" s="52">
        <f t="shared" si="80"/>
        <v>0</v>
      </c>
      <c r="CU136" s="52">
        <f t="shared" si="81"/>
        <v>0</v>
      </c>
      <c r="CV136" s="52">
        <f t="shared" si="82"/>
        <v>0</v>
      </c>
      <c r="CW136" s="52">
        <f t="shared" si="83"/>
        <v>0</v>
      </c>
      <c r="CX136" s="52">
        <f t="shared" si="84"/>
        <v>0</v>
      </c>
      <c r="CY136" s="52">
        <f t="shared" si="85"/>
        <v>0</v>
      </c>
      <c r="CZ136" s="52">
        <f t="shared" si="86"/>
        <v>0</v>
      </c>
      <c r="DA136" s="52">
        <f t="shared" si="87"/>
        <v>0</v>
      </c>
      <c r="DB136" s="66">
        <f t="shared" si="74"/>
        <v>0</v>
      </c>
      <c r="DC136" s="56"/>
      <c r="DD136" s="115">
        <f t="shared" si="73"/>
        <v>600</v>
      </c>
      <c r="DE136" s="116">
        <f>'CINI-Unicampania-Totale-Prev'!BU136</f>
        <v>600</v>
      </c>
      <c r="DF136" s="116">
        <f>'CINI-Unicampania-Totale-Prev'!BV136</f>
        <v>0</v>
      </c>
      <c r="DG136" s="116">
        <f>'CINI-Unicampania-Totale-Prev'!BW136</f>
        <v>0</v>
      </c>
      <c r="DH136" s="115">
        <v>600</v>
      </c>
      <c r="DI136" s="65"/>
      <c r="DJ136" s="109">
        <f t="shared" si="95"/>
        <v>4.8</v>
      </c>
      <c r="DK136" s="65"/>
      <c r="DL136" s="113">
        <f>DF136/125*'CINI - UniCampania'!$B$4</f>
        <v>0</v>
      </c>
    </row>
    <row r="137" spans="68:116" ht="23.25">
      <c r="BP137" s="1"/>
      <c r="BQ137" s="1"/>
      <c r="BR137" s="1"/>
      <c r="BS137" s="1"/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79"/>
        <v>0</v>
      </c>
      <c r="CT137" s="52">
        <f t="shared" si="80"/>
        <v>0</v>
      </c>
      <c r="CU137" s="52">
        <f t="shared" si="81"/>
        <v>0</v>
      </c>
      <c r="CV137" s="52">
        <f t="shared" si="82"/>
        <v>0</v>
      </c>
      <c r="CW137" s="52">
        <f t="shared" si="83"/>
        <v>0</v>
      </c>
      <c r="CX137" s="52">
        <f t="shared" si="84"/>
        <v>0</v>
      </c>
      <c r="CY137" s="52">
        <f t="shared" si="85"/>
        <v>0</v>
      </c>
      <c r="CZ137" s="52">
        <f t="shared" si="86"/>
        <v>0</v>
      </c>
      <c r="DA137" s="52">
        <f t="shared" si="87"/>
        <v>0</v>
      </c>
      <c r="DB137" s="66">
        <f t="shared" si="74"/>
        <v>0</v>
      </c>
      <c r="DC137" s="56"/>
      <c r="DD137" s="115">
        <f t="shared" ref="DD137:DD139" si="96">SUM(DE137:DG137)</f>
        <v>600</v>
      </c>
      <c r="DE137" s="116">
        <f>'CINI-Unicampania-Totale-Prev'!BU137</f>
        <v>600</v>
      </c>
      <c r="DF137" s="116">
        <f>'CINI-Unicampania-Totale-Prev'!BV137</f>
        <v>0</v>
      </c>
      <c r="DG137" s="116">
        <f>'CINI-Unicampania-Totale-Prev'!BW137</f>
        <v>0</v>
      </c>
      <c r="DH137" s="115">
        <v>600</v>
      </c>
      <c r="DI137" s="65"/>
      <c r="DJ137" s="109">
        <f t="shared" si="95"/>
        <v>4.8</v>
      </c>
      <c r="DK137" s="65"/>
      <c r="DL137" s="113">
        <f>DF137/125*'CINI - UniCampania'!$B$4</f>
        <v>0</v>
      </c>
    </row>
    <row r="138" spans="68:116" ht="23.25">
      <c r="BP138" s="1"/>
      <c r="BQ138" s="1"/>
      <c r="BR138" s="1"/>
      <c r="BS138" s="1"/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51"/>
      <c r="CJ138" s="51"/>
      <c r="CK138" s="51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79"/>
        <v>0</v>
      </c>
      <c r="CT138" s="52">
        <f t="shared" si="80"/>
        <v>0</v>
      </c>
      <c r="CU138" s="52">
        <f t="shared" si="81"/>
        <v>0</v>
      </c>
      <c r="CV138" s="52">
        <f t="shared" si="82"/>
        <v>0</v>
      </c>
      <c r="CW138" s="52">
        <f t="shared" si="83"/>
        <v>0</v>
      </c>
      <c r="CX138" s="52">
        <f t="shared" si="84"/>
        <v>0</v>
      </c>
      <c r="CY138" s="52">
        <f t="shared" si="85"/>
        <v>0</v>
      </c>
      <c r="CZ138" s="52">
        <f t="shared" si="86"/>
        <v>0</v>
      </c>
      <c r="DA138" s="52">
        <f t="shared" si="87"/>
        <v>0</v>
      </c>
      <c r="DB138" s="66">
        <f t="shared" ref="DB138:DB139" si="97">SUM(CS138:DA138)</f>
        <v>0</v>
      </c>
      <c r="DC138" s="56"/>
      <c r="DD138" s="115">
        <f t="shared" si="96"/>
        <v>0</v>
      </c>
      <c r="DE138" s="116">
        <f>'CINI-Unicampania-Totale-Prev'!BU138</f>
        <v>0</v>
      </c>
      <c r="DF138" s="116">
        <f>'CINI-Unicampania-Totale-Prev'!BV138</f>
        <v>0</v>
      </c>
      <c r="DG138" s="116">
        <f>'CINI-Unicampania-Totale-Prev'!BW138</f>
        <v>0</v>
      </c>
      <c r="DH138" s="115">
        <v>0</v>
      </c>
      <c r="DI138" s="65"/>
      <c r="DJ138" s="109">
        <f t="shared" si="95"/>
        <v>0</v>
      </c>
      <c r="DK138" s="65"/>
      <c r="DL138" s="113">
        <f>DF138/125*'CINI - UniCampania'!$B$4</f>
        <v>0</v>
      </c>
    </row>
    <row r="139" spans="68:116" ht="23.25">
      <c r="BP139" s="1"/>
      <c r="BQ139" s="1"/>
      <c r="BR139" s="1"/>
      <c r="BS139" s="1"/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79"/>
        <v>0</v>
      </c>
      <c r="CT139" s="52">
        <f t="shared" si="80"/>
        <v>0</v>
      </c>
      <c r="CU139" s="52">
        <f t="shared" si="81"/>
        <v>0</v>
      </c>
      <c r="CV139" s="52">
        <f t="shared" si="82"/>
        <v>0</v>
      </c>
      <c r="CW139" s="52">
        <f t="shared" si="83"/>
        <v>0</v>
      </c>
      <c r="CX139" s="52">
        <f t="shared" si="84"/>
        <v>0</v>
      </c>
      <c r="CY139" s="52">
        <f t="shared" si="85"/>
        <v>0</v>
      </c>
      <c r="CZ139" s="52">
        <f t="shared" si="86"/>
        <v>0</v>
      </c>
      <c r="DA139" s="52">
        <f t="shared" si="87"/>
        <v>0</v>
      </c>
      <c r="DB139" s="66">
        <f t="shared" si="97"/>
        <v>0</v>
      </c>
      <c r="DC139" s="56"/>
      <c r="DD139" s="115">
        <f t="shared" si="96"/>
        <v>0</v>
      </c>
      <c r="DE139" s="116">
        <f>'CINI-Unicampania-Totale-Prev'!BU139</f>
        <v>0</v>
      </c>
      <c r="DF139" s="116">
        <f>'CINI-Unicampania-Totale-Prev'!BV139</f>
        <v>0</v>
      </c>
      <c r="DG139" s="116">
        <f>'CINI-Unicampania-Totale-Prev'!BW139</f>
        <v>0</v>
      </c>
      <c r="DH139" s="115">
        <v>0</v>
      </c>
      <c r="DI139" s="65"/>
      <c r="DJ139" s="109">
        <f t="shared" si="95"/>
        <v>0</v>
      </c>
      <c r="DK139" s="65"/>
      <c r="DL139" s="113">
        <f>DF139/125*'CINI - UniCampania'!$B$4</f>
        <v>0</v>
      </c>
    </row>
    <row r="140" spans="68:116" ht="23.25">
      <c r="BP140" s="1"/>
      <c r="BQ140" s="1"/>
      <c r="BR140" s="1"/>
      <c r="BS140" s="1"/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'CINI-Unicampania-Totale-Prev'!BU140</f>
        <v>0</v>
      </c>
      <c r="DF140" s="116">
        <f>'CINI-Unicampania-Totale-Prev'!BV140</f>
        <v>0</v>
      </c>
      <c r="DG140" s="116">
        <f>'CINI-Unicampania-Totale-Prev'!BW140</f>
        <v>0</v>
      </c>
      <c r="DH140" s="115"/>
      <c r="DI140" s="65"/>
      <c r="DJ140" s="109">
        <f t="shared" si="95"/>
        <v>0</v>
      </c>
      <c r="DK140" s="65"/>
      <c r="DL140" s="113">
        <f>DF140/125*'CINI - UniCampania'!$B$4</f>
        <v>0</v>
      </c>
    </row>
    <row r="141" spans="68:116" ht="23.25">
      <c r="BP141" s="1"/>
      <c r="BQ141" s="1"/>
      <c r="BR141" s="1"/>
      <c r="BS141" s="1"/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'CINI-Unicampania-Totale-Prev'!BU141</f>
        <v>0</v>
      </c>
      <c r="DF141" s="116">
        <f>'CINI-Unicampania-Totale-Prev'!BV141</f>
        <v>0</v>
      </c>
      <c r="DG141" s="116">
        <f>'CINI-Unicampania-Totale-Prev'!BW141</f>
        <v>0</v>
      </c>
      <c r="DH141" s="115"/>
      <c r="DI141" s="65"/>
      <c r="DJ141" s="109">
        <f t="shared" si="95"/>
        <v>0</v>
      </c>
      <c r="DK141" s="65"/>
      <c r="DL141" s="113">
        <f>DF141/125*'CINI - UniCampania'!$B$4</f>
        <v>0</v>
      </c>
    </row>
    <row r="142" spans="68:116" ht="23.25">
      <c r="BP142" s="1"/>
      <c r="BQ142" s="1"/>
      <c r="BR142" s="1"/>
      <c r="BS142" s="1"/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'CINI-Unicampania-Totale-Prev'!BU142</f>
        <v>0</v>
      </c>
      <c r="DF142" s="116">
        <f>'CINI-Unicampania-Totale-Prev'!BV142</f>
        <v>0</v>
      </c>
      <c r="DG142" s="116">
        <f>'CINI-Unicampania-Totale-Prev'!BW142</f>
        <v>0</v>
      </c>
      <c r="DH142" s="115"/>
      <c r="DI142" s="65"/>
      <c r="DJ142" s="109">
        <f t="shared" si="95"/>
        <v>0</v>
      </c>
      <c r="DK142" s="65"/>
      <c r="DL142" s="113">
        <f>DF142/125*'CINI - UniCampania'!$B$4</f>
        <v>0</v>
      </c>
    </row>
    <row r="143" spans="68:116" ht="23.25">
      <c r="BP143" s="1"/>
      <c r="BQ143" s="1"/>
      <c r="BR143" s="1"/>
      <c r="BS143" s="1"/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'CINI-Unicampania-Totale-Prev'!BU143</f>
        <v>0</v>
      </c>
      <c r="DF143" s="116">
        <f>'CINI-Unicampania-Totale-Prev'!BV143</f>
        <v>0</v>
      </c>
      <c r="DG143" s="116">
        <f>'CINI-Unicampania-Totale-Prev'!BW143</f>
        <v>0</v>
      </c>
      <c r="DH143" s="115"/>
      <c r="DI143" s="65"/>
      <c r="DJ143" s="109">
        <f t="shared" si="95"/>
        <v>0</v>
      </c>
      <c r="DK143" s="65"/>
      <c r="DL143" s="113">
        <f>DF143/125*'CINI - UniCampania'!$B$4</f>
        <v>0</v>
      </c>
    </row>
    <row r="144" spans="68:116" ht="23.25">
      <c r="BP144" s="1"/>
      <c r="BQ144" s="1"/>
      <c r="BR144" s="1"/>
      <c r="BS144" s="1"/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'CINI-Unicampania-Totale-Prev'!BU144</f>
        <v>0</v>
      </c>
      <c r="DF144" s="116">
        <f>'CINI-Unicampania-Totale-Prev'!BV144</f>
        <v>0</v>
      </c>
      <c r="DG144" s="116">
        <f>'CINI-Unicampania-Totale-Prev'!BW144</f>
        <v>0</v>
      </c>
      <c r="DH144" s="115"/>
      <c r="DI144" s="65"/>
      <c r="DJ144" s="109">
        <f t="shared" si="95"/>
        <v>0</v>
      </c>
      <c r="DK144" s="65"/>
      <c r="DL144" s="113">
        <f>DF144/125*'CINI - UniCampania'!$B$4</f>
        <v>0</v>
      </c>
    </row>
    <row r="145" spans="68:116" ht="23.25">
      <c r="BP145" s="1"/>
      <c r="BQ145" s="1"/>
      <c r="BR145" s="1"/>
      <c r="BS145" s="1"/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'CINI-Unicampania-Totale-Prev'!BU145</f>
        <v>0</v>
      </c>
      <c r="DF145" s="116">
        <f>'CINI-Unicampania-Totale-Prev'!BV145</f>
        <v>0</v>
      </c>
      <c r="DG145" s="116">
        <f>'CINI-Unicampania-Totale-Prev'!BW145</f>
        <v>0</v>
      </c>
      <c r="DH145" s="115"/>
      <c r="DI145" s="65"/>
      <c r="DJ145" s="109">
        <f t="shared" si="95"/>
        <v>0</v>
      </c>
      <c r="DK145" s="65"/>
      <c r="DL145" s="113">
        <f>DF145/125*'CINI - UniCampania'!$B$4</f>
        <v>0</v>
      </c>
    </row>
    <row r="146" spans="68:116" ht="23.25">
      <c r="BP146" s="1"/>
      <c r="BQ146" s="1"/>
      <c r="BR146" s="1"/>
      <c r="BS146" s="1"/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'CINI-Unicampania-Totale-Prev'!BU146</f>
        <v>0</v>
      </c>
      <c r="DF146" s="116">
        <f>'CINI-Unicampania-Totale-Prev'!BV146</f>
        <v>0</v>
      </c>
      <c r="DG146" s="116">
        <f>'CINI-Unicampania-Totale-Prev'!BW146</f>
        <v>0</v>
      </c>
      <c r="DH146" s="115"/>
      <c r="DI146" s="65"/>
      <c r="DJ146" s="109">
        <f t="shared" si="95"/>
        <v>0</v>
      </c>
      <c r="DK146" s="65"/>
      <c r="DL146" s="113">
        <f>DF146/125*'CINI - UniCampania'!$B$4</f>
        <v>0</v>
      </c>
    </row>
    <row r="147" spans="68:116" ht="23.25">
      <c r="BP147" s="1"/>
      <c r="BQ147" s="1"/>
      <c r="BR147" s="1"/>
      <c r="BS147" s="1"/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'CINI-Unicampania-Totale-Prev'!BU147</f>
        <v>0</v>
      </c>
      <c r="DF147" s="116">
        <f>'CINI-Unicampania-Totale-Prev'!BV147</f>
        <v>0</v>
      </c>
      <c r="DG147" s="116">
        <f>'CINI-Unicampania-Totale-Prev'!BW147</f>
        <v>0</v>
      </c>
      <c r="DH147" s="115"/>
      <c r="DI147" s="65"/>
      <c r="DJ147" s="109">
        <f t="shared" si="95"/>
        <v>0</v>
      </c>
      <c r="DK147" s="65"/>
      <c r="DL147" s="113">
        <f>DF147/125*'CINI - UniCampania'!$B$4</f>
        <v>0</v>
      </c>
    </row>
    <row r="148" spans="68:116" ht="23.25">
      <c r="BP148" s="1"/>
      <c r="BQ148" s="1"/>
      <c r="BR148" s="1"/>
      <c r="BS148" s="1"/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'CINI-Unicampania-Totale-Prev'!BU148</f>
        <v>0</v>
      </c>
      <c r="DF148" s="116">
        <f>'CINI-Unicampania-Totale-Prev'!BV148</f>
        <v>0</v>
      </c>
      <c r="DG148" s="116">
        <f>'CINI-Unicampania-Totale-Prev'!BW148</f>
        <v>0</v>
      </c>
      <c r="DH148" s="115"/>
      <c r="DI148" s="65"/>
      <c r="DJ148" s="109">
        <f t="shared" si="95"/>
        <v>0</v>
      </c>
      <c r="DK148" s="65"/>
      <c r="DL148" s="113">
        <f>DF148/125*'CINI - UniCampania'!$B$4</f>
        <v>0</v>
      </c>
    </row>
    <row r="149" spans="68:116" ht="23.25">
      <c r="BP149" s="1"/>
      <c r="BQ149" s="1"/>
      <c r="BR149" s="1"/>
      <c r="BS149" s="1"/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'CINI-Unicampania-Totale-Prev'!BU149</f>
        <v>0</v>
      </c>
      <c r="DF149" s="116">
        <f>'CINI-Unicampania-Totale-Prev'!BV149</f>
        <v>0</v>
      </c>
      <c r="DG149" s="116">
        <f>'CINI-Unicampania-Totale-Prev'!BW149</f>
        <v>0</v>
      </c>
      <c r="DH149" s="115"/>
      <c r="DI149" s="65"/>
      <c r="DJ149" s="109">
        <f t="shared" si="95"/>
        <v>0</v>
      </c>
      <c r="DK149" s="65"/>
      <c r="DL149" s="113">
        <f>DF149/125*'CINI - UniCampania'!$B$4</f>
        <v>0</v>
      </c>
    </row>
    <row r="150" spans="68:116" ht="23.25">
      <c r="BP150" s="1"/>
      <c r="BQ150" s="1"/>
      <c r="BR150" s="1"/>
      <c r="BS150" s="1"/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'CINI-Unicampania-Totale-Prev'!BU150</f>
        <v>0</v>
      </c>
      <c r="DF150" s="116">
        <f>'CINI-Unicampania-Totale-Prev'!BV150</f>
        <v>0</v>
      </c>
      <c r="DG150" s="116">
        <f>'CINI-Unicampania-Totale-Prev'!BW150</f>
        <v>0</v>
      </c>
      <c r="DH150" s="115"/>
      <c r="DI150" s="65"/>
      <c r="DJ150" s="109">
        <f t="shared" si="95"/>
        <v>0</v>
      </c>
      <c r="DK150" s="65"/>
      <c r="DL150" s="113">
        <f>DF150/125*'CINI - UniCampania'!$B$4</f>
        <v>0</v>
      </c>
    </row>
    <row r="151" spans="68:116" ht="23.25">
      <c r="BP151" s="1"/>
      <c r="BQ151" s="1"/>
      <c r="BR151" s="1"/>
      <c r="BS151" s="1"/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'CINI-Unicampania-Totale-Prev'!BU151</f>
        <v>0</v>
      </c>
      <c r="DF151" s="116">
        <f>'CINI-Unicampania-Totale-Prev'!BV151</f>
        <v>0</v>
      </c>
      <c r="DG151" s="116">
        <f>'CINI-Unicampania-Totale-Prev'!BW151</f>
        <v>0</v>
      </c>
      <c r="DH151" s="115"/>
      <c r="DI151" s="65"/>
      <c r="DJ151" s="109">
        <f t="shared" si="95"/>
        <v>0</v>
      </c>
      <c r="DK151" s="65"/>
      <c r="DL151" s="113">
        <f>DF151/125*'CINI - UniCampania'!$B$4</f>
        <v>0</v>
      </c>
    </row>
    <row r="152" spans="68:116" ht="23.25">
      <c r="BP152" s="1"/>
      <c r="BQ152" s="1"/>
      <c r="BR152" s="1"/>
      <c r="BS152" s="1"/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'CINI-Unicampania-Totale-Prev'!BU152</f>
        <v>0</v>
      </c>
      <c r="DF152" s="116">
        <f>'CINI-Unicampania-Totale-Prev'!BV152</f>
        <v>0</v>
      </c>
      <c r="DG152" s="116">
        <f>'CINI-Unicampania-Totale-Prev'!BW152</f>
        <v>0</v>
      </c>
      <c r="DH152" s="115"/>
      <c r="DI152" s="65"/>
      <c r="DJ152" s="109">
        <f t="shared" si="95"/>
        <v>0</v>
      </c>
      <c r="DK152" s="65"/>
      <c r="DL152" s="113">
        <f>DF152/125*'CINI - UniCampania'!$B$4</f>
        <v>0</v>
      </c>
    </row>
    <row r="153" spans="68:116" ht="23.25">
      <c r="BP153" s="1"/>
      <c r="BQ153" s="1"/>
      <c r="BR153" s="1"/>
      <c r="BS153" s="1"/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'CINI-Unicampania-Totale-Prev'!BU153</f>
        <v>0</v>
      </c>
      <c r="DF153" s="116">
        <f>'CINI-Unicampania-Totale-Prev'!BV153</f>
        <v>0</v>
      </c>
      <c r="DG153" s="116">
        <f>'CINI-Unicampania-Totale-Prev'!BW153</f>
        <v>0</v>
      </c>
      <c r="DH153" s="115"/>
      <c r="DI153" s="65"/>
      <c r="DJ153" s="109">
        <f t="shared" si="95"/>
        <v>0</v>
      </c>
      <c r="DK153" s="65"/>
      <c r="DL153" s="113">
        <f>DF153/125*'CINI - UniCampania'!$B$4</f>
        <v>0</v>
      </c>
    </row>
    <row r="154" spans="68:116" ht="23.25">
      <c r="BP154" s="1"/>
      <c r="BQ154" s="1"/>
      <c r="BR154" s="1"/>
      <c r="BS154" s="1"/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'CINI-Unicampania-Totale-Prev'!BU154</f>
        <v>0</v>
      </c>
      <c r="DF154" s="116">
        <f>'CINI-Unicampania-Totale-Prev'!BV154</f>
        <v>0</v>
      </c>
      <c r="DG154" s="116">
        <f>'CINI-Unicampania-Totale-Prev'!BW154</f>
        <v>0</v>
      </c>
      <c r="DH154" s="115"/>
      <c r="DI154" s="65"/>
      <c r="DJ154" s="109">
        <f t="shared" si="95"/>
        <v>0</v>
      </c>
      <c r="DK154" s="65"/>
      <c r="DL154" s="113">
        <f>DF154/125*'CINI - UniCampania'!$B$4</f>
        <v>0</v>
      </c>
    </row>
    <row r="155" spans="68:116" ht="23.25">
      <c r="BP155" s="1"/>
      <c r="BQ155" s="1"/>
      <c r="BR155" s="1"/>
      <c r="BS155" s="1"/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'CINI-Unicampania-Totale-Prev'!BU155</f>
        <v>0</v>
      </c>
      <c r="DF155" s="116">
        <f>'CINI-Unicampania-Totale-Prev'!BV155</f>
        <v>0</v>
      </c>
      <c r="DG155" s="116">
        <f>'CINI-Unicampania-Totale-Prev'!BW155</f>
        <v>0</v>
      </c>
      <c r="DH155" s="115"/>
      <c r="DI155" s="65"/>
      <c r="DJ155" s="109">
        <f t="shared" si="95"/>
        <v>0</v>
      </c>
      <c r="DK155" s="65"/>
      <c r="DL155" s="113">
        <f>DF155/125*'CINI - UniCampania'!$B$4</f>
        <v>0</v>
      </c>
    </row>
    <row r="156" spans="68:116" ht="23.25">
      <c r="BP156" s="1"/>
      <c r="BQ156" s="1"/>
      <c r="BR156" s="1"/>
      <c r="BS156" s="1"/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32266.666666666661</v>
      </c>
      <c r="CV156" s="85"/>
      <c r="CW156" s="85"/>
      <c r="CX156" s="85">
        <f>CV6+CV53+CV94+CV102+CV110+CV117+CV127+CV134</f>
        <v>20533.333333333332</v>
      </c>
      <c r="CY156" s="85">
        <f>CY6+CY53+CY94+CY102+CY110+CY117+CY127+CY134</f>
        <v>0</v>
      </c>
      <c r="CZ156" s="85"/>
      <c r="DA156" s="85"/>
      <c r="DB156" s="86">
        <f>SUM(CS156:DA156)</f>
        <v>52799.999999999993</v>
      </c>
      <c r="DC156" s="87"/>
      <c r="DD156" s="120">
        <f>SUM(DD6:DD155)</f>
        <v>22875</v>
      </c>
      <c r="DE156" s="120">
        <f>SUM(DE6:DE155)</f>
        <v>14540</v>
      </c>
      <c r="DF156" s="120">
        <f>SUM(DF6:DF155)</f>
        <v>3520</v>
      </c>
      <c r="DG156" s="120">
        <f>SUM(DG6:DG155)</f>
        <v>4815</v>
      </c>
      <c r="DH156" s="120">
        <v>22875</v>
      </c>
      <c r="DI156" s="65"/>
      <c r="DJ156" s="109">
        <f t="shared" si="95"/>
        <v>183</v>
      </c>
      <c r="DK156" s="65"/>
      <c r="DL156" s="113">
        <f>DF156/125*'CINI - UniCampania'!$B$4</f>
        <v>140800</v>
      </c>
    </row>
    <row r="157" spans="68:116">
      <c r="BW157" s="124"/>
    </row>
    <row r="158" spans="68:116">
      <c r="BW158" s="124"/>
    </row>
  </sheetData>
  <sheetProtection algorithmName="SHA-512" hashValue="BedthUpNadu5p0fNfXjW7vzlNH+mNb5cDo+B7cmjDAfgiP0odCBMBrUEzRDZaSZ8QHl4KflJcnA0Xc+I/PsV+Q==" saltValue="CIkEEbEt7qsQG/JxKpfOoA==" spinCount="100000" sheet="1" objects="1" scenarios="1"/>
  <protectedRanges>
    <protectedRange sqref="Z4:AI51" name="Intervallo2"/>
    <protectedRange sqref="B3:N103" name="Intervallo2_1_1_1"/>
  </protectedRanges>
  <mergeCells count="2">
    <mergeCell ref="B2:X2"/>
    <mergeCell ref="Z2:AI2"/>
  </mergeCells>
  <conditionalFormatting sqref="AN5:AN12">
    <cfRule type="cellIs" dxfId="161" priority="36" operator="lessThan">
      <formula>AM5</formula>
    </cfRule>
    <cfRule type="cellIs" dxfId="160" priority="37" operator="greaterThan">
      <formula>AM5</formula>
    </cfRule>
  </conditionalFormatting>
  <conditionalFormatting sqref="AP5:AP12">
    <cfRule type="cellIs" dxfId="159" priority="33" operator="lessThan">
      <formula>AO5</formula>
    </cfRule>
    <cfRule type="cellIs" dxfId="158" priority="34" operator="greaterThan">
      <formula>AO5</formula>
    </cfRule>
    <cfRule type="cellIs" dxfId="157" priority="35" operator="greaterThan">
      <formula>AO5</formula>
    </cfRule>
  </conditionalFormatting>
  <conditionalFormatting sqref="AR5:AR12">
    <cfRule type="cellIs" dxfId="156" priority="31" operator="lessThan">
      <formula>AQ5</formula>
    </cfRule>
    <cfRule type="cellIs" dxfId="155" priority="32" operator="greaterThan">
      <formula>AQ5</formula>
    </cfRule>
  </conditionalFormatting>
  <conditionalFormatting sqref="AT5:AT12">
    <cfRule type="cellIs" dxfId="154" priority="29" operator="lessThan">
      <formula>AS5</formula>
    </cfRule>
    <cfRule type="cellIs" dxfId="153" priority="30" operator="greaterThan">
      <formula>AS5</formula>
    </cfRule>
  </conditionalFormatting>
  <conditionalFormatting sqref="AV5:AV12">
    <cfRule type="cellIs" dxfId="152" priority="27" operator="lessThan">
      <formula>AU5</formula>
    </cfRule>
    <cfRule type="cellIs" dxfId="151" priority="28" operator="greaterThan">
      <formula>AU5</formula>
    </cfRule>
  </conditionalFormatting>
  <conditionalFormatting sqref="AV15">
    <cfRule type="cellIs" dxfId="150" priority="25" operator="lessThan">
      <formula>$AV$14</formula>
    </cfRule>
    <cfRule type="cellIs" dxfId="149" priority="26" operator="greaterThan">
      <formula>$AV$14</formula>
    </cfRule>
  </conditionalFormatting>
  <conditionalFormatting sqref="BG5:BG12">
    <cfRule type="cellIs" dxfId="148" priority="23" operator="lessThan">
      <formula>0</formula>
    </cfRule>
    <cfRule type="cellIs" dxfId="147" priority="24" operator="greaterThan">
      <formula>0</formula>
    </cfRule>
  </conditionalFormatting>
  <conditionalFormatting sqref="AV16">
    <cfRule type="cellIs" dxfId="146" priority="21" operator="lessThan">
      <formula>0</formula>
    </cfRule>
    <cfRule type="cellIs" dxfId="145" priority="22" operator="greaterThan">
      <formula>0</formula>
    </cfRule>
  </conditionalFormatting>
  <conditionalFormatting sqref="AX5:AX12">
    <cfRule type="cellIs" dxfId="144" priority="19" operator="greaterThan">
      <formula>$AW$5</formula>
    </cfRule>
    <cfRule type="cellIs" dxfId="143" priority="20" operator="lessThan">
      <formula>$AW$5</formula>
    </cfRule>
  </conditionalFormatting>
  <conditionalFormatting sqref="AZ5:AZ12">
    <cfRule type="cellIs" dxfId="142" priority="17" operator="greaterThan">
      <formula>$AY$5</formula>
    </cfRule>
    <cfRule type="cellIs" dxfId="141" priority="18" operator="lessThan">
      <formula>$AY$5</formula>
    </cfRule>
  </conditionalFormatting>
  <conditionalFormatting sqref="AZ6">
    <cfRule type="cellIs" dxfId="140" priority="15" operator="lessThan">
      <formula>$AY$6</formula>
    </cfRule>
    <cfRule type="cellIs" dxfId="139" priority="16" operator="greaterThan">
      <formula>$AY$6</formula>
    </cfRule>
  </conditionalFormatting>
  <conditionalFormatting sqref="AZ8">
    <cfRule type="cellIs" dxfId="138" priority="13" operator="lessThan">
      <formula>$AY$8</formula>
    </cfRule>
    <cfRule type="cellIs" dxfId="137" priority="14" operator="greaterThan">
      <formula>$AY$8</formula>
    </cfRule>
  </conditionalFormatting>
  <conditionalFormatting sqref="AZ9">
    <cfRule type="cellIs" dxfId="136" priority="11" operator="lessThan">
      <formula>$AY$9</formula>
    </cfRule>
    <cfRule type="cellIs" dxfId="135" priority="12" operator="greaterThan">
      <formula>$AY$9</formula>
    </cfRule>
  </conditionalFormatting>
  <conditionalFormatting sqref="AZ10">
    <cfRule type="cellIs" dxfId="134" priority="9" operator="lessThan">
      <formula>$AY$10</formula>
    </cfRule>
    <cfRule type="cellIs" dxfId="133" priority="10" operator="greaterThan">
      <formula>$AY$10</formula>
    </cfRule>
  </conditionalFormatting>
  <conditionalFormatting sqref="AZ11">
    <cfRule type="cellIs" dxfId="132" priority="7" operator="lessThan">
      <formula>$AY$11</formula>
    </cfRule>
    <cfRule type="cellIs" dxfId="131" priority="8" operator="greaterThan">
      <formula>$AY$11</formula>
    </cfRule>
  </conditionalFormatting>
  <conditionalFormatting sqref="AZ12">
    <cfRule type="cellIs" dxfId="130" priority="5" operator="lessThan">
      <formula>$AY$12</formula>
    </cfRule>
    <cfRule type="cellIs" dxfId="129" priority="6" operator="greaterThan">
      <formula>$AY$12</formula>
    </cfRule>
  </conditionalFormatting>
  <conditionalFormatting sqref="BB5:BB12">
    <cfRule type="cellIs" dxfId="128" priority="3" operator="lessThan">
      <formula>$BA$5</formula>
    </cfRule>
    <cfRule type="cellIs" dxfId="127" priority="4" operator="greaterThan">
      <formula>$BA$5</formula>
    </cfRule>
  </conditionalFormatting>
  <conditionalFormatting sqref="BD5:BD12">
    <cfRule type="cellIs" dxfId="126" priority="1" operator="lessThan">
      <formula>$BC$5</formula>
    </cfRule>
    <cfRule type="cellIs" dxfId="125" priority="2" operator="greaterThan">
      <formula>$BC$5</formula>
    </cfRule>
  </conditionalFormatting>
  <dataValidations count="2">
    <dataValidation type="list" allowBlank="1" showInputMessage="1" showErrorMessage="1" sqref="D3:D103" xr:uid="{770A14DA-21A7-4697-B739-BE9C2AC281E4}">
      <formula1>$Z$4:$Z$51</formula1>
    </dataValidation>
    <dataValidation type="list" allowBlank="1" showInputMessage="1" showErrorMessage="1" sqref="E4:E103" xr:uid="{6425885A-7ADE-4566-8093-0A54E4BC87D4}">
      <formula1>$DU$9:$DU$16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A6BD-7128-4630-BB5C-DE64DE766E6D}">
  <dimension ref="B1:ED158"/>
  <sheetViews>
    <sheetView topLeftCell="A9" workbookViewId="0">
      <selection activeCell="D11" sqref="D11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20.42578125" style="1" customWidth="1"/>
    <col min="41" max="41" width="23.5703125" style="1" customWidth="1"/>
    <col min="42" max="42" width="24.85546875" style="1" customWidth="1"/>
    <col min="43" max="43" width="15.5703125" style="1" customWidth="1"/>
    <col min="44" max="44" width="9.140625" style="1"/>
    <col min="45" max="45" width="20" style="1" customWidth="1"/>
    <col min="46" max="46" width="9.140625" style="1"/>
    <col min="47" max="47" width="19.7109375" style="1" customWidth="1"/>
    <col min="48" max="48" width="23.570312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33" width="9.140625" style="1"/>
    <col min="134" max="134" width="9.28515625" style="1" customWidth="1"/>
    <col min="135" max="16384" width="9.140625" style="1"/>
  </cols>
  <sheetData>
    <row r="1" spans="2:134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4" ht="18">
      <c r="B2" s="155" t="s">
        <v>344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Z2" s="155" t="s">
        <v>345</v>
      </c>
      <c r="AA2" s="155"/>
      <c r="AB2" s="155"/>
      <c r="AC2" s="155"/>
      <c r="AD2" s="155"/>
      <c r="AE2" s="155"/>
      <c r="AF2" s="155"/>
      <c r="AG2" s="155"/>
      <c r="AH2" s="155"/>
      <c r="AI2" s="155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4" ht="134.25"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T3" s="11" t="s">
        <v>56</v>
      </c>
      <c r="BV3" s="1"/>
      <c r="BW3" s="47"/>
      <c r="BX3" s="1"/>
      <c r="BY3" s="1"/>
      <c r="CA3" s="1"/>
      <c r="CC3" s="1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2:134" ht="66.75">
      <c r="B4" s="5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>
        <f t="shared" ref="O4:O6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4">
        <f t="shared" ref="P4:P6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4">
        <f t="shared" ref="Q4:Q6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4">
        <f t="shared" ref="R4:R6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4">
        <f t="shared" ref="S4:S6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5">
        <f t="shared" ref="T4:T6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5">
        <f t="shared" ref="U4:U6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:V6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:W6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4"/>
      <c r="AL4" s="89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8" t="s">
        <v>70</v>
      </c>
      <c r="AX4" s="133" t="s">
        <v>71</v>
      </c>
      <c r="AY4" s="135" t="s">
        <v>72</v>
      </c>
      <c r="AZ4" s="135" t="s">
        <v>73</v>
      </c>
      <c r="BA4" s="135" t="s">
        <v>74</v>
      </c>
      <c r="BB4" s="135" t="s">
        <v>75</v>
      </c>
      <c r="BC4" s="135" t="s">
        <v>76</v>
      </c>
      <c r="BD4" s="135" t="s">
        <v>77</v>
      </c>
      <c r="BE4" s="136" t="s">
        <v>78</v>
      </c>
      <c r="BF4" s="136" t="s">
        <v>79</v>
      </c>
      <c r="BG4" s="136" t="s">
        <v>80</v>
      </c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2:134" ht="134.25"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</v>
      </c>
      <c r="T5" s="5">
        <f t="shared" si="5"/>
        <v>0</v>
      </c>
      <c r="U5" s="5">
        <f t="shared" si="6"/>
        <v>0</v>
      </c>
      <c r="V5" s="5">
        <f t="shared" si="7"/>
        <v>0</v>
      </c>
      <c r="W5" s="5">
        <f t="shared" si="8"/>
        <v>0</v>
      </c>
      <c r="X5" s="5"/>
      <c r="AL5" s="1" t="s">
        <v>88</v>
      </c>
      <c r="AM5" s="1">
        <f t="shared" ref="AM5:AM12" si="9">DV9</f>
        <v>0</v>
      </c>
      <c r="AN5" s="1">
        <f>SUMIF(E$4:E800,AL5,O$4:O800)</f>
        <v>0</v>
      </c>
      <c r="AO5" s="1">
        <f t="shared" ref="AO5:AO12" si="10">DW9</f>
        <v>0</v>
      </c>
      <c r="AP5" s="1">
        <f>SUMIF(E$4:E800,AL5,P$4:P800)</f>
        <v>0</v>
      </c>
      <c r="AQ5" s="1">
        <f t="shared" ref="AQ5:AQ12" si="11">DX9</f>
        <v>0</v>
      </c>
      <c r="AR5" s="1">
        <f>SUMIF(E$4:E800,AL5,Q$4:Q800)</f>
        <v>0</v>
      </c>
      <c r="AS5" s="1">
        <f t="shared" ref="AS5:AS12" si="12">DY9</f>
        <v>0</v>
      </c>
      <c r="AT5" s="1">
        <f>SUMIF(E$4:E800,AL5,R$4:R800)</f>
        <v>0</v>
      </c>
      <c r="AU5" s="1">
        <f t="shared" ref="AU5:AU12" si="13">DZ9</f>
        <v>0</v>
      </c>
      <c r="AV5" s="1">
        <f>SUMIF(E$4:E800,AL5,S$4:S800)</f>
        <v>0</v>
      </c>
      <c r="AW5" s="1">
        <f t="shared" ref="AW5:AW12" si="14">EA9</f>
        <v>0</v>
      </c>
      <c r="AX5" s="1">
        <f>SUMIF(E$4:E800,AL5,T$4:T800)</f>
        <v>0</v>
      </c>
      <c r="AY5" s="1">
        <f t="shared" ref="AY5:AY12" si="15">EB9</f>
        <v>0</v>
      </c>
      <c r="AZ5" s="1">
        <f>SUMIF(E$4:E800,AL5,U$4:U800)</f>
        <v>0</v>
      </c>
      <c r="BA5" s="1">
        <f t="shared" ref="BA5:BA12" si="16">EC9</f>
        <v>0</v>
      </c>
      <c r="BB5" s="1">
        <f>SUMIF(E$4:E800,AL5,V$4:V800)</f>
        <v>0</v>
      </c>
      <c r="BC5" s="1">
        <f t="shared" ref="BC5:BC12" si="17">ED9</f>
        <v>0</v>
      </c>
      <c r="BD5" s="1">
        <f>SUMIF(E$4:E800,AL5,W$4:W800)</f>
        <v>0</v>
      </c>
      <c r="BE5" s="1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5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5" s="93">
        <f>IFERROR(-(Tabella32269122029[[#This Row],[Totale Per OR Atteso]]-Tabella32269122029[[#This Row],[Totale Predetto]])/Tabella32269122029[[#This Row],[Totale Per OR Atteso]],0)</f>
        <v>0</v>
      </c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2:134" ht="23.25">
      <c r="B6" s="5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/>
      <c r="AL6" s="1" t="s">
        <v>116</v>
      </c>
      <c r="AM6" s="1">
        <f t="shared" si="9"/>
        <v>0</v>
      </c>
      <c r="AN6" s="1">
        <f>SUMIF(E$4:E801,AL6,O$4:O801)</f>
        <v>0</v>
      </c>
      <c r="AO6" s="1">
        <f t="shared" si="10"/>
        <v>0</v>
      </c>
      <c r="AP6" s="1">
        <f>SUMIF(E$4:E801,AL6,P$4:P801)</f>
        <v>0</v>
      </c>
      <c r="AQ6" s="1">
        <f t="shared" si="11"/>
        <v>0</v>
      </c>
      <c r="AR6" s="1">
        <f>SUMIF(E$4:E801,AL6,Q$4:Q801)</f>
        <v>0</v>
      </c>
      <c r="AS6" s="1">
        <f t="shared" si="12"/>
        <v>0</v>
      </c>
      <c r="AT6" s="1">
        <f>SUMIF(E$4:E801,AL6,R$4:R801)</f>
        <v>0</v>
      </c>
      <c r="AU6" s="1">
        <f t="shared" si="13"/>
        <v>0</v>
      </c>
      <c r="AV6" s="1">
        <f>SUMIF(E$4:E801,AL6,S$4:S801)</f>
        <v>0</v>
      </c>
      <c r="AW6" s="1">
        <f t="shared" si="14"/>
        <v>0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6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6" s="93">
        <f>IFERROR(-(Tabella32269122029[[#This Row],[Totale Per OR Atteso]]-Tabella32269122029[[#This Row],[Totale Predetto]])/Tabella32269122029[[#This Row],[Totale Per OR Atteso]],0)</f>
        <v>0</v>
      </c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0</v>
      </c>
      <c r="CT6" s="66"/>
      <c r="CU6" s="67"/>
      <c r="CV6" s="66">
        <f>SUM(CV8:CX52)</f>
        <v>0</v>
      </c>
      <c r="CW6" s="66"/>
      <c r="CX6" s="67"/>
      <c r="CY6" s="66">
        <f>SUM(CY8:CY52)</f>
        <v>0</v>
      </c>
      <c r="CZ6" s="66"/>
      <c r="DA6" s="66"/>
      <c r="DB6" s="66">
        <f>SUM(CS6:CY6)</f>
        <v>0</v>
      </c>
      <c r="DC6" s="56"/>
      <c r="DD6" s="113"/>
      <c r="DE6" s="114"/>
      <c r="DF6" s="114"/>
      <c r="DG6" s="114"/>
      <c r="DH6" s="113"/>
      <c r="DI6" s="65"/>
      <c r="DJ6" s="113">
        <f t="shared" ref="DJ6" si="18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2:134" ht="23.25">
      <c r="B7" s="5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  <c r="O7" s="4">
        <f t="shared" ref="O7:O35" si="19">_xlfn.SWITCH($D$4:$D$800,$Z$4,F7*$AA$4,$Z$5,F7*$AA$5,$Z$6,F7*$AA$6,$Z$7,F7*$AA$7,$Z$8,F7*$AA$8,$Z$9,F7*$AA$9,$Z$10,F7*$AA$10,$Z$11,F7*$AA$11,$Z$12,F7*$AA$12,$Z$13,F7*$AA$13,$Z$14,F7*$AA$14,$Z$15,F7*$AA$15,$Z$16,F7*$AA$16,$Z$17,F7*$AA$17,$Z$18,F7*$AA$18,$Z$19,F7*$AA$19,$Z$20,F7*$AA$20,$Z$21,F7*$AA$21,$Z$22,F7*$AA$22,$Z$23,F7*$AA$23,$Z$24,F7*$AA$24,$Z$25,F7*$AA$25,$Z$26,F7*$AA$26,$Z$27,F7*$AA$27,$Z$28,F7*$AA$28,$Z$29,F7*$AA$29,$Z$30,F7*$AA$30,$Z$31,F7*$AA$31,$Z$32,F7*$AA$32,$Z$33,F7*$AA$33,$Z$34,F7*$AA$34,$Z$35,F7*$AA$35,$Z$36,F7*$AA$36,$Z$37,F7*$AA$37,$Z$38,F7*$AA$38,$Z$39,F7*$AA$39,$Z$40,F7*$AA$40,$Z$41,F7*$AA$41,$Z$42,F7*$AA$42,$Z$43,F7*$AA$43,$Z$44,F7*$AA$44,$Z$45,F7*$AA$45,$Z$46,F7*$AA$46,$Z$47,F7*$AA$47,$Z$48,F7*$AA$48,$Z$49,F7*$AA$49,$Z$50,F7*$AA$50,$Z$51,F7*$AA$51,)</f>
        <v>0</v>
      </c>
      <c r="P7" s="4">
        <f t="shared" ref="P7:P35" si="20">_xlfn.SWITCH($D$4:$D$800,$Z$4,G7*$AB$4,$Z$5,G7*$AB$5,$Z$6,G7*$AB$6,$Z$7,G7*$AB$7,$Z$8,G7*$AB$8,$Z$9,G7*$AB$9,$Z$10,G7*$AB$10,$Z$11,G7*$AB$11,$Z$12,G7*$AB$12,$Z$13,G7*$AB$13,$Z$14,G7*$AB$14,$Z$15,G7*$AB$15,$Z$16,G7*$AB$16,$Z$17,G7*$AB$17,$Z$18,G7*$AB$18,$Z$19,G7*$AB$19,$Z$20,G7*$AB$20,$Z$21,G7*$AB$21,$Z$22,G7*$AB$22,$Z$23,G7*$AB$23,$Z$24,G7*$AB$24,$Z$25,G7*$AB$25,$Z$26,G7*$AB$26,$Z$27,G7*$AB$27,$Z$28,G7*$AB$28,$Z$29,G7*$AB$29,$Z$30,G7*$AB$30,$Z$31,G7*$AB$31,$Z$32,G7*$AB$32,$Z$33,G7*$AB$33,$Z$34,G7*$AB$34,$Z$35,G7*$AB$35,$Z$36,G7*$AB$36,$Z$37,G7*$AB$37,$Z$38,G7*$AB$38,$Z$39,G7*$AB$39,$Z$40,G7*$AB$40,$Z$41,G7*$AB$41,$Z$42,G7*$AB$42,$Z$43,G7*$AB$43,$Z$44,G7*$AB$44,$Z$45,G7*$AB$45,$Z$46,G7*$AB$46,$Z$47,G7*$AB$47,$Z$48,G7*$AB$48,$Z$49,G7*$AB$49,$Z$50,G7*$AB$50,$Z$51,G7*$AB$51,)</f>
        <v>0</v>
      </c>
      <c r="Q7" s="4">
        <f t="shared" ref="Q7:Q35" si="21">_xlfn.SWITCH($D$4:$D$800,$Z$4,H7*$AC$4,$Z$5,H7*$AC$5,$Z$6,H7*$AC$6,$Z$7,H7*$AC$7,$Z$8,H7*$AC$8,$Z$9,H7*$AC$9,$Z$10,H7*$AC$10,$Z$11,H7*$AC$11,$Z$12,H7*$AC$12,$Z$13,H7*$AC$13,$Z$14,H7*$AC$14,$Z$15,H7*$AC$15,$Z$16,H7*$AC$16,$Z$17,H7*$AC$17,$Z$18,H7*$AC$18,$Z$19,H7*$AC$19,$Z$20,H7*$AC$20,$Z$21,H7*$AC$21,$Z$22,H7*$AC$22,$Z$23,H7*$AC$23,$Z$24,H7*$AC$24,$Z$25,H7*$AC$25,$Z$26,H7*$AC$26,$Z$27,H7*$AC$27,$Z$28,H7*$AC$28,$Z$29,H7*$AC$29,$Z$30,H7*$AC$30,$Z$31,H7*$AC$31,$Z$32,H7*$AC$32,$Z$33,H7*$AC$33,$Z$34,H7*$AC$34,$Z$35,H7*$AC$35,$Z$36,H7*$AC$36,$Z$37,H7*$AC$37,$Z$38,H7*$AC$38,$Z$39,H7*$AC$39,$Z$40,H7*$AC$40,$Z$41,H7*$AC$41,$Z$42,H7*$AC$42,$Z$43,H7*$AC$43,$Z$44,H7*$AC$44,$Z$45,H7*$AC$45,$Z$46,H7*$AC$46,$Z$47,H7*$AC$47,$Z$48,H7*$AC$48,$Z$49,H7*$AC$49,$Z$50,H7*$AC$50,$Z$51,H7*$AC$51)</f>
        <v>0</v>
      </c>
      <c r="R7" s="4">
        <f t="shared" ref="R7:R35" si="22">_xlfn.SWITCH($D$4:$D$800,$Z$4,I7*$AD$4,$Z$5,I7*$AD$5,$Z$6,I7*$AD$6,$Z$7,I7*$AD$7,$Z$8,I7*$AD$8,$Z$9,I7*$AD$9,$Z$10,I7*$AD$10,$Z$11,I7*$AD$11,$Z$12,I7*$AD$12,$Z$13,I7*$AD$13,$Z$14,I7*$AD$14,$Z$15,I7*$AD$15,$Z$16,I7*$AD$16,$Z$17,I7*$AD$17,$Z$18,I7*$AD$18,$Z$19,I7*$AD$19,$Z$20,I7*$AD$20,$Z$21,I7*$AD$21,$Z$22,I7*$AD$22,$Z$23,I7*$AD$23,$Z$24,I7*$AD$24,$Z$25,I7*$AD$25,$Z$26,I7*$AD$26,$Z$27,I7*$AD$27,$Z$28,I7*$AD$28,$Z$29,I7*$AD$29,$Z$30,I7*$AD$30,$Z$31,I7*$AD$31,$Z$32,I7*$AD$32,$Z$33,I7*$AD$33,$Z$34,I7*$AD$34,$Z$35,I7*$AD$35,$Z$36,I7*$AD$36,$Z$37,I7*$AD$37,$Z$38,I7*$AD$38,$Z$39,I7*$AD$39,$Z$40,I7*$AD$40,$Z$41,I7*$AD$41,$Z$42,I7*$AD$42,$Z$43,I7*$AD$43,$Z$44,I7*$AD$44,$Z$45,I7*$AD$45,$Z$46,I7*$AD$46,$Z$47,I7*$AD$47,$Z$48,I7*$AD$48,$Z$49,I7*$AD$49,$Z$50,I7*$AD$50,$Z$51,I7*$AD$51)</f>
        <v>0</v>
      </c>
      <c r="S7" s="4">
        <f t="shared" ref="S7:S35" si="23">_xlfn.SWITCH($D$4:$D$800,$Z$4,J7*$AE$4,$Z$5,J7*$AE$5,$Z$6,J7*$AE$6,$Z$7,J7*$AE$7,$Z$8,J7*$AE$8,$Z$9,J7*$AE$9,$Z$10,J7*$AE$10,$Z$11,J7*$AE$11,$Z$12,J7*$AE$12,$Z$13,J7*$AE$13,$Z$14,J7*$AE$14,$Z$15,J7*$AE$15,$Z$16,J7*$AE$16,$Z$17,J7*$AE$17,$Z$18,J7*$AE$18,$Z$19,J7*$AE$19,$Z$20,J7*$AE$20,$Z$21,J7*$AE$21,$Z$22,J7*$AE$22,$Z$23,J7*$AE$23,$Z$24,J7*$AE$24,$Z$25,J7*$AE$25,$Z$26,J7*$AE$26,$Z$27,J7*$AE$27,$Z$28,J7*$AE$28,$Z$29,J7*$AE$29,$Z$30,J7*$AE$30,$Z$31,J7*$AE$31,$Z$32,J7*$AE$32,$Z$33,J7*$AE$33,$Z$34,J7*$AE$34,$Z$35,J7*$AE$35,$Z$36,J7*$AE$36,$Z$37,J7*$AE$37,$Z$38,J7*$AE$38,$Z$39,J7*$AE$39,$Z$40,J7*$AE$40,$Z$41,J7*$AE$41,$Z$42,J7*$AE$42,$Z$43,J7*$AE$43,$Z$44,J7*$AE$44,$Z$45,J7*$AE$45,$Z$46,J7*$AE$46,$Z$47,J7*$AE$47,$Z$48,J7*$AE$48,$Z$49,J7*$AE$49,$Z$50,J7*$AE$50,$Z$51,J7*$AE$51)</f>
        <v>0</v>
      </c>
      <c r="T7" s="5">
        <f t="shared" ref="T7:T35" si="24">_xlfn.SWITCH($D$4:$D$800,$Z$4,K7*$AF$4,$Z$5,K7*$AF$5,$Z$6,K7*$AF$6,$Z$7,K7*$AF$7,$Z$8,K7*$AF$8,$Z$9,K7*$AF$9,$Z$10,K7*$AF$10,$Z$11,K7*$AF$11,$Z$12,K7*$AF$12,$Z$13,K7*$AF$13,$Z$14,K7*$AF$14,$Z$15,K7*$AF$15,$Z$16,K7*$AF$16,$Z$17,K7*$AF$17,$Z$18,K7*$AF$18,$Z$19,K7*$AF$19,$Z$20,K7*$AF$20,$Z$21,K7*$AF$21,$Z$22,K7*$AF$22,$Z$23,K7*$AF$23,$Z$24,K7*$AF$24,$Z$25,K7*$AF$25,$Z$26,K7*$AF$26,$Z$27,K7*$AF$27,$Z$28,K7*$AF$28,$Z$29,K7*$AF$29,$Z$30,K7*$AF$30,$Z$31,K7*$AF$31,$Z$32,K7*$AF$32,$Z$33,K7*$AF$33,$Z$34,K7*$AF$34,$Z$35,K7*$AF$35,$Z$36,K7*$AF$36,$Z$37,K7*$AF$37,$Z$38,K7*$AF$38,$Z$39,K7*$AF$39,$Z$40,K7*$AF$40,$Z$41,K7*$AF$41,$Z$42,K7*$AF$42,$Z$43,K7*$AF$43,$Z$44,K7*$AF$44,$Z$45,K7*$AF$45,$Z$46,K7*$AF$46,$Z$47,K7*$AF$47,$Z$48,K7*$AF$48,$Z$49,K7*$AF$49,$Z$50,K7*$AF$50,$Z$51,K7*$AF$51)</f>
        <v>0</v>
      </c>
      <c r="U7" s="5">
        <f t="shared" ref="U7:U67" si="25">_xlfn.SWITCH($D$4:$D$800,$Z$4,L7*$AG$4,$Z$5,L7*$AG$5,$Z$6,L7*$AG$6,$Z$7,L7*$AG$7,$Z$8,L7*$AG$8,$Z$9,L7*$AG$9,$Z$10,L7*$AG$10,$Z$11,L7*$AG$11,$Z$12,L7*$AG$12,$Z$13,L7*$AG$13,$Z$14,L7*$AG$14,$Z$15,L7*$AG$15,$Z$16,L7*$AG$16,$Z$17,L7*$AG$17,$Z$18,L7*$AG$18,$Z$19,L7*$AG$19,$Z$20,L7*$AG$20,$Z$21,L7*$AG$21,$Z$22,L7*$AG$22,$Z$23,L7*$AG$23,$Z$24,L7*$AG$24,$Z$25,L7*$AG$25,$Z$26,L7*$AG$26,$Z$27,L7*$AG$27,$Z$28,L7*$AG$28,$Z$29,L7*$AG$29,$Z$30,L7*$AG$30,$Z$31,L7*$AG$31,$Z$32,L7*$AG$32,$Z$33,L7*$AG$33,$Z$34,L7*$AG$34,$Z$35,L7*$AG$35,$Z$36,L7*$AG$36,$Z$37,L7*$AG$37,$Z$38,L7*$AG$38,$Z$39,L7*$AG$39,$Z$40,L7*$AG$40,$Z$41,L7*$AG$41,$Z$42,L7*$AG$42,$Z$43,L7*$AG$43,$Z$44,L7*$AG$44,$Z$45,L7*$AG$45,$Z$46,L7*$AG$46,$Z$47,L7*$AG$47,$Z$48,L7*$AG$48,$Z$49,L7*$AG$49,$Z$50,L7*$AG$50,$Z$51,L7*$AG$51)</f>
        <v>0</v>
      </c>
      <c r="V7" s="5">
        <f t="shared" ref="V7:V67" si="26">_xlfn.SWITCH($D$4:$D$800,$Z$4,M7*$AH$4,$Z$5,M7*$AH$5,$Z$6,M7*$AH$6,$Z$7,M7*$AH$7,$Z$8,M7*$AH$8,$Z$9,M7*$AH$9,$Z$10,M7*$AH$10,$Z$11,M7*$AH$11,$Z$12,M7*$AH$12,$Z$13,M7*$AH$13,$Z$14,M7*$AH$14,$Z$15,M7*$AH$15,$Z$16,M7*$AH$16,$Z$17,M7*$AH$17,$Z$18,M7*$AH$18,$Z$19,M7*$AH$19,$Z$20,M7*$AH$20,$Z$21,M7*$AH$21,$Z$22,M7*$AH$22,$Z$23,M7*$AH$23,$Z$24,M7*$AH$24,$Z$25,M7*$AH$25,$Z$26,M7*$AH$26,$Z$27,M7*$AH$27,$Z$28,M7*$AH$28,$Z$29,M7*$AH$29,$Z$30,M7*$AH$30,$Z$31,M7*$AH$31,$Z$32,M7*$AH$32,$Z$33,M7*$AH$33,$Z$34,M7*$AH$34,$Z$35,M7*$AH$35,$Z$36,M7*$AH$36,$Z$37,M7*$AH$37,$Z$38,M7*$AH$38,$Z$39,M7*$AH$39,$Z$40,M7*$AH$40,$Z$41,M7*$AH$41,$Z$42,M7*$AH$42,$Z$43,M7*$AH$43,$Z$44,M7*$AH$44,$Z$45,M7*$AH$45,$Z$46,M7*$AH$46,$Z$47,M7*$AH$47,$Z$48,M7*$AH$48,$Z$49,M7*$AH$49,$Z$50,M7*$AH$50,$Z$51,M7*$AH$51)</f>
        <v>0</v>
      </c>
      <c r="W7" s="5">
        <f t="shared" ref="W7:W67" si="27">_xlfn.SWITCH($D$4:$D$800,$Z$4,N7*$AI$4,$Z$5,N7*$AI$5,$Z$6,N7*$AI$6,$Z$7,N7*$AI$7,$Z$8,N7*$AI$8,$Z$9,N7*$AI$9,$Z$10,N7*$AI$10,$Z$11,N7*$AI$11,$Z$12,N7*$AI$12,$Z$13,N7*$AI$13,$Z$14,N7*$AI$14,$Z$15,N7*$AI$15,$Z$16,N7*$AI$16,$Z$17,N7*$AI$17,$Z$18,N7*$AI$18,$Z$19,N7*$AI$19,$Z$20,N7*$AI$20,$Z$21,N7*$AI$21,$Z$22,N7*$AI$22,$Z$23,N7*$AI$23,$Z$24,N7*$AI$24,$Z$25,N7*$AI$25,$Z$26,N7*$AI$26,$Z$27,N7*$AI$27,$Z$28,N7*$AI$28,$Z$29,N7*$AI$29,$Z$30,N7*$AI$30,$Z$31,N7*$AI$31,$Z$32,N7*$AI$32,$Z$33,N7*$AI$33,$Z$34,N7*$AI$34,$Z$35,N7*$AI$35,$Z$36,N7*$AI$36,$Z$37,N7*$AI$37,$Z$38,N7*$AI$38,$Z$39,N7*$AI$39,$Z$40,N7*$AI$40,$Z$41,N7*$AI$41,$Z$42,N7*$AI$42,$Z$43,N7*$AI$43,$Z$44,N7*$AI$44,$Z$45,N7*$AI$45,$Z$46,N7*$AI$46,$Z$47,N7*$AI$47,$Z$48,N7*$AI$48,$Z$49,N7*$AI$49,$Z$50,N7*$AI$50,$Z$51,N7*$AI$51)</f>
        <v>0</v>
      </c>
      <c r="X7" s="5">
        <f>SUM(Tabella12058111928[[#This Row],[Quadrimestre nov22-feb23]:[Quadrimestre lug25-ott25]])</f>
        <v>0</v>
      </c>
      <c r="AL7" s="1" t="s">
        <v>118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7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7" s="93">
        <f>IFERROR(-(Tabella32269122029[[#This Row],[Totale Per OR Atteso]]-Tabella32269122029[[#This Row],[Totale Predetto]])/Tabella32269122029[[#This Row],[Totale Per OR Atteso]],0)</f>
        <v>0</v>
      </c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2:134" ht="134.25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19"/>
        <v>0</v>
      </c>
      <c r="P8" s="4">
        <f t="shared" si="20"/>
        <v>0</v>
      </c>
      <c r="Q8" s="4">
        <f t="shared" si="21"/>
        <v>0</v>
      </c>
      <c r="R8" s="4">
        <f t="shared" si="22"/>
        <v>0</v>
      </c>
      <c r="S8" s="4">
        <f t="shared" si="23"/>
        <v>0</v>
      </c>
      <c r="T8" s="5">
        <f t="shared" si="24"/>
        <v>0</v>
      </c>
      <c r="U8" s="5">
        <f t="shared" si="25"/>
        <v>0</v>
      </c>
      <c r="V8" s="5">
        <f t="shared" si="26"/>
        <v>0</v>
      </c>
      <c r="W8" s="5">
        <f t="shared" si="27"/>
        <v>0</v>
      </c>
      <c r="X8" s="5">
        <f>SUM(Tabella12058111928[[#This Row],[Quadrimestre nov22-feb23]:[Quadrimestre lug25-ott25]])</f>
        <v>0</v>
      </c>
      <c r="AL8" s="1" t="s">
        <v>122</v>
      </c>
      <c r="AM8" s="1">
        <f t="shared" si="9"/>
        <v>3200</v>
      </c>
      <c r="AN8" s="1">
        <f>SUMIF(E$4:E803,AL8,O$4:O803)</f>
        <v>0</v>
      </c>
      <c r="AO8" s="1">
        <f t="shared" si="10"/>
        <v>10450</v>
      </c>
      <c r="AP8" s="1">
        <f>SUMIF(E$4:E803,AL8,P$4:P803)</f>
        <v>0</v>
      </c>
      <c r="AQ8" s="1">
        <f t="shared" si="11"/>
        <v>17700</v>
      </c>
      <c r="AR8" s="1">
        <f>SUMIF(E$4:E803,AL8,Q$4:Q803)</f>
        <v>0</v>
      </c>
      <c r="AS8" s="1">
        <f t="shared" si="12"/>
        <v>17700</v>
      </c>
      <c r="AT8" s="1">
        <f>SUMIF(E$4:E803,AL8,R$4:R803)</f>
        <v>0</v>
      </c>
      <c r="AU8" s="1">
        <f t="shared" si="13"/>
        <v>31300.000000000004</v>
      </c>
      <c r="AV8" s="1">
        <f>SUMIF(E$4:E803,AL8,S$4:S803)</f>
        <v>0</v>
      </c>
      <c r="AW8" s="1">
        <f t="shared" si="14"/>
        <v>44900</v>
      </c>
      <c r="AX8" s="1">
        <f>SUMIF(E$4:E803,AL8,T$4:T803)</f>
        <v>0</v>
      </c>
      <c r="AY8" s="1">
        <f t="shared" si="15"/>
        <v>44900</v>
      </c>
      <c r="AZ8" s="1">
        <f>SUMIF(E$4:E803,AL8,U$4:U803)</f>
        <v>0</v>
      </c>
      <c r="BA8" s="1">
        <f t="shared" si="16"/>
        <v>22450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Tabella32269122029[[#This Row],[Atteso1-4]]+Tabella32269122029[[#This Row],[Atteso5-8]]+Tabella32269122029[[#This Row],[Atteso9-12]]+Tabella32269122029[[#This Row],[Atteso13-16]]+Tabella32269122029[[#This Row],[Atteso17-20]]</f>
        <v>80350</v>
      </c>
      <c r="BF8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8" s="93">
        <f>IFERROR(-(Tabella32269122029[[#This Row],[Totale Per OR Atteso]]-Tabella32269122029[[#This Row],[Totale Predetto]])/Tabella32269122029[[#This Row],[Totale Per OR Atteso]],0)</f>
        <v>-1</v>
      </c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28">IF(BZ8="X",$DL8/COUNTA($BZ8:$CQ8),0) +  IF(CA8="X",$DL8/COUNTA($BZ8:$CQ8),0)</f>
        <v>0</v>
      </c>
      <c r="CT8" s="52">
        <f t="shared" ref="CT8:CT39" si="29">IF(CB8="X",$DL8/COUNTA($BZ8:$CQ8),0) +  IF(CC8="X",$DL8/COUNTA($BZ8:$CQ8),0)</f>
        <v>0</v>
      </c>
      <c r="CU8" s="52">
        <f t="shared" ref="CU8:CU39" si="30">IF(CD8="X",$DL8/COUNTA($BZ8:$CQ8),0) +  IF(CE8="X",$DL8/COUNTA($BZ8:$CQ8),0)</f>
        <v>0</v>
      </c>
      <c r="CV8" s="52">
        <f t="shared" ref="CV8:CV39" si="31">IF(CF8="X",$DL8/COUNTA($BZ8:$CQ8),0) +  IF(CG8="X",$DL8/COUNTA($BZ8:$CQ8),0)</f>
        <v>0</v>
      </c>
      <c r="CW8" s="52">
        <f t="shared" ref="CW8:CW39" si="32">IF(CH8="X",$DL8/COUNTA($BZ8:$CQ8),0) +  IF(CI8="X",$DL8/COUNTA($BZ8:$CQ8),0)</f>
        <v>0</v>
      </c>
      <c r="CX8" s="52">
        <f t="shared" ref="CX8:CX39" si="33">IF(CJ8="X",$DL8/COUNTA($BZ8:$CQ8),0) +  IF(CK8="X",$DL8/COUNTA($BZ8:$CQ8),0)</f>
        <v>0</v>
      </c>
      <c r="CY8" s="52">
        <f t="shared" ref="CY8:CY39" si="34">IF(CL8="X",$DL8/COUNTA($BZ8:$CQ8),0) +  IF(CM8="X",$DL8/COUNTA($BZ8:$CQ8),0)</f>
        <v>0</v>
      </c>
      <c r="CZ8" s="52">
        <f t="shared" ref="CZ8:CZ39" si="35">IF(CN8="X",$DL8/COUNTA($BZ8:$CQ8),0) +  IF(CO8="X",$DL8/COUNTA($BZ8:$CQ8),0)</f>
        <v>0</v>
      </c>
      <c r="DA8" s="52">
        <f t="shared" ref="DA8:DA39" si="36">IF(CP8="X",$DL8/COUNTA($BZ8:$CQ8),0) +  IF(CQ8="X",$DL8/COUNTA($BZ8:$CQ8),0)</f>
        <v>0</v>
      </c>
      <c r="DB8" s="66">
        <f>SUM(CS8:DA8)</f>
        <v>0</v>
      </c>
      <c r="DC8" s="56"/>
      <c r="DD8" s="115">
        <f>SUM(DE8:DG8)</f>
        <v>600</v>
      </c>
      <c r="DE8" s="116">
        <f>'CINI-Unicampania-Totale-Prev'!BU8</f>
        <v>600</v>
      </c>
      <c r="DF8" s="116">
        <f>'CINI-Unicampania-Totale-Prev'!BV8</f>
        <v>0</v>
      </c>
      <c r="DG8" s="116">
        <f>'CINI-Unicampania-Totale-Prev'!BW8</f>
        <v>0</v>
      </c>
      <c r="DH8" s="115">
        <v>600</v>
      </c>
      <c r="DI8" s="65"/>
      <c r="DJ8" s="109">
        <f t="shared" ref="DJ8:DJ52" si="37">DD8/125</f>
        <v>4.8</v>
      </c>
      <c r="DK8" s="65"/>
      <c r="DL8" s="113">
        <f>DG8/125*'CINI - UniCampania'!$B$4</f>
        <v>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2:134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19"/>
        <v>0</v>
      </c>
      <c r="P9" s="4">
        <f t="shared" si="20"/>
        <v>0</v>
      </c>
      <c r="Q9" s="4">
        <f t="shared" si="21"/>
        <v>0</v>
      </c>
      <c r="R9" s="4">
        <f t="shared" si="22"/>
        <v>0</v>
      </c>
      <c r="S9" s="4">
        <f t="shared" si="23"/>
        <v>0</v>
      </c>
      <c r="T9" s="5">
        <f t="shared" si="24"/>
        <v>0</v>
      </c>
      <c r="U9" s="5">
        <f t="shared" si="25"/>
        <v>0</v>
      </c>
      <c r="V9" s="5">
        <f t="shared" si="26"/>
        <v>0</v>
      </c>
      <c r="W9" s="5">
        <f t="shared" si="27"/>
        <v>0</v>
      </c>
      <c r="X9" s="5">
        <f>SUM(Tabella12058111928[[#This Row],[Quadrimestre nov22-feb23]:[Quadrimestre lug25-ott25]])</f>
        <v>0</v>
      </c>
      <c r="AL9" s="1" t="s">
        <v>126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9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9" s="93">
        <f>IFERROR(-(Tabella32269122029[[#This Row],[Totale Per OR Atteso]]-Tabella32269122029[[#This Row],[Totale Predetto]])/Tabella32269122029[[#This Row],[Totale Per OR Atteso]],0)</f>
        <v>0</v>
      </c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28"/>
        <v>0</v>
      </c>
      <c r="CT9" s="52">
        <f t="shared" si="29"/>
        <v>0</v>
      </c>
      <c r="CU9" s="52">
        <f t="shared" si="30"/>
        <v>0</v>
      </c>
      <c r="CV9" s="52">
        <f t="shared" si="31"/>
        <v>0</v>
      </c>
      <c r="CW9" s="52">
        <f t="shared" si="32"/>
        <v>0</v>
      </c>
      <c r="CX9" s="52">
        <f t="shared" si="33"/>
        <v>0</v>
      </c>
      <c r="CY9" s="52">
        <f t="shared" si="34"/>
        <v>0</v>
      </c>
      <c r="CZ9" s="52">
        <f t="shared" si="35"/>
        <v>0</v>
      </c>
      <c r="DA9" s="52">
        <f t="shared" si="36"/>
        <v>0</v>
      </c>
      <c r="DB9" s="66">
        <f>SUM(CS9:DA9)</f>
        <v>0</v>
      </c>
      <c r="DC9" s="56"/>
      <c r="DD9" s="115">
        <f t="shared" ref="DD9:DD72" si="38">SUM(DE9:DG9)</f>
        <v>600</v>
      </c>
      <c r="DE9" s="116">
        <f>'CINI-Unicampania-Totale-Prev'!BU9</f>
        <v>600</v>
      </c>
      <c r="DF9" s="116">
        <f>'CINI-Unicampania-Totale-Prev'!BV9</f>
        <v>0</v>
      </c>
      <c r="DG9" s="116">
        <f>'CINI-Unicampania-Totale-Prev'!BW9</f>
        <v>0</v>
      </c>
      <c r="DH9" s="115">
        <v>600</v>
      </c>
      <c r="DI9" s="65"/>
      <c r="DJ9" s="109">
        <f t="shared" si="37"/>
        <v>4.8</v>
      </c>
      <c r="DK9" s="65"/>
      <c r="DL9" s="113">
        <f>DG9/125*'CINI - UniCampania'!$B$4</f>
        <v>0</v>
      </c>
      <c r="DU9" s="7" t="s">
        <v>88</v>
      </c>
      <c r="DV9" s="5">
        <f>SUM(CS8:CS52)</f>
        <v>0</v>
      </c>
      <c r="DW9" s="5">
        <f t="shared" ref="DW9:ED9" si="39">SUM(CT8:CT52)</f>
        <v>0</v>
      </c>
      <c r="DX9" s="5">
        <f t="shared" si="39"/>
        <v>0</v>
      </c>
      <c r="DY9" s="5">
        <f t="shared" si="39"/>
        <v>0</v>
      </c>
      <c r="DZ9" s="5">
        <f t="shared" si="39"/>
        <v>0</v>
      </c>
      <c r="EA9" s="5">
        <f t="shared" si="39"/>
        <v>0</v>
      </c>
      <c r="EB9" s="5">
        <f t="shared" si="39"/>
        <v>0</v>
      </c>
      <c r="EC9" s="5">
        <f t="shared" si="39"/>
        <v>0</v>
      </c>
      <c r="ED9" s="5">
        <f t="shared" si="39"/>
        <v>0</v>
      </c>
    </row>
    <row r="10" spans="2:134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19"/>
        <v>0</v>
      </c>
      <c r="P10" s="4">
        <f t="shared" si="20"/>
        <v>0</v>
      </c>
      <c r="Q10" s="4">
        <f t="shared" si="21"/>
        <v>0</v>
      </c>
      <c r="R10" s="4">
        <f t="shared" si="22"/>
        <v>0</v>
      </c>
      <c r="S10" s="4">
        <f t="shared" si="23"/>
        <v>0</v>
      </c>
      <c r="T10" s="5">
        <f t="shared" si="24"/>
        <v>0</v>
      </c>
      <c r="U10" s="5">
        <f t="shared" si="25"/>
        <v>0</v>
      </c>
      <c r="V10" s="5">
        <f t="shared" si="26"/>
        <v>0</v>
      </c>
      <c r="W10" s="5">
        <f t="shared" si="27"/>
        <v>0</v>
      </c>
      <c r="X10" s="5">
        <f>SUM(Tabella12058111928[[#This Row],[Quadrimestre nov22-feb23]:[Quadrimestre lug25-ott25]])</f>
        <v>0</v>
      </c>
      <c r="AL10" s="1" t="s">
        <v>129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10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0" s="93">
        <f>IFERROR(-(Tabella32269122029[[#This Row],[Totale Per OR Atteso]]-Tabella32269122029[[#This Row],[Totale Predetto]])/Tabella32269122029[[#This Row],[Totale Per OR Atteso]],0)</f>
        <v>0</v>
      </c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28"/>
        <v>0</v>
      </c>
      <c r="CT10" s="52">
        <f t="shared" si="29"/>
        <v>0</v>
      </c>
      <c r="CU10" s="52">
        <f t="shared" si="30"/>
        <v>0</v>
      </c>
      <c r="CV10" s="52">
        <f t="shared" si="31"/>
        <v>0</v>
      </c>
      <c r="CW10" s="52">
        <f t="shared" si="32"/>
        <v>0</v>
      </c>
      <c r="CX10" s="52">
        <f t="shared" si="33"/>
        <v>0</v>
      </c>
      <c r="CY10" s="52">
        <f t="shared" si="34"/>
        <v>0</v>
      </c>
      <c r="CZ10" s="52">
        <f t="shared" si="35"/>
        <v>0</v>
      </c>
      <c r="DA10" s="52">
        <f t="shared" si="36"/>
        <v>0</v>
      </c>
      <c r="DB10" s="66">
        <f t="shared" ref="DB10:DB73" si="40">SUM(CS10:DA10)</f>
        <v>0</v>
      </c>
      <c r="DC10" s="56"/>
      <c r="DD10" s="115">
        <f t="shared" si="38"/>
        <v>600</v>
      </c>
      <c r="DE10" s="116">
        <f>'CINI-Unicampania-Totale-Prev'!BU10</f>
        <v>600</v>
      </c>
      <c r="DF10" s="116">
        <f>'CINI-Unicampania-Totale-Prev'!BV10</f>
        <v>0</v>
      </c>
      <c r="DG10" s="116">
        <f>'CINI-Unicampania-Totale-Prev'!BW10</f>
        <v>0</v>
      </c>
      <c r="DH10" s="115">
        <v>600</v>
      </c>
      <c r="DI10" s="65"/>
      <c r="DJ10" s="109">
        <f t="shared" si="37"/>
        <v>4.8</v>
      </c>
      <c r="DK10" s="65"/>
      <c r="DL10" s="113">
        <f>DG10/125*'CINI - UniCampania'!$B$4</f>
        <v>0</v>
      </c>
      <c r="DU10" s="7" t="s">
        <v>116</v>
      </c>
      <c r="DV10" s="5">
        <f>SUM(CS54:CS93)</f>
        <v>0</v>
      </c>
      <c r="DW10" s="5">
        <f t="shared" ref="DW10:ED10" si="41">SUM(CT54:CT93)</f>
        <v>0</v>
      </c>
      <c r="DX10" s="5">
        <f t="shared" si="41"/>
        <v>0</v>
      </c>
      <c r="DY10" s="5">
        <f t="shared" si="41"/>
        <v>0</v>
      </c>
      <c r="DZ10" s="5">
        <f t="shared" si="41"/>
        <v>0</v>
      </c>
      <c r="EA10" s="5">
        <f t="shared" si="41"/>
        <v>0</v>
      </c>
      <c r="EB10" s="5">
        <f t="shared" si="41"/>
        <v>0</v>
      </c>
      <c r="EC10" s="5">
        <f t="shared" si="41"/>
        <v>0</v>
      </c>
      <c r="ED10" s="5">
        <f t="shared" si="41"/>
        <v>0</v>
      </c>
    </row>
    <row r="11" spans="2:134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19"/>
        <v>0</v>
      </c>
      <c r="P11" s="4">
        <f t="shared" si="20"/>
        <v>0</v>
      </c>
      <c r="Q11" s="4">
        <f t="shared" si="21"/>
        <v>0</v>
      </c>
      <c r="R11" s="4">
        <f t="shared" si="22"/>
        <v>0</v>
      </c>
      <c r="S11" s="4">
        <f t="shared" si="23"/>
        <v>0</v>
      </c>
      <c r="T11" s="5">
        <f t="shared" si="24"/>
        <v>0</v>
      </c>
      <c r="U11" s="5">
        <f t="shared" si="25"/>
        <v>0</v>
      </c>
      <c r="V11" s="5">
        <f t="shared" si="26"/>
        <v>0</v>
      </c>
      <c r="W11" s="5">
        <f t="shared" si="27"/>
        <v>0</v>
      </c>
      <c r="X11" s="5">
        <f>SUM(Tabella12058111928[[#This Row],[Quadrimestre nov22-feb23]:[Quadrimestre lug25-ott25]])</f>
        <v>0</v>
      </c>
      <c r="AL11" s="1" t="s">
        <v>132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11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1" s="93">
        <f>IFERROR(-(Tabella32269122029[[#This Row],[Totale Per OR Atteso]]-Tabella32269122029[[#This Row],[Totale Predetto]])/Tabella32269122029[[#This Row],[Totale Per OR Atteso]],0)</f>
        <v>0</v>
      </c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28"/>
        <v>0</v>
      </c>
      <c r="CT11" s="52">
        <f t="shared" si="29"/>
        <v>0</v>
      </c>
      <c r="CU11" s="52">
        <f t="shared" si="30"/>
        <v>0</v>
      </c>
      <c r="CV11" s="52">
        <f t="shared" si="31"/>
        <v>0</v>
      </c>
      <c r="CW11" s="52">
        <f t="shared" si="32"/>
        <v>0</v>
      </c>
      <c r="CX11" s="52">
        <f t="shared" si="33"/>
        <v>0</v>
      </c>
      <c r="CY11" s="52">
        <f t="shared" si="34"/>
        <v>0</v>
      </c>
      <c r="CZ11" s="52">
        <f t="shared" si="35"/>
        <v>0</v>
      </c>
      <c r="DA11" s="52">
        <f t="shared" si="36"/>
        <v>0</v>
      </c>
      <c r="DB11" s="66">
        <f t="shared" si="40"/>
        <v>0</v>
      </c>
      <c r="DC11" s="56"/>
      <c r="DD11" s="115">
        <f t="shared" si="38"/>
        <v>600</v>
      </c>
      <c r="DE11" s="116">
        <f>'CINI-Unicampania-Totale-Prev'!BU11</f>
        <v>600</v>
      </c>
      <c r="DF11" s="116">
        <f>'CINI-Unicampania-Totale-Prev'!BV11</f>
        <v>0</v>
      </c>
      <c r="DG11" s="116">
        <f>'CINI-Unicampania-Totale-Prev'!BW11</f>
        <v>0</v>
      </c>
      <c r="DH11" s="115">
        <v>600</v>
      </c>
      <c r="DI11" s="65"/>
      <c r="DJ11" s="109">
        <f t="shared" si="37"/>
        <v>4.8</v>
      </c>
      <c r="DK11" s="65"/>
      <c r="DL11" s="113">
        <f>DG11/125*'CINI - UniCampania'!$B$4</f>
        <v>0</v>
      </c>
      <c r="DU11" s="7" t="s">
        <v>118</v>
      </c>
      <c r="DV11" s="5">
        <f>SUM(CS95:CS101)</f>
        <v>0</v>
      </c>
      <c r="DW11" s="5">
        <f t="shared" ref="DW11:ED11" si="42">SUM(CT95:CT101)</f>
        <v>0</v>
      </c>
      <c r="DX11" s="5">
        <f t="shared" si="42"/>
        <v>0</v>
      </c>
      <c r="DY11" s="5">
        <f t="shared" si="42"/>
        <v>0</v>
      </c>
      <c r="DZ11" s="5">
        <f t="shared" si="42"/>
        <v>0</v>
      </c>
      <c r="EA11" s="5">
        <f t="shared" si="42"/>
        <v>0</v>
      </c>
      <c r="EB11" s="5">
        <f t="shared" si="42"/>
        <v>0</v>
      </c>
      <c r="EC11" s="5">
        <f t="shared" si="42"/>
        <v>0</v>
      </c>
      <c r="ED11" s="5">
        <f t="shared" si="42"/>
        <v>0</v>
      </c>
    </row>
    <row r="12" spans="2:134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19"/>
        <v>0</v>
      </c>
      <c r="P12" s="4">
        <f t="shared" si="20"/>
        <v>0</v>
      </c>
      <c r="Q12" s="4">
        <f t="shared" si="21"/>
        <v>0</v>
      </c>
      <c r="R12" s="4">
        <f t="shared" si="22"/>
        <v>0</v>
      </c>
      <c r="S12" s="4">
        <f t="shared" si="23"/>
        <v>0</v>
      </c>
      <c r="T12" s="5">
        <f t="shared" si="24"/>
        <v>0</v>
      </c>
      <c r="U12" s="5">
        <f t="shared" si="25"/>
        <v>0</v>
      </c>
      <c r="V12" s="5">
        <f t="shared" si="26"/>
        <v>0</v>
      </c>
      <c r="W12" s="5">
        <f t="shared" si="27"/>
        <v>0</v>
      </c>
      <c r="X12" s="5">
        <f>SUM(Tabella12058111928[[#This Row],[Quadrimestre nov22-feb23]:[Quadrimestre lug25-ott25]])</f>
        <v>0</v>
      </c>
      <c r="AL12" s="1" t="s">
        <v>135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Tabella32269122029[[#This Row],[Atteso1-4]]+Tabella32269122029[[#This Row],[Atteso5-8]]+Tabella32269122029[[#This Row],[Atteso9-12]]+Tabella32269122029[[#This Row],[Atteso13-16]]+Tabella32269122029[[#This Row],[Atteso17-20]]</f>
        <v>0</v>
      </c>
      <c r="BF12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2" s="93">
        <f>IFERROR(-(Tabella32269122029[[#This Row],[Totale Per OR Atteso]]-Tabella32269122029[[#This Row],[Totale Predetto]])/Tabella32269122029[[#This Row],[Totale Per OR Atteso]],0)</f>
        <v>0</v>
      </c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28"/>
        <v>0</v>
      </c>
      <c r="CT12" s="52">
        <f t="shared" si="29"/>
        <v>0</v>
      </c>
      <c r="CU12" s="52">
        <f t="shared" si="30"/>
        <v>0</v>
      </c>
      <c r="CV12" s="52">
        <f t="shared" si="31"/>
        <v>0</v>
      </c>
      <c r="CW12" s="52">
        <f t="shared" si="32"/>
        <v>0</v>
      </c>
      <c r="CX12" s="52">
        <f t="shared" si="33"/>
        <v>0</v>
      </c>
      <c r="CY12" s="52">
        <f t="shared" si="34"/>
        <v>0</v>
      </c>
      <c r="CZ12" s="52">
        <f t="shared" si="35"/>
        <v>0</v>
      </c>
      <c r="DA12" s="52">
        <f t="shared" si="36"/>
        <v>0</v>
      </c>
      <c r="DB12" s="66">
        <f t="shared" si="40"/>
        <v>0</v>
      </c>
      <c r="DC12" s="56"/>
      <c r="DD12" s="115">
        <f t="shared" si="38"/>
        <v>600</v>
      </c>
      <c r="DE12" s="116">
        <f>'CINI-Unicampania-Totale-Prev'!BU12</f>
        <v>600</v>
      </c>
      <c r="DF12" s="116">
        <f>'CINI-Unicampania-Totale-Prev'!BV12</f>
        <v>0</v>
      </c>
      <c r="DG12" s="116">
        <f>'CINI-Unicampania-Totale-Prev'!BW12</f>
        <v>0</v>
      </c>
      <c r="DH12" s="115">
        <v>600</v>
      </c>
      <c r="DI12" s="65"/>
      <c r="DJ12" s="109">
        <f t="shared" si="37"/>
        <v>4.8</v>
      </c>
      <c r="DK12" s="65"/>
      <c r="DL12" s="113">
        <f>DG12/125*'CINI - UniCampania'!$B$4</f>
        <v>0</v>
      </c>
      <c r="DU12" s="7" t="s">
        <v>122</v>
      </c>
      <c r="DV12" s="5">
        <f>SUM(CS103:CS109)</f>
        <v>3200</v>
      </c>
      <c r="DW12" s="5">
        <f t="shared" ref="DW12:ED12" si="43">SUM(CT103:CT109)</f>
        <v>10450</v>
      </c>
      <c r="DX12" s="5">
        <f t="shared" si="43"/>
        <v>17700</v>
      </c>
      <c r="DY12" s="5">
        <f t="shared" si="43"/>
        <v>17700</v>
      </c>
      <c r="DZ12" s="5">
        <f t="shared" si="43"/>
        <v>31300.000000000004</v>
      </c>
      <c r="EA12" s="5">
        <f t="shared" si="43"/>
        <v>44900</v>
      </c>
      <c r="EB12" s="5">
        <f t="shared" si="43"/>
        <v>44900</v>
      </c>
      <c r="EC12" s="5">
        <f t="shared" si="43"/>
        <v>22450</v>
      </c>
      <c r="ED12" s="5">
        <f t="shared" si="43"/>
        <v>0</v>
      </c>
    </row>
    <row r="13" spans="2:134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19"/>
        <v>0</v>
      </c>
      <c r="P13" s="4">
        <f t="shared" si="20"/>
        <v>0</v>
      </c>
      <c r="Q13" s="4">
        <f t="shared" si="21"/>
        <v>0</v>
      </c>
      <c r="R13" s="4">
        <f t="shared" si="22"/>
        <v>0</v>
      </c>
      <c r="S13" s="4">
        <f t="shared" si="23"/>
        <v>0</v>
      </c>
      <c r="T13" s="5">
        <f t="shared" si="24"/>
        <v>0</v>
      </c>
      <c r="U13" s="5">
        <f t="shared" si="25"/>
        <v>0</v>
      </c>
      <c r="V13" s="5">
        <f t="shared" si="26"/>
        <v>0</v>
      </c>
      <c r="W13" s="5">
        <f t="shared" si="27"/>
        <v>0</v>
      </c>
      <c r="X13" s="5">
        <f>SUM(Tabella12058111928[[#This Row],[Quadrimestre nov22-feb23]:[Quadrimestre lug25-ott25]])</f>
        <v>0</v>
      </c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28"/>
        <v>0</v>
      </c>
      <c r="CT13" s="52">
        <f t="shared" si="29"/>
        <v>0</v>
      </c>
      <c r="CU13" s="52">
        <f t="shared" si="30"/>
        <v>0</v>
      </c>
      <c r="CV13" s="52">
        <f t="shared" si="31"/>
        <v>0</v>
      </c>
      <c r="CW13" s="52">
        <f t="shared" si="32"/>
        <v>0</v>
      </c>
      <c r="CX13" s="52">
        <f t="shared" si="33"/>
        <v>0</v>
      </c>
      <c r="CY13" s="52">
        <f t="shared" si="34"/>
        <v>0</v>
      </c>
      <c r="CZ13" s="52">
        <f t="shared" si="35"/>
        <v>0</v>
      </c>
      <c r="DA13" s="52">
        <f t="shared" si="36"/>
        <v>0</v>
      </c>
      <c r="DB13" s="66">
        <f t="shared" si="40"/>
        <v>0</v>
      </c>
      <c r="DC13" s="56"/>
      <c r="DD13" s="115">
        <f t="shared" si="38"/>
        <v>0</v>
      </c>
      <c r="DE13" s="116">
        <f>'CINI-Unicampania-Totale-Prev'!BU13</f>
        <v>0</v>
      </c>
      <c r="DF13" s="116">
        <f>'CINI-Unicampania-Totale-Prev'!BV13</f>
        <v>0</v>
      </c>
      <c r="DG13" s="116">
        <f>'CINI-Unicampania-Totale-Prev'!BW13</f>
        <v>0</v>
      </c>
      <c r="DH13" s="115">
        <v>0</v>
      </c>
      <c r="DI13" s="65"/>
      <c r="DJ13" s="109">
        <f t="shared" si="37"/>
        <v>0</v>
      </c>
      <c r="DK13" s="65"/>
      <c r="DL13" s="113">
        <f>DG13/125*'CINI - UniCampania'!$B$4</f>
        <v>0</v>
      </c>
      <c r="DU13" s="7" t="s">
        <v>126</v>
      </c>
      <c r="DV13" s="5">
        <f>SUM(CS111:CS116)</f>
        <v>0</v>
      </c>
      <c r="DW13" s="5">
        <f t="shared" ref="DW13:ED13" si="44">SUM(CT111:CT116)</f>
        <v>0</v>
      </c>
      <c r="DX13" s="5">
        <f t="shared" si="44"/>
        <v>0</v>
      </c>
      <c r="DY13" s="5">
        <f t="shared" si="44"/>
        <v>0</v>
      </c>
      <c r="DZ13" s="5">
        <f t="shared" si="44"/>
        <v>0</v>
      </c>
      <c r="EA13" s="5">
        <f t="shared" si="44"/>
        <v>0</v>
      </c>
      <c r="EB13" s="5">
        <f t="shared" si="44"/>
        <v>0</v>
      </c>
      <c r="EC13" s="5">
        <f t="shared" si="44"/>
        <v>0</v>
      </c>
      <c r="ED13" s="5">
        <f t="shared" si="44"/>
        <v>0</v>
      </c>
    </row>
    <row r="14" spans="2:134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19"/>
        <v>0</v>
      </c>
      <c r="P14" s="4">
        <f t="shared" si="20"/>
        <v>0</v>
      </c>
      <c r="Q14" s="4">
        <f t="shared" si="21"/>
        <v>0</v>
      </c>
      <c r="R14" s="4">
        <f t="shared" si="22"/>
        <v>0</v>
      </c>
      <c r="S14" s="4">
        <f t="shared" si="23"/>
        <v>0</v>
      </c>
      <c r="T14" s="5">
        <f t="shared" si="24"/>
        <v>0</v>
      </c>
      <c r="U14" s="5">
        <f t="shared" si="25"/>
        <v>0</v>
      </c>
      <c r="V14" s="5">
        <f t="shared" si="26"/>
        <v>0</v>
      </c>
      <c r="W14" s="5">
        <f t="shared" si="27"/>
        <v>0</v>
      </c>
      <c r="X14" s="5">
        <f>SUM(Tabella12058111928[[#This Row],[Quadrimestre nov22-feb23]:[Quadrimestre lug25-ott25]])</f>
        <v>0</v>
      </c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192600</v>
      </c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28"/>
        <v>0</v>
      </c>
      <c r="CT14" s="52">
        <f t="shared" si="29"/>
        <v>0</v>
      </c>
      <c r="CU14" s="52">
        <f t="shared" si="30"/>
        <v>0</v>
      </c>
      <c r="CV14" s="52">
        <f t="shared" si="31"/>
        <v>0</v>
      </c>
      <c r="CW14" s="52">
        <f t="shared" si="32"/>
        <v>0</v>
      </c>
      <c r="CX14" s="52">
        <f t="shared" si="33"/>
        <v>0</v>
      </c>
      <c r="CY14" s="52">
        <f t="shared" si="34"/>
        <v>0</v>
      </c>
      <c r="CZ14" s="52">
        <f t="shared" si="35"/>
        <v>0</v>
      </c>
      <c r="DA14" s="52">
        <f t="shared" si="36"/>
        <v>0</v>
      </c>
      <c r="DB14" s="66">
        <f t="shared" si="40"/>
        <v>0</v>
      </c>
      <c r="DC14" s="56"/>
      <c r="DD14" s="115">
        <f t="shared" si="38"/>
        <v>0</v>
      </c>
      <c r="DE14" s="116">
        <f>'CINI-Unicampania-Totale-Prev'!BU14</f>
        <v>0</v>
      </c>
      <c r="DF14" s="116">
        <f>'CINI-Unicampania-Totale-Prev'!BV14</f>
        <v>0</v>
      </c>
      <c r="DG14" s="116">
        <f>'CINI-Unicampania-Totale-Prev'!BW14</f>
        <v>0</v>
      </c>
      <c r="DH14" s="115">
        <v>0</v>
      </c>
      <c r="DI14" s="65"/>
      <c r="DJ14" s="109">
        <f t="shared" si="37"/>
        <v>0</v>
      </c>
      <c r="DK14" s="65"/>
      <c r="DL14" s="113">
        <f>DG14/125*'CINI - UniCampania'!$B$4</f>
        <v>0</v>
      </c>
      <c r="DU14" s="7" t="s">
        <v>129</v>
      </c>
      <c r="DV14" s="5">
        <f>SUM(CS118:CS126)</f>
        <v>0</v>
      </c>
      <c r="DW14" s="5">
        <f t="shared" ref="DW14:ED14" si="45">SUM(CT118:CT126)</f>
        <v>0</v>
      </c>
      <c r="DX14" s="5">
        <f t="shared" si="45"/>
        <v>0</v>
      </c>
      <c r="DY14" s="5">
        <f t="shared" si="45"/>
        <v>0</v>
      </c>
      <c r="DZ14" s="5">
        <f t="shared" si="45"/>
        <v>0</v>
      </c>
      <c r="EA14" s="5">
        <f t="shared" si="45"/>
        <v>0</v>
      </c>
      <c r="EB14" s="5">
        <f t="shared" si="45"/>
        <v>0</v>
      </c>
      <c r="EC14" s="5">
        <f t="shared" si="45"/>
        <v>0</v>
      </c>
      <c r="ED14" s="5">
        <f t="shared" si="45"/>
        <v>0</v>
      </c>
    </row>
    <row r="15" spans="2:134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19"/>
        <v>0</v>
      </c>
      <c r="P15" s="4">
        <f t="shared" si="20"/>
        <v>0</v>
      </c>
      <c r="Q15" s="4">
        <f t="shared" si="21"/>
        <v>0</v>
      </c>
      <c r="R15" s="4">
        <f t="shared" si="22"/>
        <v>0</v>
      </c>
      <c r="S15" s="4">
        <f t="shared" si="23"/>
        <v>0</v>
      </c>
      <c r="T15" s="5">
        <f t="shared" si="24"/>
        <v>0</v>
      </c>
      <c r="U15" s="5">
        <f t="shared" si="25"/>
        <v>0</v>
      </c>
      <c r="V15" s="5">
        <f t="shared" si="26"/>
        <v>0</v>
      </c>
      <c r="W15" s="5">
        <f t="shared" si="27"/>
        <v>0</v>
      </c>
      <c r="X15" s="5">
        <f>SUM(Tabella12058111928[[#This Row],[Quadrimestre nov22-feb23]:[Quadrimestre lug25-ott25]])</f>
        <v>0</v>
      </c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28"/>
        <v>0</v>
      </c>
      <c r="CT15" s="52">
        <f t="shared" si="29"/>
        <v>0</v>
      </c>
      <c r="CU15" s="52">
        <f t="shared" si="30"/>
        <v>0</v>
      </c>
      <c r="CV15" s="52">
        <f t="shared" si="31"/>
        <v>0</v>
      </c>
      <c r="CW15" s="52">
        <f t="shared" si="32"/>
        <v>0</v>
      </c>
      <c r="CX15" s="52">
        <f t="shared" si="33"/>
        <v>0</v>
      </c>
      <c r="CY15" s="52">
        <f t="shared" si="34"/>
        <v>0</v>
      </c>
      <c r="CZ15" s="52">
        <f t="shared" si="35"/>
        <v>0</v>
      </c>
      <c r="DA15" s="52">
        <f t="shared" si="36"/>
        <v>0</v>
      </c>
      <c r="DB15" s="66">
        <f t="shared" si="40"/>
        <v>0</v>
      </c>
      <c r="DC15" s="56"/>
      <c r="DD15" s="115">
        <f t="shared" si="38"/>
        <v>0</v>
      </c>
      <c r="DE15" s="116">
        <f>'CINI-Unicampania-Totale-Prev'!BU15</f>
        <v>0</v>
      </c>
      <c r="DF15" s="116">
        <f>'CINI-Unicampania-Totale-Prev'!BV15</f>
        <v>0</v>
      </c>
      <c r="DG15" s="116">
        <f>'CINI-Unicampania-Totale-Prev'!BW15</f>
        <v>0</v>
      </c>
      <c r="DH15" s="115">
        <v>0</v>
      </c>
      <c r="DI15" s="65"/>
      <c r="DJ15" s="109">
        <f t="shared" si="37"/>
        <v>0</v>
      </c>
      <c r="DK15" s="65"/>
      <c r="DL15" s="113">
        <f>DG15/125*'CINI - UniCampania'!$B$4</f>
        <v>0</v>
      </c>
      <c r="DU15" s="7" t="s">
        <v>132</v>
      </c>
      <c r="DV15" s="5">
        <f>SUM(CS128:CS133)</f>
        <v>0</v>
      </c>
      <c r="DW15" s="5">
        <f t="shared" ref="DW15:ED15" si="46">SUM(CT128:CT133)</f>
        <v>0</v>
      </c>
      <c r="DX15" s="5">
        <f t="shared" si="46"/>
        <v>0</v>
      </c>
      <c r="DY15" s="5">
        <f t="shared" si="46"/>
        <v>0</v>
      </c>
      <c r="DZ15" s="5">
        <f t="shared" si="46"/>
        <v>0</v>
      </c>
      <c r="EA15" s="5">
        <f t="shared" si="46"/>
        <v>0</v>
      </c>
      <c r="EB15" s="5">
        <f t="shared" si="46"/>
        <v>0</v>
      </c>
      <c r="EC15" s="5">
        <f t="shared" si="46"/>
        <v>0</v>
      </c>
      <c r="ED15" s="5">
        <f t="shared" si="46"/>
        <v>0</v>
      </c>
    </row>
    <row r="16" spans="2:134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19"/>
        <v>0</v>
      </c>
      <c r="P16" s="4">
        <f t="shared" si="20"/>
        <v>0</v>
      </c>
      <c r="Q16" s="4">
        <f t="shared" si="21"/>
        <v>0</v>
      </c>
      <c r="R16" s="4">
        <f t="shared" si="22"/>
        <v>0</v>
      </c>
      <c r="S16" s="4">
        <f t="shared" si="23"/>
        <v>0</v>
      </c>
      <c r="T16" s="5">
        <f t="shared" si="24"/>
        <v>0</v>
      </c>
      <c r="U16" s="5">
        <f t="shared" si="25"/>
        <v>0</v>
      </c>
      <c r="V16" s="5">
        <f t="shared" si="26"/>
        <v>0</v>
      </c>
      <c r="W16" s="5">
        <f t="shared" si="27"/>
        <v>0</v>
      </c>
      <c r="X16" s="5">
        <f>SUM(Tabella12058111928[[#This Row],[Quadrimestre nov22-feb23]:[Quadrimestre lug25-ott25]])</f>
        <v>0</v>
      </c>
      <c r="AS16" s="142" t="s">
        <v>146</v>
      </c>
      <c r="AT16" s="99"/>
      <c r="AU16" s="97"/>
      <c r="AV16" s="96">
        <f>IFERROR(-(AV14-AV15)/AV14,0)</f>
        <v>-1</v>
      </c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28"/>
        <v>0</v>
      </c>
      <c r="CT16" s="52">
        <f t="shared" si="29"/>
        <v>0</v>
      </c>
      <c r="CU16" s="52">
        <f t="shared" si="30"/>
        <v>0</v>
      </c>
      <c r="CV16" s="52">
        <f t="shared" si="31"/>
        <v>0</v>
      </c>
      <c r="CW16" s="52">
        <f t="shared" si="32"/>
        <v>0</v>
      </c>
      <c r="CX16" s="52">
        <f t="shared" si="33"/>
        <v>0</v>
      </c>
      <c r="CY16" s="52">
        <f t="shared" si="34"/>
        <v>0</v>
      </c>
      <c r="CZ16" s="52">
        <f t="shared" si="35"/>
        <v>0</v>
      </c>
      <c r="DA16" s="52">
        <f t="shared" si="36"/>
        <v>0</v>
      </c>
      <c r="DB16" s="66">
        <f t="shared" si="40"/>
        <v>0</v>
      </c>
      <c r="DC16" s="56"/>
      <c r="DD16" s="115">
        <f t="shared" si="38"/>
        <v>0</v>
      </c>
      <c r="DE16" s="116">
        <f>'CINI-Unicampania-Totale-Prev'!BU16</f>
        <v>0</v>
      </c>
      <c r="DF16" s="116">
        <f>'CINI-Unicampania-Totale-Prev'!BV16</f>
        <v>0</v>
      </c>
      <c r="DG16" s="116">
        <f>'CINI-Unicampania-Totale-Prev'!BW16</f>
        <v>0</v>
      </c>
      <c r="DH16" s="115">
        <v>0</v>
      </c>
      <c r="DI16" s="65"/>
      <c r="DJ16" s="109">
        <f t="shared" si="37"/>
        <v>0</v>
      </c>
      <c r="DK16" s="65"/>
      <c r="DL16" s="113">
        <f>DG16/125*'CINI - UniCampania'!$B$4</f>
        <v>0</v>
      </c>
      <c r="DU16" s="7" t="s">
        <v>135</v>
      </c>
      <c r="DV16" s="5">
        <f>SUM(CS135:CS139)</f>
        <v>0</v>
      </c>
      <c r="DW16" s="5">
        <f t="shared" ref="DW16:ED16" si="47">SUM(CT135:CT139)</f>
        <v>0</v>
      </c>
      <c r="DX16" s="5">
        <f t="shared" si="47"/>
        <v>0</v>
      </c>
      <c r="DY16" s="5">
        <f t="shared" si="47"/>
        <v>0</v>
      </c>
      <c r="DZ16" s="5">
        <f t="shared" si="47"/>
        <v>0</v>
      </c>
      <c r="EA16" s="5">
        <f t="shared" si="47"/>
        <v>0</v>
      </c>
      <c r="EB16" s="5">
        <f t="shared" si="47"/>
        <v>0</v>
      </c>
      <c r="EC16" s="5">
        <f t="shared" si="47"/>
        <v>0</v>
      </c>
      <c r="ED16" s="5">
        <f t="shared" si="47"/>
        <v>0</v>
      </c>
    </row>
    <row r="17" spans="2:116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19"/>
        <v>0</v>
      </c>
      <c r="P17" s="4">
        <f t="shared" si="20"/>
        <v>0</v>
      </c>
      <c r="Q17" s="4">
        <f t="shared" si="21"/>
        <v>0</v>
      </c>
      <c r="R17" s="4">
        <f t="shared" si="22"/>
        <v>0</v>
      </c>
      <c r="S17" s="4">
        <f t="shared" si="23"/>
        <v>0</v>
      </c>
      <c r="T17" s="5">
        <f t="shared" si="24"/>
        <v>0</v>
      </c>
      <c r="U17" s="5">
        <f t="shared" si="25"/>
        <v>0</v>
      </c>
      <c r="V17" s="5">
        <f t="shared" si="26"/>
        <v>0</v>
      </c>
      <c r="W17" s="5">
        <f t="shared" si="27"/>
        <v>0</v>
      </c>
      <c r="X17" s="5">
        <f>SUM(Tabella12058111928[[#This Row],[Quadrimestre nov22-feb23]:[Quadrimestre lug25-ott25]])</f>
        <v>0</v>
      </c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28"/>
        <v>0</v>
      </c>
      <c r="CT17" s="52">
        <f t="shared" si="29"/>
        <v>0</v>
      </c>
      <c r="CU17" s="52">
        <f t="shared" si="30"/>
        <v>0</v>
      </c>
      <c r="CV17" s="52">
        <f t="shared" si="31"/>
        <v>0</v>
      </c>
      <c r="CW17" s="52">
        <f t="shared" si="32"/>
        <v>0</v>
      </c>
      <c r="CX17" s="52">
        <f t="shared" si="33"/>
        <v>0</v>
      </c>
      <c r="CY17" s="52">
        <f t="shared" si="34"/>
        <v>0</v>
      </c>
      <c r="CZ17" s="52">
        <f t="shared" si="35"/>
        <v>0</v>
      </c>
      <c r="DA17" s="52">
        <f t="shared" si="36"/>
        <v>0</v>
      </c>
      <c r="DB17" s="66">
        <f t="shared" si="40"/>
        <v>0</v>
      </c>
      <c r="DC17" s="56"/>
      <c r="DD17" s="115">
        <f t="shared" si="38"/>
        <v>0</v>
      </c>
      <c r="DE17" s="116">
        <f>'CINI-Unicampania-Totale-Prev'!BU17</f>
        <v>0</v>
      </c>
      <c r="DF17" s="116">
        <f>'CINI-Unicampania-Totale-Prev'!BV17</f>
        <v>0</v>
      </c>
      <c r="DG17" s="116">
        <f>'CINI-Unicampania-Totale-Prev'!BW17</f>
        <v>0</v>
      </c>
      <c r="DH17" s="115">
        <v>0</v>
      </c>
      <c r="DI17" s="65"/>
      <c r="DJ17" s="109">
        <f t="shared" si="37"/>
        <v>0</v>
      </c>
      <c r="DK17" s="65"/>
      <c r="DL17" s="113">
        <f>DG17/125*'CINI - UniCampania'!$B$4</f>
        <v>0</v>
      </c>
    </row>
    <row r="18" spans="2:116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19"/>
        <v>0</v>
      </c>
      <c r="P18" s="4">
        <f t="shared" si="20"/>
        <v>0</v>
      </c>
      <c r="Q18" s="4">
        <f t="shared" si="21"/>
        <v>0</v>
      </c>
      <c r="R18" s="4">
        <f t="shared" si="22"/>
        <v>0</v>
      </c>
      <c r="S18" s="4">
        <f t="shared" si="23"/>
        <v>0</v>
      </c>
      <c r="T18" s="5">
        <f t="shared" si="24"/>
        <v>0</v>
      </c>
      <c r="U18" s="5">
        <f t="shared" si="25"/>
        <v>0</v>
      </c>
      <c r="V18" s="5">
        <f t="shared" si="26"/>
        <v>0</v>
      </c>
      <c r="W18" s="5">
        <f t="shared" si="27"/>
        <v>0</v>
      </c>
      <c r="X18" s="5">
        <f>SUM(Tabella12058111928[[#This Row],[Quadrimestre nov22-feb23]:[Quadrimestre lug25-ott25]])</f>
        <v>0</v>
      </c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28"/>
        <v>0</v>
      </c>
      <c r="CT18" s="52">
        <f t="shared" si="29"/>
        <v>0</v>
      </c>
      <c r="CU18" s="52">
        <f t="shared" si="30"/>
        <v>0</v>
      </c>
      <c r="CV18" s="52">
        <f t="shared" si="31"/>
        <v>0</v>
      </c>
      <c r="CW18" s="52">
        <f t="shared" si="32"/>
        <v>0</v>
      </c>
      <c r="CX18" s="52">
        <f t="shared" si="33"/>
        <v>0</v>
      </c>
      <c r="CY18" s="52">
        <f t="shared" si="34"/>
        <v>0</v>
      </c>
      <c r="CZ18" s="52">
        <f t="shared" si="35"/>
        <v>0</v>
      </c>
      <c r="DA18" s="52">
        <f t="shared" si="36"/>
        <v>0</v>
      </c>
      <c r="DB18" s="66">
        <f t="shared" si="40"/>
        <v>0</v>
      </c>
      <c r="DC18" s="56"/>
      <c r="DD18" s="115">
        <f t="shared" si="38"/>
        <v>600</v>
      </c>
      <c r="DE18" s="116">
        <f>'CINI-Unicampania-Totale-Prev'!BU18</f>
        <v>600</v>
      </c>
      <c r="DF18" s="116">
        <f>'CINI-Unicampania-Totale-Prev'!BV18</f>
        <v>0</v>
      </c>
      <c r="DG18" s="116">
        <f>'CINI-Unicampania-Totale-Prev'!BW18</f>
        <v>0</v>
      </c>
      <c r="DH18" s="115">
        <v>600</v>
      </c>
      <c r="DI18" s="65"/>
      <c r="DJ18" s="109">
        <f t="shared" si="37"/>
        <v>4.8</v>
      </c>
      <c r="DK18" s="65"/>
      <c r="DL18" s="113">
        <f>DG18/125*'CINI - UniCampania'!$B$4</f>
        <v>0</v>
      </c>
    </row>
    <row r="19" spans="2:116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19"/>
        <v>0</v>
      </c>
      <c r="P19" s="4">
        <f t="shared" si="20"/>
        <v>0</v>
      </c>
      <c r="Q19" s="4">
        <f t="shared" si="21"/>
        <v>0</v>
      </c>
      <c r="R19" s="4">
        <f t="shared" si="22"/>
        <v>0</v>
      </c>
      <c r="S19" s="4">
        <f t="shared" si="23"/>
        <v>0</v>
      </c>
      <c r="T19" s="5">
        <f t="shared" si="24"/>
        <v>0</v>
      </c>
      <c r="U19" s="5">
        <f t="shared" si="25"/>
        <v>0</v>
      </c>
      <c r="V19" s="5">
        <f t="shared" si="26"/>
        <v>0</v>
      </c>
      <c r="W19" s="5">
        <f t="shared" si="27"/>
        <v>0</v>
      </c>
      <c r="X19" s="5">
        <f>SUM(Tabella12058111928[[#This Row],[Quadrimestre nov22-feb23]:[Quadrimestre lug25-ott25]])</f>
        <v>0</v>
      </c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28"/>
        <v>0</v>
      </c>
      <c r="CT19" s="52">
        <f t="shared" si="29"/>
        <v>0</v>
      </c>
      <c r="CU19" s="52">
        <f t="shared" si="30"/>
        <v>0</v>
      </c>
      <c r="CV19" s="52">
        <f t="shared" si="31"/>
        <v>0</v>
      </c>
      <c r="CW19" s="52">
        <f t="shared" si="32"/>
        <v>0</v>
      </c>
      <c r="CX19" s="52">
        <f t="shared" si="33"/>
        <v>0</v>
      </c>
      <c r="CY19" s="52">
        <f t="shared" si="34"/>
        <v>0</v>
      </c>
      <c r="CZ19" s="52">
        <f t="shared" si="35"/>
        <v>0</v>
      </c>
      <c r="DA19" s="52">
        <f t="shared" si="36"/>
        <v>0</v>
      </c>
      <c r="DB19" s="66">
        <f t="shared" si="40"/>
        <v>0</v>
      </c>
      <c r="DC19" s="56"/>
      <c r="DD19" s="115">
        <f t="shared" si="38"/>
        <v>600</v>
      </c>
      <c r="DE19" s="116">
        <f>'CINI-Unicampania-Totale-Prev'!BU19</f>
        <v>600</v>
      </c>
      <c r="DF19" s="116">
        <f>'CINI-Unicampania-Totale-Prev'!BV19</f>
        <v>0</v>
      </c>
      <c r="DG19" s="116">
        <f>'CINI-Unicampania-Totale-Prev'!BW19</f>
        <v>0</v>
      </c>
      <c r="DH19" s="115">
        <v>600</v>
      </c>
      <c r="DI19" s="65"/>
      <c r="DJ19" s="109">
        <f t="shared" si="37"/>
        <v>4.8</v>
      </c>
      <c r="DK19" s="65"/>
      <c r="DL19" s="113">
        <f>DG19/125*'CINI - UniCampania'!$B$4</f>
        <v>0</v>
      </c>
    </row>
    <row r="20" spans="2:116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19"/>
        <v>0</v>
      </c>
      <c r="P20" s="4">
        <f t="shared" si="20"/>
        <v>0</v>
      </c>
      <c r="Q20" s="4">
        <f t="shared" si="21"/>
        <v>0</v>
      </c>
      <c r="R20" s="4">
        <f t="shared" si="22"/>
        <v>0</v>
      </c>
      <c r="S20" s="4">
        <f t="shared" si="23"/>
        <v>0</v>
      </c>
      <c r="T20" s="5">
        <f t="shared" si="24"/>
        <v>0</v>
      </c>
      <c r="U20" s="5">
        <f t="shared" si="25"/>
        <v>0</v>
      </c>
      <c r="V20" s="5">
        <f t="shared" si="26"/>
        <v>0</v>
      </c>
      <c r="W20" s="5">
        <f t="shared" si="27"/>
        <v>0</v>
      </c>
      <c r="X20" s="5">
        <f>SUM(Tabella12058111928[[#This Row],[Quadrimestre nov22-feb23]:[Quadrimestre lug25-ott25]])</f>
        <v>0</v>
      </c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28"/>
        <v>0</v>
      </c>
      <c r="CT20" s="52">
        <f t="shared" si="29"/>
        <v>0</v>
      </c>
      <c r="CU20" s="52">
        <f t="shared" si="30"/>
        <v>0</v>
      </c>
      <c r="CV20" s="52">
        <f t="shared" si="31"/>
        <v>0</v>
      </c>
      <c r="CW20" s="52">
        <f t="shared" si="32"/>
        <v>0</v>
      </c>
      <c r="CX20" s="52">
        <f t="shared" si="33"/>
        <v>0</v>
      </c>
      <c r="CY20" s="52">
        <f t="shared" si="34"/>
        <v>0</v>
      </c>
      <c r="CZ20" s="52">
        <f t="shared" si="35"/>
        <v>0</v>
      </c>
      <c r="DA20" s="52">
        <f t="shared" si="36"/>
        <v>0</v>
      </c>
      <c r="DB20" s="66">
        <f t="shared" si="40"/>
        <v>0</v>
      </c>
      <c r="DC20" s="56"/>
      <c r="DD20" s="115">
        <f t="shared" si="38"/>
        <v>600</v>
      </c>
      <c r="DE20" s="116">
        <f>'CINI-Unicampania-Totale-Prev'!BU20</f>
        <v>600</v>
      </c>
      <c r="DF20" s="116">
        <f>'CINI-Unicampania-Totale-Prev'!BV20</f>
        <v>0</v>
      </c>
      <c r="DG20" s="116">
        <f>'CINI-Unicampania-Totale-Prev'!BW20</f>
        <v>0</v>
      </c>
      <c r="DH20" s="115">
        <v>600</v>
      </c>
      <c r="DI20" s="65"/>
      <c r="DJ20" s="109">
        <f t="shared" si="37"/>
        <v>4.8</v>
      </c>
      <c r="DK20" s="65"/>
      <c r="DL20" s="113">
        <f>DG20/125*'CINI - UniCampania'!$B$4</f>
        <v>0</v>
      </c>
    </row>
    <row r="21" spans="2:116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19"/>
        <v>0</v>
      </c>
      <c r="P21" s="4">
        <f t="shared" si="20"/>
        <v>0</v>
      </c>
      <c r="Q21" s="4">
        <f t="shared" si="21"/>
        <v>0</v>
      </c>
      <c r="R21" s="4">
        <f t="shared" si="22"/>
        <v>0</v>
      </c>
      <c r="S21" s="4">
        <f t="shared" si="23"/>
        <v>0</v>
      </c>
      <c r="T21" s="5">
        <f t="shared" si="24"/>
        <v>0</v>
      </c>
      <c r="U21" s="5">
        <f t="shared" si="25"/>
        <v>0</v>
      </c>
      <c r="V21" s="5">
        <f t="shared" si="26"/>
        <v>0</v>
      </c>
      <c r="W21" s="5">
        <f t="shared" si="27"/>
        <v>0</v>
      </c>
      <c r="X21" s="5">
        <f>SUM(Tabella12058111928[[#This Row],[Quadrimestre nov22-feb23]:[Quadrimestre lug25-ott25]])</f>
        <v>0</v>
      </c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28"/>
        <v>0</v>
      </c>
      <c r="CT21" s="52">
        <f t="shared" si="29"/>
        <v>0</v>
      </c>
      <c r="CU21" s="52">
        <f t="shared" si="30"/>
        <v>0</v>
      </c>
      <c r="CV21" s="52">
        <f t="shared" si="31"/>
        <v>0</v>
      </c>
      <c r="CW21" s="52">
        <f t="shared" si="32"/>
        <v>0</v>
      </c>
      <c r="CX21" s="52">
        <f t="shared" si="33"/>
        <v>0</v>
      </c>
      <c r="CY21" s="52">
        <f t="shared" si="34"/>
        <v>0</v>
      </c>
      <c r="CZ21" s="52">
        <f t="shared" si="35"/>
        <v>0</v>
      </c>
      <c r="DA21" s="52">
        <f t="shared" si="36"/>
        <v>0</v>
      </c>
      <c r="DB21" s="66">
        <f t="shared" si="40"/>
        <v>0</v>
      </c>
      <c r="DC21" s="56"/>
      <c r="DD21" s="115">
        <f t="shared" si="38"/>
        <v>600</v>
      </c>
      <c r="DE21" s="116">
        <f>'CINI-Unicampania-Totale-Prev'!BU21</f>
        <v>600</v>
      </c>
      <c r="DF21" s="116">
        <f>'CINI-Unicampania-Totale-Prev'!BV21</f>
        <v>0</v>
      </c>
      <c r="DG21" s="116">
        <f>'CINI-Unicampania-Totale-Prev'!BW21</f>
        <v>0</v>
      </c>
      <c r="DH21" s="115">
        <v>600</v>
      </c>
      <c r="DI21" s="65"/>
      <c r="DJ21" s="109">
        <f t="shared" si="37"/>
        <v>4.8</v>
      </c>
      <c r="DK21" s="65"/>
      <c r="DL21" s="113">
        <f>DG21/125*'CINI - UniCampania'!$B$4</f>
        <v>0</v>
      </c>
    </row>
    <row r="22" spans="2:116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19"/>
        <v>0</v>
      </c>
      <c r="P22" s="4">
        <f t="shared" si="20"/>
        <v>0</v>
      </c>
      <c r="Q22" s="4">
        <f t="shared" si="21"/>
        <v>0</v>
      </c>
      <c r="R22" s="4">
        <f t="shared" si="22"/>
        <v>0</v>
      </c>
      <c r="S22" s="4">
        <f t="shared" si="23"/>
        <v>0</v>
      </c>
      <c r="T22" s="5">
        <f t="shared" si="24"/>
        <v>0</v>
      </c>
      <c r="U22" s="5">
        <f t="shared" si="25"/>
        <v>0</v>
      </c>
      <c r="V22" s="5">
        <f t="shared" si="26"/>
        <v>0</v>
      </c>
      <c r="W22" s="5">
        <f t="shared" si="27"/>
        <v>0</v>
      </c>
      <c r="X22" s="5">
        <f>SUM(Tabella12058111928[[#This Row],[Quadrimestre nov22-feb23]:[Quadrimestre lug25-ott25]])</f>
        <v>0</v>
      </c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28"/>
        <v>0</v>
      </c>
      <c r="CT22" s="52">
        <f t="shared" si="29"/>
        <v>0</v>
      </c>
      <c r="CU22" s="52">
        <f t="shared" si="30"/>
        <v>0</v>
      </c>
      <c r="CV22" s="52">
        <f t="shared" si="31"/>
        <v>0</v>
      </c>
      <c r="CW22" s="52">
        <f t="shared" si="32"/>
        <v>0</v>
      </c>
      <c r="CX22" s="52">
        <f t="shared" si="33"/>
        <v>0</v>
      </c>
      <c r="CY22" s="52">
        <f t="shared" si="34"/>
        <v>0</v>
      </c>
      <c r="CZ22" s="52">
        <f t="shared" si="35"/>
        <v>0</v>
      </c>
      <c r="DA22" s="52">
        <f t="shared" si="36"/>
        <v>0</v>
      </c>
      <c r="DB22" s="66">
        <f t="shared" si="40"/>
        <v>0</v>
      </c>
      <c r="DC22" s="56"/>
      <c r="DD22" s="115">
        <f t="shared" si="38"/>
        <v>220</v>
      </c>
      <c r="DE22" s="116">
        <f>'CINI-Unicampania-Totale-Prev'!BU22</f>
        <v>220</v>
      </c>
      <c r="DF22" s="116">
        <f>'CINI-Unicampania-Totale-Prev'!BV22</f>
        <v>0</v>
      </c>
      <c r="DG22" s="116">
        <f>'CINI-Unicampania-Totale-Prev'!BW22</f>
        <v>0</v>
      </c>
      <c r="DH22" s="115">
        <v>220</v>
      </c>
      <c r="DI22" s="65"/>
      <c r="DJ22" s="109">
        <f t="shared" si="37"/>
        <v>1.76</v>
      </c>
      <c r="DK22" s="65"/>
      <c r="DL22" s="113">
        <f>DG22/125*'CINI - UniCampania'!$B$4</f>
        <v>0</v>
      </c>
    </row>
    <row r="23" spans="2:116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19"/>
        <v>0</v>
      </c>
      <c r="P23" s="4">
        <f t="shared" si="20"/>
        <v>0</v>
      </c>
      <c r="Q23" s="4">
        <f t="shared" si="21"/>
        <v>0</v>
      </c>
      <c r="R23" s="4">
        <f t="shared" si="22"/>
        <v>0</v>
      </c>
      <c r="S23" s="4">
        <f t="shared" si="23"/>
        <v>0</v>
      </c>
      <c r="T23" s="5">
        <f t="shared" si="24"/>
        <v>0</v>
      </c>
      <c r="U23" s="5">
        <f t="shared" si="25"/>
        <v>0</v>
      </c>
      <c r="V23" s="5">
        <f t="shared" si="26"/>
        <v>0</v>
      </c>
      <c r="W23" s="5">
        <f t="shared" si="27"/>
        <v>0</v>
      </c>
      <c r="X23" s="5">
        <f>SUM(Tabella12058111928[[#This Row],[Quadrimestre nov22-feb23]:[Quadrimestre lug25-ott25]])</f>
        <v>0</v>
      </c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28"/>
        <v>0</v>
      </c>
      <c r="CT23" s="52">
        <f t="shared" si="29"/>
        <v>0</v>
      </c>
      <c r="CU23" s="52">
        <f t="shared" si="30"/>
        <v>0</v>
      </c>
      <c r="CV23" s="52">
        <f t="shared" si="31"/>
        <v>0</v>
      </c>
      <c r="CW23" s="52">
        <f t="shared" si="32"/>
        <v>0</v>
      </c>
      <c r="CX23" s="52">
        <f t="shared" si="33"/>
        <v>0</v>
      </c>
      <c r="CY23" s="52">
        <f t="shared" si="34"/>
        <v>0</v>
      </c>
      <c r="CZ23" s="52">
        <f t="shared" si="35"/>
        <v>0</v>
      </c>
      <c r="DA23" s="52">
        <f t="shared" si="36"/>
        <v>0</v>
      </c>
      <c r="DB23" s="66">
        <f t="shared" si="40"/>
        <v>0</v>
      </c>
      <c r="DC23" s="56"/>
      <c r="DD23" s="115">
        <f t="shared" si="38"/>
        <v>220</v>
      </c>
      <c r="DE23" s="116">
        <f>'CINI-Unicampania-Totale-Prev'!BU23</f>
        <v>220</v>
      </c>
      <c r="DF23" s="116">
        <f>'CINI-Unicampania-Totale-Prev'!BV23</f>
        <v>0</v>
      </c>
      <c r="DG23" s="116">
        <f>'CINI-Unicampania-Totale-Prev'!BW23</f>
        <v>0</v>
      </c>
      <c r="DH23" s="115">
        <v>220</v>
      </c>
      <c r="DI23" s="65"/>
      <c r="DJ23" s="109">
        <f t="shared" si="37"/>
        <v>1.76</v>
      </c>
      <c r="DK23" s="65"/>
      <c r="DL23" s="113">
        <f>DG23/125*'CINI - UniCampania'!$B$4</f>
        <v>0</v>
      </c>
    </row>
    <row r="24" spans="2:116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19"/>
        <v>0</v>
      </c>
      <c r="P24" s="4">
        <f t="shared" si="20"/>
        <v>0</v>
      </c>
      <c r="Q24" s="4">
        <f t="shared" si="21"/>
        <v>0</v>
      </c>
      <c r="R24" s="4">
        <f t="shared" si="22"/>
        <v>0</v>
      </c>
      <c r="S24" s="4">
        <f t="shared" si="23"/>
        <v>0</v>
      </c>
      <c r="T24" s="5">
        <f t="shared" si="24"/>
        <v>0</v>
      </c>
      <c r="U24" s="5">
        <f t="shared" si="25"/>
        <v>0</v>
      </c>
      <c r="V24" s="5">
        <f t="shared" si="26"/>
        <v>0</v>
      </c>
      <c r="W24" s="5">
        <f t="shared" si="27"/>
        <v>0</v>
      </c>
      <c r="X24" s="5">
        <f>SUM(Tabella12058111928[[#This Row],[Quadrimestre nov22-feb23]:[Quadrimestre lug25-ott25]])</f>
        <v>0</v>
      </c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28"/>
        <v>0</v>
      </c>
      <c r="CT24" s="52">
        <f t="shared" si="29"/>
        <v>0</v>
      </c>
      <c r="CU24" s="52">
        <f t="shared" si="30"/>
        <v>0</v>
      </c>
      <c r="CV24" s="52">
        <f t="shared" si="31"/>
        <v>0</v>
      </c>
      <c r="CW24" s="52">
        <f t="shared" si="32"/>
        <v>0</v>
      </c>
      <c r="CX24" s="52">
        <f t="shared" si="33"/>
        <v>0</v>
      </c>
      <c r="CY24" s="52">
        <f t="shared" si="34"/>
        <v>0</v>
      </c>
      <c r="CZ24" s="52">
        <f t="shared" si="35"/>
        <v>0</v>
      </c>
      <c r="DA24" s="52">
        <f t="shared" si="36"/>
        <v>0</v>
      </c>
      <c r="DB24" s="66">
        <f t="shared" si="40"/>
        <v>0</v>
      </c>
      <c r="DC24" s="56"/>
      <c r="DD24" s="115">
        <f t="shared" si="38"/>
        <v>0</v>
      </c>
      <c r="DE24" s="116">
        <f>'CINI-Unicampania-Totale-Prev'!BU24</f>
        <v>0</v>
      </c>
      <c r="DF24" s="116">
        <f>'CINI-Unicampania-Totale-Prev'!BV24</f>
        <v>0</v>
      </c>
      <c r="DG24" s="116">
        <f>'CINI-Unicampania-Totale-Prev'!BW24</f>
        <v>0</v>
      </c>
      <c r="DH24" s="115">
        <v>0</v>
      </c>
      <c r="DI24" s="65"/>
      <c r="DJ24" s="109">
        <f t="shared" si="37"/>
        <v>0</v>
      </c>
      <c r="DK24" s="65"/>
      <c r="DL24" s="113">
        <f>DG24/125*'CINI - UniCampania'!$B$4</f>
        <v>0</v>
      </c>
    </row>
    <row r="25" spans="2:116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19"/>
        <v>0</v>
      </c>
      <c r="P25" s="4">
        <f t="shared" si="20"/>
        <v>0</v>
      </c>
      <c r="Q25" s="4">
        <f t="shared" si="21"/>
        <v>0</v>
      </c>
      <c r="R25" s="4">
        <f t="shared" si="22"/>
        <v>0</v>
      </c>
      <c r="S25" s="4">
        <f t="shared" si="23"/>
        <v>0</v>
      </c>
      <c r="T25" s="5">
        <f t="shared" si="24"/>
        <v>0</v>
      </c>
      <c r="U25" s="5">
        <f t="shared" si="25"/>
        <v>0</v>
      </c>
      <c r="V25" s="5">
        <f t="shared" si="26"/>
        <v>0</v>
      </c>
      <c r="W25" s="5">
        <f t="shared" si="27"/>
        <v>0</v>
      </c>
      <c r="X25" s="5">
        <f>SUM(Tabella12058111928[[#This Row],[Quadrimestre nov22-feb23]:[Quadrimestre lug25-ott25]])</f>
        <v>0</v>
      </c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28"/>
        <v>0</v>
      </c>
      <c r="CT25" s="52">
        <f t="shared" si="29"/>
        <v>0</v>
      </c>
      <c r="CU25" s="52">
        <f t="shared" si="30"/>
        <v>0</v>
      </c>
      <c r="CV25" s="52">
        <f t="shared" si="31"/>
        <v>0</v>
      </c>
      <c r="CW25" s="52">
        <f t="shared" si="32"/>
        <v>0</v>
      </c>
      <c r="CX25" s="52">
        <f t="shared" si="33"/>
        <v>0</v>
      </c>
      <c r="CY25" s="52">
        <f t="shared" si="34"/>
        <v>0</v>
      </c>
      <c r="CZ25" s="52">
        <f t="shared" si="35"/>
        <v>0</v>
      </c>
      <c r="DA25" s="52">
        <f t="shared" si="36"/>
        <v>0</v>
      </c>
      <c r="DB25" s="66">
        <f t="shared" si="40"/>
        <v>0</v>
      </c>
      <c r="DC25" s="56"/>
      <c r="DD25" s="115">
        <f t="shared" si="38"/>
        <v>0</v>
      </c>
      <c r="DE25" s="116">
        <f>'CINI-Unicampania-Totale-Prev'!BU25</f>
        <v>0</v>
      </c>
      <c r="DF25" s="116">
        <f>'CINI-Unicampania-Totale-Prev'!BV25</f>
        <v>0</v>
      </c>
      <c r="DG25" s="116">
        <f>'CINI-Unicampania-Totale-Prev'!BW25</f>
        <v>0</v>
      </c>
      <c r="DH25" s="115">
        <v>0</v>
      </c>
      <c r="DI25" s="65"/>
      <c r="DJ25" s="109">
        <f t="shared" si="37"/>
        <v>0</v>
      </c>
      <c r="DK25" s="65"/>
      <c r="DL25" s="113">
        <f>DG25/125*'CINI - UniCampania'!$B$4</f>
        <v>0</v>
      </c>
    </row>
    <row r="26" spans="2:116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19"/>
        <v>0</v>
      </c>
      <c r="P26" s="4">
        <f t="shared" si="20"/>
        <v>0</v>
      </c>
      <c r="Q26" s="4">
        <f t="shared" si="21"/>
        <v>0</v>
      </c>
      <c r="R26" s="4">
        <f t="shared" si="22"/>
        <v>0</v>
      </c>
      <c r="S26" s="4">
        <f t="shared" si="23"/>
        <v>0</v>
      </c>
      <c r="T26" s="5">
        <f t="shared" si="24"/>
        <v>0</v>
      </c>
      <c r="U26" s="5">
        <f t="shared" si="25"/>
        <v>0</v>
      </c>
      <c r="V26" s="5">
        <f t="shared" si="26"/>
        <v>0</v>
      </c>
      <c r="W26" s="5">
        <f t="shared" si="27"/>
        <v>0</v>
      </c>
      <c r="X26" s="5">
        <f>SUM(Tabella12058111928[[#This Row],[Quadrimestre nov22-feb23]:[Quadrimestre lug25-ott25]])</f>
        <v>0</v>
      </c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28"/>
        <v>0</v>
      </c>
      <c r="CT26" s="52">
        <f t="shared" si="29"/>
        <v>0</v>
      </c>
      <c r="CU26" s="52">
        <f t="shared" si="30"/>
        <v>0</v>
      </c>
      <c r="CV26" s="52">
        <f t="shared" si="31"/>
        <v>0</v>
      </c>
      <c r="CW26" s="52">
        <f t="shared" si="32"/>
        <v>0</v>
      </c>
      <c r="CX26" s="52">
        <f t="shared" si="33"/>
        <v>0</v>
      </c>
      <c r="CY26" s="52">
        <f t="shared" si="34"/>
        <v>0</v>
      </c>
      <c r="CZ26" s="52">
        <f t="shared" si="35"/>
        <v>0</v>
      </c>
      <c r="DA26" s="52">
        <f t="shared" si="36"/>
        <v>0</v>
      </c>
      <c r="DB26" s="66">
        <f t="shared" si="40"/>
        <v>0</v>
      </c>
      <c r="DC26" s="56"/>
      <c r="DD26" s="115">
        <f t="shared" si="38"/>
        <v>0</v>
      </c>
      <c r="DE26" s="116">
        <f>'CINI-Unicampania-Totale-Prev'!BU26</f>
        <v>0</v>
      </c>
      <c r="DF26" s="116">
        <f>'CINI-Unicampania-Totale-Prev'!BV26</f>
        <v>0</v>
      </c>
      <c r="DG26" s="116">
        <f>'CINI-Unicampania-Totale-Prev'!BW26</f>
        <v>0</v>
      </c>
      <c r="DH26" s="115">
        <v>0</v>
      </c>
      <c r="DI26" s="65"/>
      <c r="DJ26" s="109">
        <f t="shared" si="37"/>
        <v>0</v>
      </c>
      <c r="DK26" s="65"/>
      <c r="DL26" s="113">
        <f>DG26/125*'CINI - UniCampania'!$B$4</f>
        <v>0</v>
      </c>
    </row>
    <row r="27" spans="2:116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19"/>
        <v>0</v>
      </c>
      <c r="P27" s="4">
        <f t="shared" si="20"/>
        <v>0</v>
      </c>
      <c r="Q27" s="4">
        <f t="shared" si="21"/>
        <v>0</v>
      </c>
      <c r="R27" s="4">
        <f t="shared" si="22"/>
        <v>0</v>
      </c>
      <c r="S27" s="4">
        <f t="shared" si="23"/>
        <v>0</v>
      </c>
      <c r="T27" s="5">
        <f t="shared" si="24"/>
        <v>0</v>
      </c>
      <c r="U27" s="5">
        <f t="shared" si="25"/>
        <v>0</v>
      </c>
      <c r="V27" s="5">
        <f t="shared" si="26"/>
        <v>0</v>
      </c>
      <c r="W27" s="5">
        <f t="shared" si="27"/>
        <v>0</v>
      </c>
      <c r="X27" s="5">
        <f>SUM(Tabella12058111928[[#This Row],[Quadrimestre nov22-feb23]:[Quadrimestre lug25-ott25]])</f>
        <v>0</v>
      </c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28"/>
        <v>0</v>
      </c>
      <c r="CT27" s="52">
        <f t="shared" si="29"/>
        <v>0</v>
      </c>
      <c r="CU27" s="52">
        <f t="shared" si="30"/>
        <v>0</v>
      </c>
      <c r="CV27" s="52">
        <f t="shared" si="31"/>
        <v>0</v>
      </c>
      <c r="CW27" s="52">
        <f t="shared" si="32"/>
        <v>0</v>
      </c>
      <c r="CX27" s="52">
        <f t="shared" si="33"/>
        <v>0</v>
      </c>
      <c r="CY27" s="52">
        <f t="shared" si="34"/>
        <v>0</v>
      </c>
      <c r="CZ27" s="52">
        <f t="shared" si="35"/>
        <v>0</v>
      </c>
      <c r="DA27" s="52">
        <f t="shared" si="36"/>
        <v>0</v>
      </c>
      <c r="DB27" s="66">
        <f t="shared" si="40"/>
        <v>0</v>
      </c>
      <c r="DC27" s="56"/>
      <c r="DD27" s="115">
        <f t="shared" si="38"/>
        <v>0</v>
      </c>
      <c r="DE27" s="116">
        <f>'CINI-Unicampania-Totale-Prev'!BU27</f>
        <v>0</v>
      </c>
      <c r="DF27" s="116">
        <f>'CINI-Unicampania-Totale-Prev'!BV27</f>
        <v>0</v>
      </c>
      <c r="DG27" s="116">
        <f>'CINI-Unicampania-Totale-Prev'!BW27</f>
        <v>0</v>
      </c>
      <c r="DH27" s="115">
        <v>0</v>
      </c>
      <c r="DI27" s="65"/>
      <c r="DJ27" s="109">
        <f t="shared" si="37"/>
        <v>0</v>
      </c>
      <c r="DK27" s="65"/>
      <c r="DL27" s="113">
        <f>DG27/125*'CINI - UniCampania'!$B$4</f>
        <v>0</v>
      </c>
    </row>
    <row r="28" spans="2:116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19"/>
        <v>0</v>
      </c>
      <c r="P28" s="4">
        <f t="shared" si="20"/>
        <v>0</v>
      </c>
      <c r="Q28" s="4">
        <f t="shared" si="21"/>
        <v>0</v>
      </c>
      <c r="R28" s="4">
        <f t="shared" si="22"/>
        <v>0</v>
      </c>
      <c r="S28" s="4">
        <f t="shared" si="23"/>
        <v>0</v>
      </c>
      <c r="T28" s="5">
        <f t="shared" si="24"/>
        <v>0</v>
      </c>
      <c r="U28" s="5">
        <f t="shared" si="25"/>
        <v>0</v>
      </c>
      <c r="V28" s="5">
        <f t="shared" si="26"/>
        <v>0</v>
      </c>
      <c r="W28" s="5">
        <f t="shared" si="27"/>
        <v>0</v>
      </c>
      <c r="X28" s="5">
        <f>SUM(Tabella12058111928[[#This Row],[Quadrimestre nov22-feb23]:[Quadrimestre lug25-ott25]])</f>
        <v>0</v>
      </c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28"/>
        <v>0</v>
      </c>
      <c r="CT28" s="52">
        <f t="shared" si="29"/>
        <v>0</v>
      </c>
      <c r="CU28" s="52">
        <f t="shared" si="30"/>
        <v>0</v>
      </c>
      <c r="CV28" s="52">
        <f t="shared" si="31"/>
        <v>0</v>
      </c>
      <c r="CW28" s="52">
        <f t="shared" si="32"/>
        <v>0</v>
      </c>
      <c r="CX28" s="52">
        <f t="shared" si="33"/>
        <v>0</v>
      </c>
      <c r="CY28" s="52">
        <f t="shared" si="34"/>
        <v>0</v>
      </c>
      <c r="CZ28" s="52">
        <f t="shared" si="35"/>
        <v>0</v>
      </c>
      <c r="DA28" s="52">
        <f t="shared" si="36"/>
        <v>0</v>
      </c>
      <c r="DB28" s="66">
        <f t="shared" si="40"/>
        <v>0</v>
      </c>
      <c r="DC28" s="56"/>
      <c r="DD28" s="115">
        <f t="shared" si="38"/>
        <v>0</v>
      </c>
      <c r="DE28" s="116">
        <f>'CINI-Unicampania-Totale-Prev'!BU28</f>
        <v>0</v>
      </c>
      <c r="DF28" s="116">
        <f>'CINI-Unicampania-Totale-Prev'!BV28</f>
        <v>0</v>
      </c>
      <c r="DG28" s="116">
        <f>'CINI-Unicampania-Totale-Prev'!BW28</f>
        <v>0</v>
      </c>
      <c r="DH28" s="115">
        <v>0</v>
      </c>
      <c r="DI28" s="65"/>
      <c r="DJ28" s="109">
        <f t="shared" si="37"/>
        <v>0</v>
      </c>
      <c r="DK28" s="65"/>
      <c r="DL28" s="113">
        <f>DG28/125*'CINI - UniCampania'!$B$4</f>
        <v>0</v>
      </c>
    </row>
    <row r="29" spans="2:116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19"/>
        <v>0</v>
      </c>
      <c r="P29" s="4">
        <f t="shared" si="20"/>
        <v>0</v>
      </c>
      <c r="Q29" s="4">
        <f t="shared" si="21"/>
        <v>0</v>
      </c>
      <c r="R29" s="4">
        <f t="shared" si="22"/>
        <v>0</v>
      </c>
      <c r="S29" s="4">
        <f t="shared" si="23"/>
        <v>0</v>
      </c>
      <c r="T29" s="5">
        <f t="shared" si="24"/>
        <v>0</v>
      </c>
      <c r="U29" s="5">
        <f t="shared" si="25"/>
        <v>0</v>
      </c>
      <c r="V29" s="5">
        <f t="shared" si="26"/>
        <v>0</v>
      </c>
      <c r="W29" s="5">
        <f t="shared" si="27"/>
        <v>0</v>
      </c>
      <c r="X29" s="5">
        <f>SUM(Tabella12058111928[[#This Row],[Quadrimestre nov22-feb23]:[Quadrimestre lug25-ott25]])</f>
        <v>0</v>
      </c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28"/>
        <v>0</v>
      </c>
      <c r="CT29" s="52">
        <f t="shared" si="29"/>
        <v>0</v>
      </c>
      <c r="CU29" s="52">
        <f t="shared" si="30"/>
        <v>0</v>
      </c>
      <c r="CV29" s="52">
        <f t="shared" si="31"/>
        <v>0</v>
      </c>
      <c r="CW29" s="52">
        <f t="shared" si="32"/>
        <v>0</v>
      </c>
      <c r="CX29" s="52">
        <f t="shared" si="33"/>
        <v>0</v>
      </c>
      <c r="CY29" s="52">
        <f t="shared" si="34"/>
        <v>0</v>
      </c>
      <c r="CZ29" s="52">
        <f t="shared" si="35"/>
        <v>0</v>
      </c>
      <c r="DA29" s="52">
        <f t="shared" si="36"/>
        <v>0</v>
      </c>
      <c r="DB29" s="66">
        <f t="shared" si="40"/>
        <v>0</v>
      </c>
      <c r="DC29" s="56"/>
      <c r="DD29" s="115">
        <f t="shared" si="38"/>
        <v>0</v>
      </c>
      <c r="DE29" s="116">
        <f>'CINI-Unicampania-Totale-Prev'!BU29</f>
        <v>0</v>
      </c>
      <c r="DF29" s="116">
        <f>'CINI-Unicampania-Totale-Prev'!BV29</f>
        <v>0</v>
      </c>
      <c r="DG29" s="116">
        <f>'CINI-Unicampania-Totale-Prev'!BW29</f>
        <v>0</v>
      </c>
      <c r="DH29" s="115">
        <v>0</v>
      </c>
      <c r="DI29" s="65"/>
      <c r="DJ29" s="109">
        <f t="shared" si="37"/>
        <v>0</v>
      </c>
      <c r="DK29" s="65"/>
      <c r="DL29" s="113">
        <f>DG29/125*'CINI - UniCampania'!$B$4</f>
        <v>0</v>
      </c>
    </row>
    <row r="30" spans="2:116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19"/>
        <v>0</v>
      </c>
      <c r="P30" s="4">
        <f t="shared" si="20"/>
        <v>0</v>
      </c>
      <c r="Q30" s="4">
        <f t="shared" si="21"/>
        <v>0</v>
      </c>
      <c r="R30" s="4">
        <f t="shared" si="22"/>
        <v>0</v>
      </c>
      <c r="S30" s="4">
        <f t="shared" si="23"/>
        <v>0</v>
      </c>
      <c r="T30" s="5">
        <f t="shared" si="24"/>
        <v>0</v>
      </c>
      <c r="U30" s="5">
        <f t="shared" si="25"/>
        <v>0</v>
      </c>
      <c r="V30" s="5">
        <f t="shared" si="26"/>
        <v>0</v>
      </c>
      <c r="W30" s="5">
        <f t="shared" si="27"/>
        <v>0</v>
      </c>
      <c r="X30" s="5">
        <f>SUM(Tabella12058111928[[#This Row],[Quadrimestre nov22-feb23]:[Quadrimestre lug25-ott25]])</f>
        <v>0</v>
      </c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28"/>
        <v>0</v>
      </c>
      <c r="CT30" s="52">
        <f t="shared" si="29"/>
        <v>0</v>
      </c>
      <c r="CU30" s="52">
        <f t="shared" si="30"/>
        <v>0</v>
      </c>
      <c r="CV30" s="52">
        <f t="shared" si="31"/>
        <v>0</v>
      </c>
      <c r="CW30" s="52">
        <f t="shared" si="32"/>
        <v>0</v>
      </c>
      <c r="CX30" s="52">
        <f t="shared" si="33"/>
        <v>0</v>
      </c>
      <c r="CY30" s="52">
        <f t="shared" si="34"/>
        <v>0</v>
      </c>
      <c r="CZ30" s="52">
        <f t="shared" si="35"/>
        <v>0</v>
      </c>
      <c r="DA30" s="52">
        <f t="shared" si="36"/>
        <v>0</v>
      </c>
      <c r="DB30" s="66">
        <f t="shared" si="40"/>
        <v>0</v>
      </c>
      <c r="DC30" s="56"/>
      <c r="DD30" s="115">
        <f t="shared" si="38"/>
        <v>0</v>
      </c>
      <c r="DE30" s="116">
        <f>'CINI-Unicampania-Totale-Prev'!BU30</f>
        <v>0</v>
      </c>
      <c r="DF30" s="116">
        <f>'CINI-Unicampania-Totale-Prev'!BV30</f>
        <v>0</v>
      </c>
      <c r="DG30" s="116">
        <f>'CINI-Unicampania-Totale-Prev'!BW30</f>
        <v>0</v>
      </c>
      <c r="DH30" s="115">
        <v>0</v>
      </c>
      <c r="DI30" s="65"/>
      <c r="DJ30" s="109">
        <f t="shared" si="37"/>
        <v>0</v>
      </c>
      <c r="DK30" s="65"/>
      <c r="DL30" s="113">
        <f>DG30/125*'CINI - UniCampania'!$B$4</f>
        <v>0</v>
      </c>
    </row>
    <row r="31" spans="2:116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19"/>
        <v>0</v>
      </c>
      <c r="P31" s="4">
        <f t="shared" si="20"/>
        <v>0</v>
      </c>
      <c r="Q31" s="4">
        <f t="shared" si="21"/>
        <v>0</v>
      </c>
      <c r="R31" s="4">
        <f t="shared" si="22"/>
        <v>0</v>
      </c>
      <c r="S31" s="4">
        <f t="shared" si="23"/>
        <v>0</v>
      </c>
      <c r="T31" s="5">
        <f t="shared" si="24"/>
        <v>0</v>
      </c>
      <c r="U31" s="5">
        <f t="shared" si="25"/>
        <v>0</v>
      </c>
      <c r="V31" s="5">
        <f t="shared" si="26"/>
        <v>0</v>
      </c>
      <c r="W31" s="5">
        <f t="shared" si="27"/>
        <v>0</v>
      </c>
      <c r="X31" s="5">
        <f>SUM(Tabella12058111928[[#This Row],[Quadrimestre nov22-feb23]:[Quadrimestre lug25-ott25]])</f>
        <v>0</v>
      </c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28"/>
        <v>0</v>
      </c>
      <c r="CT31" s="52">
        <f t="shared" si="29"/>
        <v>0</v>
      </c>
      <c r="CU31" s="52">
        <f t="shared" si="30"/>
        <v>0</v>
      </c>
      <c r="CV31" s="52">
        <f t="shared" si="31"/>
        <v>0</v>
      </c>
      <c r="CW31" s="52">
        <f t="shared" si="32"/>
        <v>0</v>
      </c>
      <c r="CX31" s="52">
        <f t="shared" si="33"/>
        <v>0</v>
      </c>
      <c r="CY31" s="52">
        <f t="shared" si="34"/>
        <v>0</v>
      </c>
      <c r="CZ31" s="52">
        <f t="shared" si="35"/>
        <v>0</v>
      </c>
      <c r="DA31" s="52">
        <f t="shared" si="36"/>
        <v>0</v>
      </c>
      <c r="DB31" s="66">
        <f t="shared" si="40"/>
        <v>0</v>
      </c>
      <c r="DC31" s="56"/>
      <c r="DD31" s="115">
        <f t="shared" si="38"/>
        <v>220</v>
      </c>
      <c r="DE31" s="116">
        <f>'CINI-Unicampania-Totale-Prev'!BU31</f>
        <v>220</v>
      </c>
      <c r="DF31" s="116">
        <f>'CINI-Unicampania-Totale-Prev'!BV31</f>
        <v>0</v>
      </c>
      <c r="DG31" s="116">
        <f>'CINI-Unicampania-Totale-Prev'!BW31</f>
        <v>0</v>
      </c>
      <c r="DH31" s="115">
        <v>220</v>
      </c>
      <c r="DI31" s="65"/>
      <c r="DJ31" s="109">
        <f t="shared" si="37"/>
        <v>1.76</v>
      </c>
      <c r="DK31" s="65"/>
      <c r="DL31" s="113">
        <f>DG31/125*'CINI - UniCampania'!$B$4</f>
        <v>0</v>
      </c>
    </row>
    <row r="32" spans="2:116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19"/>
        <v>0</v>
      </c>
      <c r="P32" s="4">
        <f t="shared" si="20"/>
        <v>0</v>
      </c>
      <c r="Q32" s="4">
        <f t="shared" si="21"/>
        <v>0</v>
      </c>
      <c r="R32" s="4">
        <f t="shared" si="22"/>
        <v>0</v>
      </c>
      <c r="S32" s="4">
        <f t="shared" si="23"/>
        <v>0</v>
      </c>
      <c r="T32" s="5">
        <f t="shared" si="24"/>
        <v>0</v>
      </c>
      <c r="U32" s="5">
        <f t="shared" si="25"/>
        <v>0</v>
      </c>
      <c r="V32" s="5">
        <f t="shared" si="26"/>
        <v>0</v>
      </c>
      <c r="W32" s="5">
        <f t="shared" si="27"/>
        <v>0</v>
      </c>
      <c r="X32" s="5">
        <f>SUM(Tabella12058111928[[#This Row],[Quadrimestre nov22-feb23]:[Quadrimestre lug25-ott25]])</f>
        <v>0</v>
      </c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28"/>
        <v>0</v>
      </c>
      <c r="CT32" s="52">
        <f t="shared" si="29"/>
        <v>0</v>
      </c>
      <c r="CU32" s="52">
        <f t="shared" si="30"/>
        <v>0</v>
      </c>
      <c r="CV32" s="52">
        <f t="shared" si="31"/>
        <v>0</v>
      </c>
      <c r="CW32" s="52">
        <f t="shared" si="32"/>
        <v>0</v>
      </c>
      <c r="CX32" s="52">
        <f t="shared" si="33"/>
        <v>0</v>
      </c>
      <c r="CY32" s="52">
        <f t="shared" si="34"/>
        <v>0</v>
      </c>
      <c r="CZ32" s="52">
        <f t="shared" si="35"/>
        <v>0</v>
      </c>
      <c r="DA32" s="52">
        <f t="shared" si="36"/>
        <v>0</v>
      </c>
      <c r="DB32" s="66">
        <f t="shared" si="40"/>
        <v>0</v>
      </c>
      <c r="DC32" s="56"/>
      <c r="DD32" s="115">
        <f t="shared" si="38"/>
        <v>220</v>
      </c>
      <c r="DE32" s="116">
        <f>'CINI-Unicampania-Totale-Prev'!BU32</f>
        <v>220</v>
      </c>
      <c r="DF32" s="116">
        <f>'CINI-Unicampania-Totale-Prev'!BV32</f>
        <v>0</v>
      </c>
      <c r="DG32" s="116">
        <f>'CINI-Unicampania-Totale-Prev'!BW32</f>
        <v>0</v>
      </c>
      <c r="DH32" s="115">
        <v>220</v>
      </c>
      <c r="DI32" s="65"/>
      <c r="DJ32" s="109">
        <f t="shared" si="37"/>
        <v>1.76</v>
      </c>
      <c r="DK32" s="65"/>
      <c r="DL32" s="113">
        <f>DG32/125*'CINI - UniCampania'!$B$4</f>
        <v>0</v>
      </c>
    </row>
    <row r="33" spans="2:116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19"/>
        <v>0</v>
      </c>
      <c r="P33" s="4">
        <f t="shared" si="20"/>
        <v>0</v>
      </c>
      <c r="Q33" s="4">
        <f t="shared" si="21"/>
        <v>0</v>
      </c>
      <c r="R33" s="4">
        <f t="shared" si="22"/>
        <v>0</v>
      </c>
      <c r="S33" s="4">
        <f t="shared" si="23"/>
        <v>0</v>
      </c>
      <c r="T33" s="5">
        <f t="shared" si="24"/>
        <v>0</v>
      </c>
      <c r="U33" s="5">
        <f t="shared" si="25"/>
        <v>0</v>
      </c>
      <c r="V33" s="5">
        <f t="shared" si="26"/>
        <v>0</v>
      </c>
      <c r="W33" s="5">
        <f t="shared" si="27"/>
        <v>0</v>
      </c>
      <c r="X33" s="5">
        <f>SUM(Tabella12058111928[[#This Row],[Quadrimestre nov22-feb23]:[Quadrimestre lug25-ott25]])</f>
        <v>0</v>
      </c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28"/>
        <v>0</v>
      </c>
      <c r="CT33" s="52">
        <f t="shared" si="29"/>
        <v>0</v>
      </c>
      <c r="CU33" s="52">
        <f t="shared" si="30"/>
        <v>0</v>
      </c>
      <c r="CV33" s="52">
        <f t="shared" si="31"/>
        <v>0</v>
      </c>
      <c r="CW33" s="52">
        <f t="shared" si="32"/>
        <v>0</v>
      </c>
      <c r="CX33" s="52">
        <f t="shared" si="33"/>
        <v>0</v>
      </c>
      <c r="CY33" s="52">
        <f t="shared" si="34"/>
        <v>0</v>
      </c>
      <c r="CZ33" s="52">
        <f t="shared" si="35"/>
        <v>0</v>
      </c>
      <c r="DA33" s="52">
        <f t="shared" si="36"/>
        <v>0</v>
      </c>
      <c r="DB33" s="66">
        <f t="shared" si="40"/>
        <v>0</v>
      </c>
      <c r="DC33" s="56"/>
      <c r="DD33" s="115">
        <f t="shared" si="38"/>
        <v>220</v>
      </c>
      <c r="DE33" s="116">
        <f>'CINI-Unicampania-Totale-Prev'!BU33</f>
        <v>0</v>
      </c>
      <c r="DF33" s="116">
        <f>'CINI-Unicampania-Totale-Prev'!BV33</f>
        <v>220</v>
      </c>
      <c r="DG33" s="116">
        <f>'CINI-Unicampania-Totale-Prev'!BW33</f>
        <v>0</v>
      </c>
      <c r="DH33" s="115">
        <v>220</v>
      </c>
      <c r="DI33" s="65"/>
      <c r="DJ33" s="109">
        <f t="shared" si="37"/>
        <v>1.76</v>
      </c>
      <c r="DK33" s="65"/>
      <c r="DL33" s="113">
        <f>DG33/125*'CINI - UniCampania'!$B$4</f>
        <v>0</v>
      </c>
    </row>
    <row r="34" spans="2:116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19"/>
        <v>0</v>
      </c>
      <c r="P34" s="4">
        <f t="shared" si="20"/>
        <v>0</v>
      </c>
      <c r="Q34" s="4">
        <f t="shared" si="21"/>
        <v>0</v>
      </c>
      <c r="R34" s="4">
        <f t="shared" si="22"/>
        <v>0</v>
      </c>
      <c r="S34" s="4">
        <f t="shared" si="23"/>
        <v>0</v>
      </c>
      <c r="T34" s="5">
        <f t="shared" si="24"/>
        <v>0</v>
      </c>
      <c r="U34" s="5">
        <f t="shared" si="25"/>
        <v>0</v>
      </c>
      <c r="V34" s="5">
        <f t="shared" si="26"/>
        <v>0</v>
      </c>
      <c r="W34" s="5">
        <f t="shared" si="27"/>
        <v>0</v>
      </c>
      <c r="X34" s="5">
        <f>SUM(Tabella12058111928[[#This Row],[Quadrimestre nov22-feb23]:[Quadrimestre lug25-ott25]])</f>
        <v>0</v>
      </c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28"/>
        <v>0</v>
      </c>
      <c r="CT34" s="52">
        <f t="shared" si="29"/>
        <v>0</v>
      </c>
      <c r="CU34" s="52">
        <f t="shared" si="30"/>
        <v>0</v>
      </c>
      <c r="CV34" s="52">
        <f t="shared" si="31"/>
        <v>0</v>
      </c>
      <c r="CW34" s="52">
        <f t="shared" si="32"/>
        <v>0</v>
      </c>
      <c r="CX34" s="52">
        <f t="shared" si="33"/>
        <v>0</v>
      </c>
      <c r="CY34" s="52">
        <f t="shared" si="34"/>
        <v>0</v>
      </c>
      <c r="CZ34" s="52">
        <f t="shared" si="35"/>
        <v>0</v>
      </c>
      <c r="DA34" s="52">
        <f t="shared" si="36"/>
        <v>0</v>
      </c>
      <c r="DB34" s="66">
        <f t="shared" si="40"/>
        <v>0</v>
      </c>
      <c r="DC34" s="56"/>
      <c r="DD34" s="115">
        <f t="shared" si="38"/>
        <v>220</v>
      </c>
      <c r="DE34" s="116">
        <f>'CINI-Unicampania-Totale-Prev'!BU34</f>
        <v>0</v>
      </c>
      <c r="DF34" s="116">
        <f>'CINI-Unicampania-Totale-Prev'!BV34</f>
        <v>220</v>
      </c>
      <c r="DG34" s="116">
        <f>'CINI-Unicampania-Totale-Prev'!BW34</f>
        <v>0</v>
      </c>
      <c r="DH34" s="115">
        <v>220</v>
      </c>
      <c r="DI34" s="65"/>
      <c r="DJ34" s="109">
        <f t="shared" si="37"/>
        <v>1.76</v>
      </c>
      <c r="DK34" s="65"/>
      <c r="DL34" s="113">
        <f>DG34/125*'CINI - UniCampania'!$B$4</f>
        <v>0</v>
      </c>
    </row>
    <row r="35" spans="2:116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19"/>
        <v>0</v>
      </c>
      <c r="P35" s="4">
        <f t="shared" si="20"/>
        <v>0</v>
      </c>
      <c r="Q35" s="4">
        <f t="shared" si="21"/>
        <v>0</v>
      </c>
      <c r="R35" s="4">
        <f t="shared" si="22"/>
        <v>0</v>
      </c>
      <c r="S35" s="4">
        <f t="shared" si="23"/>
        <v>0</v>
      </c>
      <c r="T35" s="5">
        <f t="shared" si="24"/>
        <v>0</v>
      </c>
      <c r="U35" s="5">
        <f t="shared" si="25"/>
        <v>0</v>
      </c>
      <c r="V35" s="5">
        <f t="shared" si="26"/>
        <v>0</v>
      </c>
      <c r="W35" s="5">
        <f t="shared" si="27"/>
        <v>0</v>
      </c>
      <c r="X35" s="5">
        <f>SUM(Tabella12058111928[[#This Row],[Quadrimestre nov22-feb23]:[Quadrimestre lug25-ott25]])</f>
        <v>0</v>
      </c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28"/>
        <v>0</v>
      </c>
      <c r="CT35" s="52">
        <f t="shared" si="29"/>
        <v>0</v>
      </c>
      <c r="CU35" s="52">
        <f t="shared" si="30"/>
        <v>0</v>
      </c>
      <c r="CV35" s="52">
        <f t="shared" si="31"/>
        <v>0</v>
      </c>
      <c r="CW35" s="52">
        <f t="shared" si="32"/>
        <v>0</v>
      </c>
      <c r="CX35" s="52">
        <f t="shared" si="33"/>
        <v>0</v>
      </c>
      <c r="CY35" s="52">
        <f t="shared" si="34"/>
        <v>0</v>
      </c>
      <c r="CZ35" s="52">
        <f t="shared" si="35"/>
        <v>0</v>
      </c>
      <c r="DA35" s="52">
        <f t="shared" si="36"/>
        <v>0</v>
      </c>
      <c r="DB35" s="66">
        <f t="shared" si="40"/>
        <v>0</v>
      </c>
      <c r="DC35" s="56"/>
      <c r="DD35" s="115">
        <f t="shared" si="38"/>
        <v>0</v>
      </c>
      <c r="DE35" s="116">
        <f>'CINI-Unicampania-Totale-Prev'!BU35</f>
        <v>0</v>
      </c>
      <c r="DF35" s="116">
        <f>'CINI-Unicampania-Totale-Prev'!BV35</f>
        <v>0</v>
      </c>
      <c r="DG35" s="116">
        <f>'CINI-Unicampania-Totale-Prev'!BW35</f>
        <v>0</v>
      </c>
      <c r="DH35" s="115">
        <v>0</v>
      </c>
      <c r="DI35" s="65"/>
      <c r="DJ35" s="109">
        <f t="shared" si="37"/>
        <v>0</v>
      </c>
      <c r="DK35" s="65"/>
      <c r="DL35" s="113">
        <f>DG35/125*'CINI - UniCampania'!$B$4</f>
        <v>0</v>
      </c>
    </row>
    <row r="36" spans="2:116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ref="O36:O67" si="48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49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 t="shared" ref="Q36:Q67" si="50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 t="shared" ref="R36:R67" si="51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 t="shared" ref="S36:S67" si="52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 t="shared" ref="T36:T67" si="53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 t="shared" si="25"/>
        <v>0</v>
      </c>
      <c r="V36" s="5">
        <f t="shared" si="26"/>
        <v>0</v>
      </c>
      <c r="W36" s="5">
        <f t="shared" si="27"/>
        <v>0</v>
      </c>
      <c r="X36" s="5">
        <f>SUM(Tabella12058111928[[#This Row],[Quadrimestre nov22-feb23]:[Quadrimestre lug25-ott25]])</f>
        <v>0</v>
      </c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28"/>
        <v>0</v>
      </c>
      <c r="CT36" s="52">
        <f t="shared" si="29"/>
        <v>0</v>
      </c>
      <c r="CU36" s="52">
        <f t="shared" si="30"/>
        <v>0</v>
      </c>
      <c r="CV36" s="52">
        <f t="shared" si="31"/>
        <v>0</v>
      </c>
      <c r="CW36" s="52">
        <f t="shared" si="32"/>
        <v>0</v>
      </c>
      <c r="CX36" s="52">
        <f t="shared" si="33"/>
        <v>0</v>
      </c>
      <c r="CY36" s="52">
        <f t="shared" si="34"/>
        <v>0</v>
      </c>
      <c r="CZ36" s="52">
        <f t="shared" si="35"/>
        <v>0</v>
      </c>
      <c r="DA36" s="52">
        <f t="shared" si="36"/>
        <v>0</v>
      </c>
      <c r="DB36" s="66">
        <f t="shared" si="40"/>
        <v>0</v>
      </c>
      <c r="DC36" s="56"/>
      <c r="DD36" s="115">
        <f>SUM(DE36:DG36)</f>
        <v>220</v>
      </c>
      <c r="DE36" s="116">
        <f>'CINI-Unicampania-Totale-Prev'!BU36</f>
        <v>0</v>
      </c>
      <c r="DF36" s="116">
        <f>'CINI-Unicampania-Totale-Prev'!BV36</f>
        <v>220</v>
      </c>
      <c r="DG36" s="116">
        <f>'CINI-Unicampania-Totale-Prev'!BW36</f>
        <v>0</v>
      </c>
      <c r="DH36" s="115">
        <v>220</v>
      </c>
      <c r="DI36" s="65"/>
      <c r="DJ36" s="109">
        <f t="shared" si="37"/>
        <v>1.76</v>
      </c>
      <c r="DK36" s="65"/>
      <c r="DL36" s="113">
        <f>DG36/125*'CINI - UniCampania'!$B$4</f>
        <v>0</v>
      </c>
    </row>
    <row r="37" spans="2:116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si="48"/>
        <v>0</v>
      </c>
      <c r="P37" s="4">
        <f t="shared" si="49"/>
        <v>0</v>
      </c>
      <c r="Q37" s="4">
        <f t="shared" si="50"/>
        <v>0</v>
      </c>
      <c r="R37" s="4">
        <f t="shared" si="51"/>
        <v>0</v>
      </c>
      <c r="S37" s="4">
        <f t="shared" si="52"/>
        <v>0</v>
      </c>
      <c r="T37" s="5">
        <f t="shared" si="53"/>
        <v>0</v>
      </c>
      <c r="U37" s="5">
        <f t="shared" si="25"/>
        <v>0</v>
      </c>
      <c r="V37" s="5">
        <f t="shared" si="26"/>
        <v>0</v>
      </c>
      <c r="W37" s="5">
        <f t="shared" si="27"/>
        <v>0</v>
      </c>
      <c r="X37" s="5">
        <f>SUM(Tabella12058111928[[#This Row],[Quadrimestre nov22-feb23]:[Quadrimestre lug25-ott25]])</f>
        <v>0</v>
      </c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28"/>
        <v>0</v>
      </c>
      <c r="CT37" s="52">
        <f t="shared" si="29"/>
        <v>0</v>
      </c>
      <c r="CU37" s="52">
        <f t="shared" si="30"/>
        <v>0</v>
      </c>
      <c r="CV37" s="52">
        <f t="shared" si="31"/>
        <v>0</v>
      </c>
      <c r="CW37" s="52">
        <f t="shared" si="32"/>
        <v>0</v>
      </c>
      <c r="CX37" s="52">
        <f t="shared" si="33"/>
        <v>0</v>
      </c>
      <c r="CY37" s="52">
        <f t="shared" si="34"/>
        <v>0</v>
      </c>
      <c r="CZ37" s="52">
        <f t="shared" si="35"/>
        <v>0</v>
      </c>
      <c r="DA37" s="52">
        <f t="shared" si="36"/>
        <v>0</v>
      </c>
      <c r="DB37" s="66">
        <f t="shared" si="40"/>
        <v>0</v>
      </c>
      <c r="DC37" s="56"/>
      <c r="DD37" s="115">
        <f>SUM(DE37:DG37)</f>
        <v>220</v>
      </c>
      <c r="DE37" s="116">
        <f>'CINI-Unicampania-Totale-Prev'!BU37</f>
        <v>0</v>
      </c>
      <c r="DF37" s="116">
        <f>'CINI-Unicampania-Totale-Prev'!BV37</f>
        <v>220</v>
      </c>
      <c r="DG37" s="116">
        <f>'CINI-Unicampania-Totale-Prev'!BW37</f>
        <v>0</v>
      </c>
      <c r="DH37" s="115">
        <v>220</v>
      </c>
      <c r="DI37" s="65"/>
      <c r="DJ37" s="109">
        <f t="shared" si="37"/>
        <v>1.76</v>
      </c>
      <c r="DK37" s="65"/>
      <c r="DL37" s="113">
        <f>DG37/125*'CINI - UniCampania'!$B$4</f>
        <v>0</v>
      </c>
    </row>
    <row r="38" spans="2:116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8"/>
        <v>0</v>
      </c>
      <c r="P38" s="4">
        <f t="shared" si="49"/>
        <v>0</v>
      </c>
      <c r="Q38" s="4">
        <f t="shared" si="50"/>
        <v>0</v>
      </c>
      <c r="R38" s="4">
        <f t="shared" si="51"/>
        <v>0</v>
      </c>
      <c r="S38" s="4">
        <f t="shared" si="52"/>
        <v>0</v>
      </c>
      <c r="T38" s="5">
        <f t="shared" si="53"/>
        <v>0</v>
      </c>
      <c r="U38" s="5">
        <f t="shared" si="25"/>
        <v>0</v>
      </c>
      <c r="V38" s="5">
        <f t="shared" si="26"/>
        <v>0</v>
      </c>
      <c r="W38" s="5">
        <f t="shared" si="27"/>
        <v>0</v>
      </c>
      <c r="X38" s="5">
        <f>SUM(Tabella12058111928[[#This Row],[Quadrimestre nov22-feb23]:[Quadrimestre lug25-ott25]])</f>
        <v>0</v>
      </c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28"/>
        <v>0</v>
      </c>
      <c r="CT38" s="52">
        <f t="shared" si="29"/>
        <v>0</v>
      </c>
      <c r="CU38" s="52">
        <f t="shared" si="30"/>
        <v>0</v>
      </c>
      <c r="CV38" s="52">
        <f t="shared" si="31"/>
        <v>0</v>
      </c>
      <c r="CW38" s="52">
        <f t="shared" si="32"/>
        <v>0</v>
      </c>
      <c r="CX38" s="52">
        <f t="shared" si="33"/>
        <v>0</v>
      </c>
      <c r="CY38" s="52">
        <f t="shared" si="34"/>
        <v>0</v>
      </c>
      <c r="CZ38" s="52">
        <f t="shared" si="35"/>
        <v>0</v>
      </c>
      <c r="DA38" s="52">
        <f t="shared" si="36"/>
        <v>0</v>
      </c>
      <c r="DB38" s="66">
        <f t="shared" si="40"/>
        <v>0</v>
      </c>
      <c r="DC38" s="56"/>
      <c r="DD38" s="115">
        <f>SUM(DE38:DG38)</f>
        <v>220</v>
      </c>
      <c r="DE38" s="116">
        <f>'CINI-Unicampania-Totale-Prev'!BU38</f>
        <v>0</v>
      </c>
      <c r="DF38" s="116">
        <f>'CINI-Unicampania-Totale-Prev'!BV38</f>
        <v>220</v>
      </c>
      <c r="DG38" s="116">
        <f>'CINI-Unicampania-Totale-Prev'!BW38</f>
        <v>0</v>
      </c>
      <c r="DH38" s="115">
        <v>220</v>
      </c>
      <c r="DI38" s="65"/>
      <c r="DJ38" s="109">
        <f t="shared" si="37"/>
        <v>1.76</v>
      </c>
      <c r="DK38" s="65"/>
      <c r="DL38" s="113">
        <f>DG38/125*'CINI - UniCampania'!$B$4</f>
        <v>0</v>
      </c>
    </row>
    <row r="39" spans="2:116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8"/>
        <v>0</v>
      </c>
      <c r="P39" s="4">
        <f t="shared" si="49"/>
        <v>0</v>
      </c>
      <c r="Q39" s="4">
        <f t="shared" si="50"/>
        <v>0</v>
      </c>
      <c r="R39" s="4">
        <f t="shared" si="51"/>
        <v>0</v>
      </c>
      <c r="S39" s="4">
        <f t="shared" si="52"/>
        <v>0</v>
      </c>
      <c r="T39" s="5">
        <f t="shared" si="53"/>
        <v>0</v>
      </c>
      <c r="U39" s="5">
        <f t="shared" si="25"/>
        <v>0</v>
      </c>
      <c r="V39" s="5">
        <f t="shared" si="26"/>
        <v>0</v>
      </c>
      <c r="W39" s="5">
        <f t="shared" si="27"/>
        <v>0</v>
      </c>
      <c r="X39" s="5">
        <f>SUM(Tabella12058111928[[#This Row],[Quadrimestre nov22-feb23]:[Quadrimestre lug25-ott25]])</f>
        <v>0</v>
      </c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28"/>
        <v>0</v>
      </c>
      <c r="CT39" s="52">
        <f t="shared" si="29"/>
        <v>0</v>
      </c>
      <c r="CU39" s="52">
        <f t="shared" si="30"/>
        <v>0</v>
      </c>
      <c r="CV39" s="52">
        <f t="shared" si="31"/>
        <v>0</v>
      </c>
      <c r="CW39" s="52">
        <f t="shared" si="32"/>
        <v>0</v>
      </c>
      <c r="CX39" s="52">
        <f t="shared" si="33"/>
        <v>0</v>
      </c>
      <c r="CY39" s="52">
        <f t="shared" si="34"/>
        <v>0</v>
      </c>
      <c r="CZ39" s="52">
        <f t="shared" si="35"/>
        <v>0</v>
      </c>
      <c r="DA39" s="52">
        <f t="shared" si="36"/>
        <v>0</v>
      </c>
      <c r="DB39" s="66">
        <f t="shared" si="40"/>
        <v>0</v>
      </c>
      <c r="DC39" s="56"/>
      <c r="DD39" s="115">
        <f>SUM(DE39:DG39)</f>
        <v>220</v>
      </c>
      <c r="DE39" s="116">
        <f>'CINI-Unicampania-Totale-Prev'!BU39</f>
        <v>0</v>
      </c>
      <c r="DF39" s="116">
        <f>'CINI-Unicampania-Totale-Prev'!BV39</f>
        <v>220</v>
      </c>
      <c r="DG39" s="116">
        <f>'CINI-Unicampania-Totale-Prev'!BW39</f>
        <v>0</v>
      </c>
      <c r="DH39" s="115">
        <v>220</v>
      </c>
      <c r="DI39" s="65"/>
      <c r="DJ39" s="109">
        <f t="shared" si="37"/>
        <v>1.76</v>
      </c>
      <c r="DK39" s="65"/>
      <c r="DL39" s="113">
        <f>DG39/125*'CINI - UniCampania'!$B$4</f>
        <v>0</v>
      </c>
    </row>
    <row r="40" spans="2:116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8"/>
        <v>0</v>
      </c>
      <c r="P40" s="4">
        <f t="shared" si="49"/>
        <v>0</v>
      </c>
      <c r="Q40" s="4">
        <f t="shared" si="50"/>
        <v>0</v>
      </c>
      <c r="R40" s="4">
        <f t="shared" si="51"/>
        <v>0</v>
      </c>
      <c r="S40" s="4">
        <f t="shared" si="52"/>
        <v>0</v>
      </c>
      <c r="T40" s="5">
        <f t="shared" si="53"/>
        <v>0</v>
      </c>
      <c r="U40" s="5">
        <f t="shared" si="25"/>
        <v>0</v>
      </c>
      <c r="V40" s="5">
        <f t="shared" si="26"/>
        <v>0</v>
      </c>
      <c r="W40" s="5">
        <f t="shared" si="27"/>
        <v>0</v>
      </c>
      <c r="X40" s="5">
        <f>SUM(Tabella12058111928[[#This Row],[Quadrimestre nov22-feb23]:[Quadrimestre lug25-ott25]])</f>
        <v>0</v>
      </c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54">IF(BZ40="X",$DL40/COUNTA($BZ40:$CQ40),0) +  IF(CA40="X",$DL40/COUNTA($BZ40:$CQ40),0)</f>
        <v>0</v>
      </c>
      <c r="CT40" s="52">
        <f t="shared" ref="CT40:CT71" si="55">IF(CB40="X",$DL40/COUNTA($BZ40:$CQ40),0) +  IF(CC40="X",$DL40/COUNTA($BZ40:$CQ40),0)</f>
        <v>0</v>
      </c>
      <c r="CU40" s="52">
        <f t="shared" ref="CU40:CU71" si="56">IF(CD40="X",$DL40/COUNTA($BZ40:$CQ40),0) +  IF(CE40="X",$DL40/COUNTA($BZ40:$CQ40),0)</f>
        <v>0</v>
      </c>
      <c r="CV40" s="52">
        <f t="shared" ref="CV40:CV71" si="57">IF(CF40="X",$DL40/COUNTA($BZ40:$CQ40),0) +  IF(CG40="X",$DL40/COUNTA($BZ40:$CQ40),0)</f>
        <v>0</v>
      </c>
      <c r="CW40" s="52">
        <f t="shared" ref="CW40:CW71" si="58">IF(CH40="X",$DL40/COUNTA($BZ40:$CQ40),0) +  IF(CI40="X",$DL40/COUNTA($BZ40:$CQ40),0)</f>
        <v>0</v>
      </c>
      <c r="CX40" s="52">
        <f t="shared" ref="CX40:CX71" si="59">IF(CJ40="X",$DL40/COUNTA($BZ40:$CQ40),0) +  IF(CK40="X",$DL40/COUNTA($BZ40:$CQ40),0)</f>
        <v>0</v>
      </c>
      <c r="CY40" s="52">
        <f t="shared" ref="CY40:CY71" si="60">IF(CL40="X",$DL40/COUNTA($BZ40:$CQ40),0) +  IF(CM40="X",$DL40/COUNTA($BZ40:$CQ40),0)</f>
        <v>0</v>
      </c>
      <c r="CZ40" s="52">
        <f t="shared" ref="CZ40:CZ71" si="61">IF(CN40="X",$DL40/COUNTA($BZ40:$CQ40),0) +  IF(CO40="X",$DL40/COUNTA($BZ40:$CQ40),0)</f>
        <v>0</v>
      </c>
      <c r="DA40" s="52">
        <f t="shared" ref="DA40:DA71" si="62">IF(CP40="X",$DL40/COUNTA($BZ40:$CQ40),0) +  IF(CQ40="X",$DL40/COUNTA($BZ40:$CQ40),0)</f>
        <v>0</v>
      </c>
      <c r="DB40" s="66">
        <f t="shared" si="40"/>
        <v>0</v>
      </c>
      <c r="DC40" s="56"/>
      <c r="DD40" s="115">
        <f t="shared" si="38"/>
        <v>0</v>
      </c>
      <c r="DE40" s="116">
        <f>'CINI-Unicampania-Totale-Prev'!BU40</f>
        <v>0</v>
      </c>
      <c r="DF40" s="116">
        <f>'CINI-Unicampania-Totale-Prev'!BV40</f>
        <v>0</v>
      </c>
      <c r="DG40" s="116">
        <f>'CINI-Unicampania-Totale-Prev'!BW40</f>
        <v>0</v>
      </c>
      <c r="DH40" s="115">
        <v>0</v>
      </c>
      <c r="DI40" s="65"/>
      <c r="DJ40" s="109">
        <f t="shared" si="37"/>
        <v>0</v>
      </c>
      <c r="DK40" s="65"/>
      <c r="DL40" s="113">
        <f>DG40/125*'CINI - UniCampania'!$B$4</f>
        <v>0</v>
      </c>
    </row>
    <row r="41" spans="2:116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8"/>
        <v>0</v>
      </c>
      <c r="P41" s="4">
        <f t="shared" si="49"/>
        <v>0</v>
      </c>
      <c r="Q41" s="4">
        <f t="shared" si="50"/>
        <v>0</v>
      </c>
      <c r="R41" s="4">
        <f t="shared" si="51"/>
        <v>0</v>
      </c>
      <c r="S41" s="4">
        <f t="shared" si="52"/>
        <v>0</v>
      </c>
      <c r="T41" s="5">
        <f t="shared" si="53"/>
        <v>0</v>
      </c>
      <c r="U41" s="5">
        <f t="shared" si="25"/>
        <v>0</v>
      </c>
      <c r="V41" s="5">
        <f t="shared" si="26"/>
        <v>0</v>
      </c>
      <c r="W41" s="5">
        <f t="shared" si="27"/>
        <v>0</v>
      </c>
      <c r="X41" s="5">
        <f>SUM(Tabella12058111928[[#This Row],[Quadrimestre nov22-feb23]:[Quadrimestre lug25-ott25]])</f>
        <v>0</v>
      </c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54"/>
        <v>0</v>
      </c>
      <c r="CT41" s="52">
        <f t="shared" si="55"/>
        <v>0</v>
      </c>
      <c r="CU41" s="52">
        <f t="shared" si="56"/>
        <v>0</v>
      </c>
      <c r="CV41" s="52">
        <f t="shared" si="57"/>
        <v>0</v>
      </c>
      <c r="CW41" s="52">
        <f t="shared" si="58"/>
        <v>0</v>
      </c>
      <c r="CX41" s="52">
        <f t="shared" si="59"/>
        <v>0</v>
      </c>
      <c r="CY41" s="52">
        <f t="shared" si="60"/>
        <v>0</v>
      </c>
      <c r="CZ41" s="52">
        <f t="shared" si="61"/>
        <v>0</v>
      </c>
      <c r="DA41" s="52">
        <f t="shared" si="62"/>
        <v>0</v>
      </c>
      <c r="DB41" s="66">
        <f t="shared" si="40"/>
        <v>0</v>
      </c>
      <c r="DC41" s="56"/>
      <c r="DD41" s="115">
        <f t="shared" si="38"/>
        <v>0</v>
      </c>
      <c r="DE41" s="116">
        <f>'CINI-Unicampania-Totale-Prev'!BU41</f>
        <v>0</v>
      </c>
      <c r="DF41" s="116">
        <f>'CINI-Unicampania-Totale-Prev'!BV41</f>
        <v>0</v>
      </c>
      <c r="DG41" s="116">
        <f>'CINI-Unicampania-Totale-Prev'!BW41</f>
        <v>0</v>
      </c>
      <c r="DH41" s="115">
        <v>0</v>
      </c>
      <c r="DI41" s="65"/>
      <c r="DJ41" s="109">
        <f t="shared" si="37"/>
        <v>0</v>
      </c>
      <c r="DK41" s="65"/>
      <c r="DL41" s="113">
        <f>DG41/125*'CINI - UniCampania'!$B$4</f>
        <v>0</v>
      </c>
    </row>
    <row r="42" spans="2:116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8"/>
        <v>0</v>
      </c>
      <c r="P42" s="4">
        <f t="shared" si="49"/>
        <v>0</v>
      </c>
      <c r="Q42" s="4">
        <f t="shared" si="50"/>
        <v>0</v>
      </c>
      <c r="R42" s="4">
        <f t="shared" si="51"/>
        <v>0</v>
      </c>
      <c r="S42" s="4">
        <f t="shared" si="52"/>
        <v>0</v>
      </c>
      <c r="T42" s="5">
        <f t="shared" si="53"/>
        <v>0</v>
      </c>
      <c r="U42" s="5">
        <f t="shared" si="25"/>
        <v>0</v>
      </c>
      <c r="V42" s="5">
        <f t="shared" si="26"/>
        <v>0</v>
      </c>
      <c r="W42" s="5">
        <f t="shared" si="27"/>
        <v>0</v>
      </c>
      <c r="X42" s="5">
        <f>SUM(Tabella12058111928[[#This Row],[Quadrimestre nov22-feb23]:[Quadrimestre lug25-ott25]])</f>
        <v>0</v>
      </c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54"/>
        <v>0</v>
      </c>
      <c r="CT42" s="52">
        <f t="shared" si="55"/>
        <v>0</v>
      </c>
      <c r="CU42" s="52">
        <f t="shared" si="56"/>
        <v>0</v>
      </c>
      <c r="CV42" s="52">
        <f t="shared" si="57"/>
        <v>0</v>
      </c>
      <c r="CW42" s="52">
        <f t="shared" si="58"/>
        <v>0</v>
      </c>
      <c r="CX42" s="52">
        <f t="shared" si="59"/>
        <v>0</v>
      </c>
      <c r="CY42" s="52">
        <f t="shared" si="60"/>
        <v>0</v>
      </c>
      <c r="CZ42" s="52">
        <f t="shared" si="61"/>
        <v>0</v>
      </c>
      <c r="DA42" s="52">
        <f t="shared" si="62"/>
        <v>0</v>
      </c>
      <c r="DB42" s="66">
        <f t="shared" si="40"/>
        <v>0</v>
      </c>
      <c r="DC42" s="56"/>
      <c r="DD42" s="115">
        <f t="shared" si="38"/>
        <v>600</v>
      </c>
      <c r="DE42" s="116">
        <f>'CINI-Unicampania-Totale-Prev'!BU42</f>
        <v>600</v>
      </c>
      <c r="DF42" s="116">
        <f>'CINI-Unicampania-Totale-Prev'!BV42</f>
        <v>0</v>
      </c>
      <c r="DG42" s="116">
        <f>'CINI-Unicampania-Totale-Prev'!BW42</f>
        <v>0</v>
      </c>
      <c r="DH42" s="115">
        <v>600</v>
      </c>
      <c r="DI42" s="65"/>
      <c r="DJ42" s="109">
        <f t="shared" si="37"/>
        <v>4.8</v>
      </c>
      <c r="DK42" s="65"/>
      <c r="DL42" s="113">
        <f>DG42/125*'CINI - UniCampania'!$B$4</f>
        <v>0</v>
      </c>
    </row>
    <row r="43" spans="2:116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8"/>
        <v>0</v>
      </c>
      <c r="P43" s="4">
        <f t="shared" si="49"/>
        <v>0</v>
      </c>
      <c r="Q43" s="4">
        <f t="shared" si="50"/>
        <v>0</v>
      </c>
      <c r="R43" s="4">
        <f t="shared" si="51"/>
        <v>0</v>
      </c>
      <c r="S43" s="4">
        <f t="shared" si="52"/>
        <v>0</v>
      </c>
      <c r="T43" s="5">
        <f t="shared" si="53"/>
        <v>0</v>
      </c>
      <c r="U43" s="5">
        <f t="shared" si="25"/>
        <v>0</v>
      </c>
      <c r="V43" s="5">
        <f t="shared" si="26"/>
        <v>0</v>
      </c>
      <c r="W43" s="5">
        <f t="shared" si="27"/>
        <v>0</v>
      </c>
      <c r="X43" s="5">
        <f>SUM(Tabella12058111928[[#This Row],[Quadrimestre nov22-feb23]:[Quadrimestre lug25-ott25]])</f>
        <v>0</v>
      </c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54"/>
        <v>0</v>
      </c>
      <c r="CT43" s="52">
        <f t="shared" si="55"/>
        <v>0</v>
      </c>
      <c r="CU43" s="52">
        <f t="shared" si="56"/>
        <v>0</v>
      </c>
      <c r="CV43" s="52">
        <f t="shared" si="57"/>
        <v>0</v>
      </c>
      <c r="CW43" s="52">
        <f t="shared" si="58"/>
        <v>0</v>
      </c>
      <c r="CX43" s="52">
        <f t="shared" si="59"/>
        <v>0</v>
      </c>
      <c r="CY43" s="52">
        <f t="shared" si="60"/>
        <v>0</v>
      </c>
      <c r="CZ43" s="52">
        <f t="shared" si="61"/>
        <v>0</v>
      </c>
      <c r="DA43" s="52">
        <f t="shared" si="62"/>
        <v>0</v>
      </c>
      <c r="DB43" s="66">
        <f t="shared" si="40"/>
        <v>0</v>
      </c>
      <c r="DC43" s="56"/>
      <c r="DD43" s="115">
        <f t="shared" si="38"/>
        <v>600</v>
      </c>
      <c r="DE43" s="116">
        <f>'CINI-Unicampania-Totale-Prev'!BU43</f>
        <v>600</v>
      </c>
      <c r="DF43" s="116">
        <f>'CINI-Unicampania-Totale-Prev'!BV43</f>
        <v>0</v>
      </c>
      <c r="DG43" s="116">
        <f>'CINI-Unicampania-Totale-Prev'!BW43</f>
        <v>0</v>
      </c>
      <c r="DH43" s="115">
        <v>600</v>
      </c>
      <c r="DI43" s="65"/>
      <c r="DJ43" s="109">
        <f t="shared" si="37"/>
        <v>4.8</v>
      </c>
      <c r="DK43" s="65"/>
      <c r="DL43" s="113">
        <f>DG43/125*'CINI - UniCampania'!$B$4</f>
        <v>0</v>
      </c>
    </row>
    <row r="44" spans="2:116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8"/>
        <v>0</v>
      </c>
      <c r="P44" s="4">
        <f t="shared" si="49"/>
        <v>0</v>
      </c>
      <c r="Q44" s="4">
        <f t="shared" si="50"/>
        <v>0</v>
      </c>
      <c r="R44" s="4">
        <f t="shared" si="51"/>
        <v>0</v>
      </c>
      <c r="S44" s="4">
        <f t="shared" si="52"/>
        <v>0</v>
      </c>
      <c r="T44" s="5">
        <f t="shared" si="53"/>
        <v>0</v>
      </c>
      <c r="U44" s="5">
        <f t="shared" si="25"/>
        <v>0</v>
      </c>
      <c r="V44" s="5">
        <f t="shared" si="26"/>
        <v>0</v>
      </c>
      <c r="W44" s="5">
        <f t="shared" si="27"/>
        <v>0</v>
      </c>
      <c r="X44" s="5">
        <f>SUM(Tabella12058111928[[#This Row],[Quadrimestre nov22-feb23]:[Quadrimestre lug25-ott25]])</f>
        <v>0</v>
      </c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54"/>
        <v>0</v>
      </c>
      <c r="CT44" s="52">
        <f t="shared" si="55"/>
        <v>0</v>
      </c>
      <c r="CU44" s="52">
        <f t="shared" si="56"/>
        <v>0</v>
      </c>
      <c r="CV44" s="52">
        <f t="shared" si="57"/>
        <v>0</v>
      </c>
      <c r="CW44" s="52">
        <f t="shared" si="58"/>
        <v>0</v>
      </c>
      <c r="CX44" s="52">
        <f t="shared" si="59"/>
        <v>0</v>
      </c>
      <c r="CY44" s="52">
        <f t="shared" si="60"/>
        <v>0</v>
      </c>
      <c r="CZ44" s="52">
        <f t="shared" si="61"/>
        <v>0</v>
      </c>
      <c r="DA44" s="52">
        <f t="shared" si="62"/>
        <v>0</v>
      </c>
      <c r="DB44" s="66">
        <f t="shared" si="40"/>
        <v>0</v>
      </c>
      <c r="DC44" s="56"/>
      <c r="DD44" s="115">
        <f t="shared" si="38"/>
        <v>600</v>
      </c>
      <c r="DE44" s="116">
        <f>'CINI-Unicampania-Totale-Prev'!BU44</f>
        <v>600</v>
      </c>
      <c r="DF44" s="116">
        <f>'CINI-Unicampania-Totale-Prev'!BV44</f>
        <v>0</v>
      </c>
      <c r="DG44" s="116">
        <f>'CINI-Unicampania-Totale-Prev'!BW44</f>
        <v>0</v>
      </c>
      <c r="DH44" s="115">
        <v>600</v>
      </c>
      <c r="DI44" s="65"/>
      <c r="DJ44" s="109">
        <f t="shared" si="37"/>
        <v>4.8</v>
      </c>
      <c r="DK44" s="65"/>
      <c r="DL44" s="113">
        <f>DG44/125*'CINI - UniCampania'!$B$4</f>
        <v>0</v>
      </c>
    </row>
    <row r="45" spans="2:116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8"/>
        <v>0</v>
      </c>
      <c r="P45" s="4">
        <f t="shared" si="49"/>
        <v>0</v>
      </c>
      <c r="Q45" s="4">
        <f t="shared" si="50"/>
        <v>0</v>
      </c>
      <c r="R45" s="4">
        <f t="shared" si="51"/>
        <v>0</v>
      </c>
      <c r="S45" s="4">
        <f t="shared" si="52"/>
        <v>0</v>
      </c>
      <c r="T45" s="5">
        <f t="shared" si="53"/>
        <v>0</v>
      </c>
      <c r="U45" s="5">
        <f t="shared" si="25"/>
        <v>0</v>
      </c>
      <c r="V45" s="5">
        <f t="shared" si="26"/>
        <v>0</v>
      </c>
      <c r="W45" s="5">
        <f t="shared" si="27"/>
        <v>0</v>
      </c>
      <c r="X45" s="5">
        <f>SUM(Tabella12058111928[[#This Row],[Quadrimestre nov22-feb23]:[Quadrimestre lug25-ott25]])</f>
        <v>0</v>
      </c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54"/>
        <v>0</v>
      </c>
      <c r="CT45" s="52">
        <f t="shared" si="55"/>
        <v>0</v>
      </c>
      <c r="CU45" s="52">
        <f t="shared" si="56"/>
        <v>0</v>
      </c>
      <c r="CV45" s="52">
        <f t="shared" si="57"/>
        <v>0</v>
      </c>
      <c r="CW45" s="52">
        <f t="shared" si="58"/>
        <v>0</v>
      </c>
      <c r="CX45" s="52">
        <f t="shared" si="59"/>
        <v>0</v>
      </c>
      <c r="CY45" s="52">
        <f t="shared" si="60"/>
        <v>0</v>
      </c>
      <c r="CZ45" s="52">
        <f t="shared" si="61"/>
        <v>0</v>
      </c>
      <c r="DA45" s="52">
        <f t="shared" si="62"/>
        <v>0</v>
      </c>
      <c r="DB45" s="66">
        <f t="shared" si="40"/>
        <v>0</v>
      </c>
      <c r="DC45" s="56"/>
      <c r="DD45" s="115">
        <f t="shared" si="38"/>
        <v>600</v>
      </c>
      <c r="DE45" s="116">
        <f>'CINI-Unicampania-Totale-Prev'!BU45</f>
        <v>600</v>
      </c>
      <c r="DF45" s="116">
        <f>'CINI-Unicampania-Totale-Prev'!BV45</f>
        <v>0</v>
      </c>
      <c r="DG45" s="116">
        <f>'CINI-Unicampania-Totale-Prev'!BW45</f>
        <v>0</v>
      </c>
      <c r="DH45" s="115">
        <v>600</v>
      </c>
      <c r="DI45" s="65"/>
      <c r="DJ45" s="109">
        <f t="shared" si="37"/>
        <v>4.8</v>
      </c>
      <c r="DK45" s="65"/>
      <c r="DL45" s="113">
        <f>DG45/125*'CINI - UniCampania'!$B$4</f>
        <v>0</v>
      </c>
    </row>
    <row r="46" spans="2:116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8"/>
        <v>0</v>
      </c>
      <c r="P46" s="4">
        <f t="shared" si="49"/>
        <v>0</v>
      </c>
      <c r="Q46" s="4">
        <f t="shared" si="50"/>
        <v>0</v>
      </c>
      <c r="R46" s="4">
        <f t="shared" si="51"/>
        <v>0</v>
      </c>
      <c r="S46" s="4">
        <f t="shared" si="52"/>
        <v>0</v>
      </c>
      <c r="T46" s="5">
        <f t="shared" si="53"/>
        <v>0</v>
      </c>
      <c r="U46" s="5">
        <f t="shared" si="25"/>
        <v>0</v>
      </c>
      <c r="V46" s="5">
        <f t="shared" si="26"/>
        <v>0</v>
      </c>
      <c r="W46" s="5">
        <f t="shared" si="27"/>
        <v>0</v>
      </c>
      <c r="X46" s="5">
        <f>SUM(Tabella12058111928[[#This Row],[Quadrimestre nov22-feb23]:[Quadrimestre lug25-ott25]])</f>
        <v>0</v>
      </c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54"/>
        <v>0</v>
      </c>
      <c r="CT46" s="52">
        <f t="shared" si="55"/>
        <v>0</v>
      </c>
      <c r="CU46" s="52">
        <f t="shared" si="56"/>
        <v>0</v>
      </c>
      <c r="CV46" s="52">
        <f t="shared" si="57"/>
        <v>0</v>
      </c>
      <c r="CW46" s="52">
        <f t="shared" si="58"/>
        <v>0</v>
      </c>
      <c r="CX46" s="52">
        <f t="shared" si="59"/>
        <v>0</v>
      </c>
      <c r="CY46" s="52">
        <f t="shared" si="60"/>
        <v>0</v>
      </c>
      <c r="CZ46" s="52">
        <f t="shared" si="61"/>
        <v>0</v>
      </c>
      <c r="DA46" s="52">
        <f t="shared" si="62"/>
        <v>0</v>
      </c>
      <c r="DB46" s="66">
        <f t="shared" si="40"/>
        <v>0</v>
      </c>
      <c r="DC46" s="56"/>
      <c r="DD46" s="115"/>
      <c r="DE46" s="116">
        <f>'CINI-Unicampania-Totale-Prev'!BU46</f>
        <v>0</v>
      </c>
      <c r="DF46" s="116">
        <f>'CINI-Unicampania-Totale-Prev'!BV46</f>
        <v>0</v>
      </c>
      <c r="DG46" s="116">
        <f>'CINI-Unicampania-Totale-Prev'!BW46</f>
        <v>0</v>
      </c>
      <c r="DH46" s="115"/>
      <c r="DI46" s="65"/>
      <c r="DJ46" s="109">
        <f t="shared" si="37"/>
        <v>0</v>
      </c>
      <c r="DK46" s="65"/>
      <c r="DL46" s="113">
        <f>DG46/125*'CINI - UniCampania'!$B$4</f>
        <v>0</v>
      </c>
    </row>
    <row r="47" spans="2:116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8"/>
        <v>0</v>
      </c>
      <c r="P47" s="4">
        <f t="shared" si="49"/>
        <v>0</v>
      </c>
      <c r="Q47" s="4">
        <f t="shared" si="50"/>
        <v>0</v>
      </c>
      <c r="R47" s="4">
        <f t="shared" si="51"/>
        <v>0</v>
      </c>
      <c r="S47" s="4">
        <f t="shared" si="52"/>
        <v>0</v>
      </c>
      <c r="T47" s="5">
        <f t="shared" si="53"/>
        <v>0</v>
      </c>
      <c r="U47" s="5">
        <f t="shared" si="25"/>
        <v>0</v>
      </c>
      <c r="V47" s="5">
        <f t="shared" si="26"/>
        <v>0</v>
      </c>
      <c r="W47" s="5">
        <f t="shared" si="27"/>
        <v>0</v>
      </c>
      <c r="X47" s="5">
        <f>SUM(Tabella12058111928[[#This Row],[Quadrimestre nov22-feb23]:[Quadrimestre lug25-ott25]])</f>
        <v>0</v>
      </c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54"/>
        <v>0</v>
      </c>
      <c r="CT47" s="52">
        <f t="shared" si="55"/>
        <v>0</v>
      </c>
      <c r="CU47" s="52">
        <f t="shared" si="56"/>
        <v>0</v>
      </c>
      <c r="CV47" s="52">
        <f t="shared" si="57"/>
        <v>0</v>
      </c>
      <c r="CW47" s="52">
        <f t="shared" si="58"/>
        <v>0</v>
      </c>
      <c r="CX47" s="52">
        <f t="shared" si="59"/>
        <v>0</v>
      </c>
      <c r="CY47" s="52">
        <f t="shared" si="60"/>
        <v>0</v>
      </c>
      <c r="CZ47" s="52">
        <f t="shared" si="61"/>
        <v>0</v>
      </c>
      <c r="DA47" s="52">
        <f t="shared" si="62"/>
        <v>0</v>
      </c>
      <c r="DB47" s="66">
        <f t="shared" si="40"/>
        <v>0</v>
      </c>
      <c r="DC47" s="56"/>
      <c r="DD47" s="115"/>
      <c r="DE47" s="116">
        <f>'CINI-Unicampania-Totale-Prev'!BU47</f>
        <v>0</v>
      </c>
      <c r="DF47" s="116">
        <f>'CINI-Unicampania-Totale-Prev'!BV47</f>
        <v>0</v>
      </c>
      <c r="DG47" s="116">
        <f>'CINI-Unicampania-Totale-Prev'!BW47</f>
        <v>0</v>
      </c>
      <c r="DH47" s="115"/>
      <c r="DI47" s="65"/>
      <c r="DJ47" s="109">
        <f t="shared" si="37"/>
        <v>0</v>
      </c>
      <c r="DK47" s="65"/>
      <c r="DL47" s="113">
        <f>DG47/125*'CINI - UniCampania'!$B$4</f>
        <v>0</v>
      </c>
    </row>
    <row r="48" spans="2:116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8"/>
        <v>0</v>
      </c>
      <c r="P48" s="4">
        <f t="shared" si="49"/>
        <v>0</v>
      </c>
      <c r="Q48" s="4">
        <f t="shared" si="50"/>
        <v>0</v>
      </c>
      <c r="R48" s="4">
        <f t="shared" si="51"/>
        <v>0</v>
      </c>
      <c r="S48" s="4">
        <f t="shared" si="52"/>
        <v>0</v>
      </c>
      <c r="T48" s="5">
        <f t="shared" si="53"/>
        <v>0</v>
      </c>
      <c r="U48" s="5">
        <f t="shared" si="25"/>
        <v>0</v>
      </c>
      <c r="V48" s="5">
        <f t="shared" si="26"/>
        <v>0</v>
      </c>
      <c r="W48" s="5">
        <f t="shared" si="27"/>
        <v>0</v>
      </c>
      <c r="X48" s="5">
        <f>SUM(Tabella12058111928[[#This Row],[Quadrimestre nov22-feb23]:[Quadrimestre lug25-ott25]])</f>
        <v>0</v>
      </c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54"/>
        <v>0</v>
      </c>
      <c r="CT48" s="52">
        <f t="shared" si="55"/>
        <v>0</v>
      </c>
      <c r="CU48" s="52">
        <f t="shared" si="56"/>
        <v>0</v>
      </c>
      <c r="CV48" s="52">
        <f t="shared" si="57"/>
        <v>0</v>
      </c>
      <c r="CW48" s="52">
        <f t="shared" si="58"/>
        <v>0</v>
      </c>
      <c r="CX48" s="52">
        <f t="shared" si="59"/>
        <v>0</v>
      </c>
      <c r="CY48" s="52">
        <f t="shared" si="60"/>
        <v>0</v>
      </c>
      <c r="CZ48" s="52">
        <f t="shared" si="61"/>
        <v>0</v>
      </c>
      <c r="DA48" s="52">
        <f t="shared" si="62"/>
        <v>0</v>
      </c>
      <c r="DB48" s="66">
        <f t="shared" si="40"/>
        <v>0</v>
      </c>
      <c r="DC48" s="56"/>
      <c r="DD48" s="115"/>
      <c r="DE48" s="116">
        <f>'CINI-Unicampania-Totale-Prev'!BU48</f>
        <v>0</v>
      </c>
      <c r="DF48" s="116">
        <f>'CINI-Unicampania-Totale-Prev'!BV48</f>
        <v>0</v>
      </c>
      <c r="DG48" s="116">
        <f>'CINI-Unicampania-Totale-Prev'!BW48</f>
        <v>0</v>
      </c>
      <c r="DH48" s="115"/>
      <c r="DI48" s="65"/>
      <c r="DJ48" s="109">
        <f t="shared" si="37"/>
        <v>0</v>
      </c>
      <c r="DK48" s="65"/>
      <c r="DL48" s="113">
        <f>DG48/125*'CINI - UniCampania'!$B$4</f>
        <v>0</v>
      </c>
    </row>
    <row r="49" spans="2:116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8"/>
        <v>0</v>
      </c>
      <c r="P49" s="4">
        <f t="shared" si="49"/>
        <v>0</v>
      </c>
      <c r="Q49" s="4">
        <f t="shared" si="50"/>
        <v>0</v>
      </c>
      <c r="R49" s="4">
        <f t="shared" si="51"/>
        <v>0</v>
      </c>
      <c r="S49" s="4">
        <f t="shared" si="52"/>
        <v>0</v>
      </c>
      <c r="T49" s="5">
        <f t="shared" si="53"/>
        <v>0</v>
      </c>
      <c r="U49" s="5">
        <f t="shared" si="25"/>
        <v>0</v>
      </c>
      <c r="V49" s="5">
        <f t="shared" si="26"/>
        <v>0</v>
      </c>
      <c r="W49" s="5">
        <f t="shared" si="27"/>
        <v>0</v>
      </c>
      <c r="X49" s="5">
        <f>SUM(Tabella12058111928[[#This Row],[Quadrimestre nov22-feb23]:[Quadrimestre lug25-ott25]])</f>
        <v>0</v>
      </c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54"/>
        <v>0</v>
      </c>
      <c r="CT49" s="52">
        <f t="shared" si="55"/>
        <v>0</v>
      </c>
      <c r="CU49" s="52">
        <f t="shared" si="56"/>
        <v>0</v>
      </c>
      <c r="CV49" s="52">
        <f t="shared" si="57"/>
        <v>0</v>
      </c>
      <c r="CW49" s="52">
        <f t="shared" si="58"/>
        <v>0</v>
      </c>
      <c r="CX49" s="52">
        <f t="shared" si="59"/>
        <v>0</v>
      </c>
      <c r="CY49" s="52">
        <f t="shared" si="60"/>
        <v>0</v>
      </c>
      <c r="CZ49" s="52">
        <f t="shared" si="61"/>
        <v>0</v>
      </c>
      <c r="DA49" s="52">
        <f t="shared" si="62"/>
        <v>0</v>
      </c>
      <c r="DB49" s="66">
        <f t="shared" si="40"/>
        <v>0</v>
      </c>
      <c r="DC49" s="56"/>
      <c r="DD49" s="115"/>
      <c r="DE49" s="116">
        <f>'CINI-Unicampania-Totale-Prev'!BU49</f>
        <v>0</v>
      </c>
      <c r="DF49" s="116">
        <f>'CINI-Unicampania-Totale-Prev'!BV49</f>
        <v>0</v>
      </c>
      <c r="DG49" s="116">
        <f>'CINI-Unicampania-Totale-Prev'!BW49</f>
        <v>0</v>
      </c>
      <c r="DH49" s="115"/>
      <c r="DI49" s="65"/>
      <c r="DJ49" s="109">
        <f t="shared" si="37"/>
        <v>0</v>
      </c>
      <c r="DK49" s="65"/>
      <c r="DL49" s="113">
        <f>DG49/125*'CINI - UniCampania'!$B$4</f>
        <v>0</v>
      </c>
    </row>
    <row r="50" spans="2:116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8"/>
        <v>0</v>
      </c>
      <c r="P50" s="4">
        <f t="shared" si="49"/>
        <v>0</v>
      </c>
      <c r="Q50" s="4">
        <f t="shared" si="50"/>
        <v>0</v>
      </c>
      <c r="R50" s="4">
        <f t="shared" si="51"/>
        <v>0</v>
      </c>
      <c r="S50" s="4">
        <f t="shared" si="52"/>
        <v>0</v>
      </c>
      <c r="T50" s="5">
        <f t="shared" si="53"/>
        <v>0</v>
      </c>
      <c r="U50" s="5">
        <f t="shared" si="25"/>
        <v>0</v>
      </c>
      <c r="V50" s="5">
        <f t="shared" si="26"/>
        <v>0</v>
      </c>
      <c r="W50" s="5">
        <f t="shared" si="27"/>
        <v>0</v>
      </c>
      <c r="X50" s="5">
        <f>SUM(Tabella12058111928[[#This Row],[Quadrimestre nov22-feb23]:[Quadrimestre lug25-ott25]])</f>
        <v>0</v>
      </c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54"/>
        <v>0</v>
      </c>
      <c r="CT50" s="52">
        <f t="shared" si="55"/>
        <v>0</v>
      </c>
      <c r="CU50" s="52">
        <f t="shared" si="56"/>
        <v>0</v>
      </c>
      <c r="CV50" s="52">
        <f t="shared" si="57"/>
        <v>0</v>
      </c>
      <c r="CW50" s="52">
        <f t="shared" si="58"/>
        <v>0</v>
      </c>
      <c r="CX50" s="52">
        <f t="shared" si="59"/>
        <v>0</v>
      </c>
      <c r="CY50" s="52">
        <f t="shared" si="60"/>
        <v>0</v>
      </c>
      <c r="CZ50" s="52">
        <f t="shared" si="61"/>
        <v>0</v>
      </c>
      <c r="DA50" s="52">
        <f t="shared" si="62"/>
        <v>0</v>
      </c>
      <c r="DB50" s="66">
        <f t="shared" si="40"/>
        <v>0</v>
      </c>
      <c r="DC50" s="56"/>
      <c r="DD50" s="115"/>
      <c r="DE50" s="116">
        <f>'CINI-Unicampania-Totale-Prev'!BU50</f>
        <v>0</v>
      </c>
      <c r="DF50" s="116">
        <f>'CINI-Unicampania-Totale-Prev'!BV50</f>
        <v>0</v>
      </c>
      <c r="DG50" s="116">
        <f>'CINI-Unicampania-Totale-Prev'!BW50</f>
        <v>0</v>
      </c>
      <c r="DH50" s="115"/>
      <c r="DI50" s="65"/>
      <c r="DJ50" s="109">
        <f t="shared" si="37"/>
        <v>0</v>
      </c>
      <c r="DK50" s="65"/>
      <c r="DL50" s="113">
        <f>DG50/125*'CINI - UniCampania'!$B$4</f>
        <v>0</v>
      </c>
    </row>
    <row r="51" spans="2:116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8"/>
        <v>0</v>
      </c>
      <c r="P51" s="4">
        <f t="shared" si="49"/>
        <v>0</v>
      </c>
      <c r="Q51" s="4">
        <f t="shared" si="50"/>
        <v>0</v>
      </c>
      <c r="R51" s="4">
        <f t="shared" si="51"/>
        <v>0</v>
      </c>
      <c r="S51" s="4">
        <f t="shared" si="52"/>
        <v>0</v>
      </c>
      <c r="T51" s="5">
        <f t="shared" si="53"/>
        <v>0</v>
      </c>
      <c r="U51" s="5">
        <f t="shared" si="25"/>
        <v>0</v>
      </c>
      <c r="V51" s="5">
        <f t="shared" si="26"/>
        <v>0</v>
      </c>
      <c r="W51" s="5">
        <f t="shared" si="27"/>
        <v>0</v>
      </c>
      <c r="X51" s="5">
        <f>SUM(Tabella12058111928[[#This Row],[Quadrimestre nov22-feb23]:[Quadrimestre lug25-ott25]])</f>
        <v>0</v>
      </c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54"/>
        <v>0</v>
      </c>
      <c r="CT51" s="52">
        <f t="shared" si="55"/>
        <v>0</v>
      </c>
      <c r="CU51" s="52">
        <f t="shared" si="56"/>
        <v>0</v>
      </c>
      <c r="CV51" s="52">
        <f t="shared" si="57"/>
        <v>0</v>
      </c>
      <c r="CW51" s="52">
        <f t="shared" si="58"/>
        <v>0</v>
      </c>
      <c r="CX51" s="52">
        <f t="shared" si="59"/>
        <v>0</v>
      </c>
      <c r="CY51" s="52">
        <f t="shared" si="60"/>
        <v>0</v>
      </c>
      <c r="CZ51" s="52">
        <f t="shared" si="61"/>
        <v>0</v>
      </c>
      <c r="DA51" s="52">
        <f t="shared" si="62"/>
        <v>0</v>
      </c>
      <c r="DB51" s="66">
        <f t="shared" si="40"/>
        <v>0</v>
      </c>
      <c r="DC51" s="56"/>
      <c r="DD51" s="115"/>
      <c r="DE51" s="116">
        <f>'CINI-Unicampania-Totale-Prev'!BU51</f>
        <v>0</v>
      </c>
      <c r="DF51" s="116">
        <f>'CINI-Unicampania-Totale-Prev'!BV51</f>
        <v>0</v>
      </c>
      <c r="DG51" s="116">
        <f>'CINI-Unicampania-Totale-Prev'!BW51</f>
        <v>0</v>
      </c>
      <c r="DH51" s="115"/>
      <c r="DI51" s="65"/>
      <c r="DJ51" s="109">
        <f t="shared" si="37"/>
        <v>0</v>
      </c>
      <c r="DK51" s="65"/>
      <c r="DL51" s="113">
        <f>DG51/125*'CINI - UniCampania'!$B$4</f>
        <v>0</v>
      </c>
    </row>
    <row r="52" spans="2:116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8"/>
        <v>0</v>
      </c>
      <c r="P52" s="4">
        <f t="shared" si="49"/>
        <v>0</v>
      </c>
      <c r="Q52" s="4">
        <f t="shared" si="50"/>
        <v>0</v>
      </c>
      <c r="R52" s="4">
        <f t="shared" si="51"/>
        <v>0</v>
      </c>
      <c r="S52" s="4">
        <f t="shared" si="52"/>
        <v>0</v>
      </c>
      <c r="T52" s="5">
        <f t="shared" si="53"/>
        <v>0</v>
      </c>
      <c r="U52" s="5">
        <f t="shared" si="25"/>
        <v>0</v>
      </c>
      <c r="V52" s="5">
        <f t="shared" si="26"/>
        <v>0</v>
      </c>
      <c r="W52" s="5">
        <f t="shared" si="27"/>
        <v>0</v>
      </c>
      <c r="X52" s="5">
        <f>SUM(Tabella12058111928[[#This Row],[Quadrimestre nov22-feb23]:[Quadrimestre lug25-ott25]])</f>
        <v>0</v>
      </c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54"/>
        <v>0</v>
      </c>
      <c r="CT52" s="52">
        <f t="shared" si="55"/>
        <v>0</v>
      </c>
      <c r="CU52" s="52">
        <f t="shared" si="56"/>
        <v>0</v>
      </c>
      <c r="CV52" s="52">
        <f t="shared" si="57"/>
        <v>0</v>
      </c>
      <c r="CW52" s="52">
        <f t="shared" si="58"/>
        <v>0</v>
      </c>
      <c r="CX52" s="52">
        <f t="shared" si="59"/>
        <v>0</v>
      </c>
      <c r="CY52" s="52">
        <f t="shared" si="60"/>
        <v>0</v>
      </c>
      <c r="CZ52" s="52">
        <f t="shared" si="61"/>
        <v>0</v>
      </c>
      <c r="DA52" s="52">
        <f t="shared" si="62"/>
        <v>0</v>
      </c>
      <c r="DB52" s="66">
        <f t="shared" si="40"/>
        <v>0</v>
      </c>
      <c r="DC52" s="56"/>
      <c r="DD52" s="115"/>
      <c r="DE52" s="116">
        <f>'CINI-Unicampania-Totale-Prev'!BU52</f>
        <v>0</v>
      </c>
      <c r="DF52" s="116">
        <f>'CINI-Unicampania-Totale-Prev'!BV52</f>
        <v>0</v>
      </c>
      <c r="DG52" s="116">
        <f>'CINI-Unicampania-Totale-Prev'!BW52</f>
        <v>0</v>
      </c>
      <c r="DH52" s="115"/>
      <c r="DI52" s="65"/>
      <c r="DJ52" s="109">
        <f t="shared" si="37"/>
        <v>0</v>
      </c>
      <c r="DK52" s="65"/>
      <c r="DL52" s="113">
        <f>DG52/125*'CINI - UniCampania'!$B$4</f>
        <v>0</v>
      </c>
    </row>
    <row r="53" spans="2:116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8"/>
        <v>0</v>
      </c>
      <c r="P53" s="4">
        <f t="shared" si="49"/>
        <v>0</v>
      </c>
      <c r="Q53" s="4">
        <f t="shared" si="50"/>
        <v>0</v>
      </c>
      <c r="R53" s="4">
        <f t="shared" si="51"/>
        <v>0</v>
      </c>
      <c r="S53" s="4">
        <f t="shared" si="52"/>
        <v>0</v>
      </c>
      <c r="T53" s="5">
        <f t="shared" si="53"/>
        <v>0</v>
      </c>
      <c r="U53" s="5">
        <f t="shared" si="25"/>
        <v>0</v>
      </c>
      <c r="V53" s="5">
        <f t="shared" si="26"/>
        <v>0</v>
      </c>
      <c r="W53" s="5">
        <f t="shared" si="27"/>
        <v>0</v>
      </c>
      <c r="X53" s="5">
        <f>SUM(Tabella12058111928[[#This Row],[Quadrimestre nov22-feb23]:[Quadrimestre lug25-ott25]])</f>
        <v>0</v>
      </c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54"/>
        <v>0</v>
      </c>
      <c r="CT53" s="52">
        <f t="shared" si="55"/>
        <v>0</v>
      </c>
      <c r="CU53" s="52">
        <f t="shared" si="56"/>
        <v>0</v>
      </c>
      <c r="CV53" s="52">
        <f t="shared" si="57"/>
        <v>0</v>
      </c>
      <c r="CW53" s="52">
        <f t="shared" si="58"/>
        <v>0</v>
      </c>
      <c r="CX53" s="52">
        <f t="shared" si="59"/>
        <v>0</v>
      </c>
      <c r="CY53" s="52">
        <f t="shared" si="60"/>
        <v>0</v>
      </c>
      <c r="CZ53" s="52">
        <f t="shared" si="61"/>
        <v>0</v>
      </c>
      <c r="DA53" s="52">
        <f t="shared" si="62"/>
        <v>0</v>
      </c>
      <c r="DB53" s="66">
        <f t="shared" si="40"/>
        <v>0</v>
      </c>
      <c r="DC53" s="76"/>
      <c r="DD53" s="115"/>
      <c r="DE53" s="116">
        <f>'CINI-Unicampania-Totale-Prev'!BU53</f>
        <v>0</v>
      </c>
      <c r="DF53" s="116">
        <f>'CINI-Unicampania-Totale-Prev'!BV53</f>
        <v>0</v>
      </c>
      <c r="DG53" s="116">
        <f>'CINI-Unicampania-Totale-Prev'!BW53</f>
        <v>0</v>
      </c>
      <c r="DH53" s="115"/>
      <c r="DI53" s="63"/>
      <c r="DJ53" s="113">
        <f>SUM(DJ54:DJ93)</f>
        <v>8.8000000000000007</v>
      </c>
      <c r="DK53" s="65"/>
      <c r="DL53" s="113">
        <f>DG53/125*'CINI - UniCampania'!$B$4</f>
        <v>0</v>
      </c>
    </row>
    <row r="54" spans="2:116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8"/>
        <v>0</v>
      </c>
      <c r="P54" s="4">
        <f t="shared" si="49"/>
        <v>0</v>
      </c>
      <c r="Q54" s="4">
        <f t="shared" si="50"/>
        <v>0</v>
      </c>
      <c r="R54" s="4">
        <f t="shared" si="51"/>
        <v>0</v>
      </c>
      <c r="S54" s="4">
        <f t="shared" si="52"/>
        <v>0</v>
      </c>
      <c r="T54" s="5">
        <f t="shared" si="53"/>
        <v>0</v>
      </c>
      <c r="U54" s="5">
        <f t="shared" si="25"/>
        <v>0</v>
      </c>
      <c r="V54" s="5">
        <f t="shared" si="26"/>
        <v>0</v>
      </c>
      <c r="W54" s="5">
        <f t="shared" si="27"/>
        <v>0</v>
      </c>
      <c r="X54" s="5">
        <f>SUM(Tabella12058111928[[#This Row],[Quadrimestre nov22-feb23]:[Quadrimestre lug25-ott25]])</f>
        <v>0</v>
      </c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54"/>
        <v>0</v>
      </c>
      <c r="CT54" s="52">
        <f t="shared" si="55"/>
        <v>0</v>
      </c>
      <c r="CU54" s="52">
        <f t="shared" si="56"/>
        <v>0</v>
      </c>
      <c r="CV54" s="52">
        <f t="shared" si="57"/>
        <v>0</v>
      </c>
      <c r="CW54" s="52">
        <f t="shared" si="58"/>
        <v>0</v>
      </c>
      <c r="CX54" s="52">
        <f t="shared" si="59"/>
        <v>0</v>
      </c>
      <c r="CY54" s="52">
        <f t="shared" si="60"/>
        <v>0</v>
      </c>
      <c r="CZ54" s="52">
        <f t="shared" si="61"/>
        <v>0</v>
      </c>
      <c r="DA54" s="52">
        <f t="shared" si="62"/>
        <v>0</v>
      </c>
      <c r="DB54" s="66">
        <f t="shared" si="40"/>
        <v>0</v>
      </c>
      <c r="DC54" s="56"/>
      <c r="DD54" s="115"/>
      <c r="DE54" s="116">
        <f>'CINI-Unicampania-Totale-Prev'!BU54</f>
        <v>0</v>
      </c>
      <c r="DF54" s="116">
        <f>'CINI-Unicampania-Totale-Prev'!BV54</f>
        <v>0</v>
      </c>
      <c r="DG54" s="116">
        <f>'CINI-Unicampania-Totale-Prev'!BW54</f>
        <v>0</v>
      </c>
      <c r="DH54" s="115"/>
      <c r="DI54" s="65"/>
      <c r="DJ54" s="109">
        <f t="shared" ref="DJ54:DJ93" si="63">DD54/125</f>
        <v>0</v>
      </c>
      <c r="DK54" s="65"/>
      <c r="DL54" s="113">
        <f>DG54/125*'CINI - UniCampania'!$B$4</f>
        <v>0</v>
      </c>
    </row>
    <row r="55" spans="2:116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8"/>
        <v>0</v>
      </c>
      <c r="P55" s="4">
        <f t="shared" si="49"/>
        <v>0</v>
      </c>
      <c r="Q55" s="4">
        <f t="shared" si="50"/>
        <v>0</v>
      </c>
      <c r="R55" s="4">
        <f t="shared" si="51"/>
        <v>0</v>
      </c>
      <c r="S55" s="4">
        <f t="shared" si="52"/>
        <v>0</v>
      </c>
      <c r="T55" s="5">
        <f t="shared" si="53"/>
        <v>0</v>
      </c>
      <c r="U55" s="5">
        <f t="shared" si="25"/>
        <v>0</v>
      </c>
      <c r="V55" s="5">
        <f t="shared" si="26"/>
        <v>0</v>
      </c>
      <c r="W55" s="5">
        <f t="shared" si="27"/>
        <v>0</v>
      </c>
      <c r="X55" s="5">
        <f>SUM(Tabella12058111928[[#This Row],[Quadrimestre nov22-feb23]:[Quadrimestre lug25-ott25]])</f>
        <v>0</v>
      </c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54"/>
        <v>0</v>
      </c>
      <c r="CT55" s="52">
        <f t="shared" si="55"/>
        <v>0</v>
      </c>
      <c r="CU55" s="52">
        <f t="shared" si="56"/>
        <v>0</v>
      </c>
      <c r="CV55" s="52">
        <f t="shared" si="57"/>
        <v>0</v>
      </c>
      <c r="CW55" s="52">
        <f t="shared" si="58"/>
        <v>0</v>
      </c>
      <c r="CX55" s="52">
        <f t="shared" si="59"/>
        <v>0</v>
      </c>
      <c r="CY55" s="52">
        <f t="shared" si="60"/>
        <v>0</v>
      </c>
      <c r="CZ55" s="52">
        <f t="shared" si="61"/>
        <v>0</v>
      </c>
      <c r="DA55" s="52">
        <f t="shared" si="62"/>
        <v>0</v>
      </c>
      <c r="DB55" s="66">
        <f t="shared" si="40"/>
        <v>0</v>
      </c>
      <c r="DC55" s="56"/>
      <c r="DD55" s="115"/>
      <c r="DE55" s="116">
        <f>'CINI-Unicampania-Totale-Prev'!BU55</f>
        <v>0</v>
      </c>
      <c r="DF55" s="116">
        <f>'CINI-Unicampania-Totale-Prev'!BV55</f>
        <v>0</v>
      </c>
      <c r="DG55" s="116">
        <f>'CINI-Unicampania-Totale-Prev'!BW55</f>
        <v>0</v>
      </c>
      <c r="DH55" s="115"/>
      <c r="DI55" s="65"/>
      <c r="DJ55" s="109">
        <f t="shared" si="63"/>
        <v>0</v>
      </c>
      <c r="DK55" s="65"/>
      <c r="DL55" s="113">
        <f>DG55/125*'CINI - UniCampania'!$B$4</f>
        <v>0</v>
      </c>
    </row>
    <row r="56" spans="2:116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8"/>
        <v>0</v>
      </c>
      <c r="P56" s="4">
        <f t="shared" si="49"/>
        <v>0</v>
      </c>
      <c r="Q56" s="4">
        <f t="shared" si="50"/>
        <v>0</v>
      </c>
      <c r="R56" s="4">
        <f t="shared" si="51"/>
        <v>0</v>
      </c>
      <c r="S56" s="4">
        <f t="shared" si="52"/>
        <v>0</v>
      </c>
      <c r="T56" s="5">
        <f t="shared" si="53"/>
        <v>0</v>
      </c>
      <c r="U56" s="5">
        <f t="shared" si="25"/>
        <v>0</v>
      </c>
      <c r="V56" s="5">
        <f t="shared" si="26"/>
        <v>0</v>
      </c>
      <c r="W56" s="5">
        <f t="shared" si="27"/>
        <v>0</v>
      </c>
      <c r="X56" s="5">
        <f>SUM(Tabella12058111928[[#This Row],[Quadrimestre nov22-feb23]:[Quadrimestre lug25-ott25]])</f>
        <v>0</v>
      </c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54"/>
        <v>0</v>
      </c>
      <c r="CT56" s="52">
        <f t="shared" si="55"/>
        <v>0</v>
      </c>
      <c r="CU56" s="52">
        <f t="shared" si="56"/>
        <v>0</v>
      </c>
      <c r="CV56" s="52">
        <f t="shared" si="57"/>
        <v>0</v>
      </c>
      <c r="CW56" s="52">
        <f t="shared" si="58"/>
        <v>0</v>
      </c>
      <c r="CX56" s="52">
        <f t="shared" si="59"/>
        <v>0</v>
      </c>
      <c r="CY56" s="52">
        <f t="shared" si="60"/>
        <v>0</v>
      </c>
      <c r="CZ56" s="52">
        <f t="shared" si="61"/>
        <v>0</v>
      </c>
      <c r="DA56" s="52">
        <f t="shared" si="62"/>
        <v>0</v>
      </c>
      <c r="DB56" s="66">
        <f t="shared" si="40"/>
        <v>0</v>
      </c>
      <c r="DC56" s="56"/>
      <c r="DD56" s="115"/>
      <c r="DE56" s="116">
        <f>'CINI-Unicampania-Totale-Prev'!BU56</f>
        <v>0</v>
      </c>
      <c r="DF56" s="116">
        <f>'CINI-Unicampania-Totale-Prev'!BV56</f>
        <v>0</v>
      </c>
      <c r="DG56" s="116">
        <f>'CINI-Unicampania-Totale-Prev'!BW56</f>
        <v>0</v>
      </c>
      <c r="DH56" s="115"/>
      <c r="DI56" s="65"/>
      <c r="DJ56" s="109">
        <f t="shared" si="63"/>
        <v>0</v>
      </c>
      <c r="DK56" s="65"/>
      <c r="DL56" s="113">
        <f>DG56/125*'CINI - UniCampania'!$B$4</f>
        <v>0</v>
      </c>
    </row>
    <row r="57" spans="2:116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8"/>
        <v>0</v>
      </c>
      <c r="P57" s="4">
        <f t="shared" si="49"/>
        <v>0</v>
      </c>
      <c r="Q57" s="4">
        <f t="shared" si="50"/>
        <v>0</v>
      </c>
      <c r="R57" s="4">
        <f t="shared" si="51"/>
        <v>0</v>
      </c>
      <c r="S57" s="4">
        <f t="shared" si="52"/>
        <v>0</v>
      </c>
      <c r="T57" s="5">
        <f t="shared" si="53"/>
        <v>0</v>
      </c>
      <c r="U57" s="5">
        <f t="shared" si="25"/>
        <v>0</v>
      </c>
      <c r="V57" s="5">
        <f t="shared" si="26"/>
        <v>0</v>
      </c>
      <c r="W57" s="5">
        <f t="shared" si="27"/>
        <v>0</v>
      </c>
      <c r="X57" s="5">
        <f>SUM(Tabella12058111928[[#This Row],[Quadrimestre nov22-feb23]:[Quadrimestre lug25-ott25]])</f>
        <v>0</v>
      </c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54"/>
        <v>0</v>
      </c>
      <c r="CT57" s="52">
        <f t="shared" si="55"/>
        <v>0</v>
      </c>
      <c r="CU57" s="52">
        <f t="shared" si="56"/>
        <v>0</v>
      </c>
      <c r="CV57" s="52">
        <f t="shared" si="57"/>
        <v>0</v>
      </c>
      <c r="CW57" s="52">
        <f t="shared" si="58"/>
        <v>0</v>
      </c>
      <c r="CX57" s="52">
        <f t="shared" si="59"/>
        <v>0</v>
      </c>
      <c r="CY57" s="52">
        <f t="shared" si="60"/>
        <v>0</v>
      </c>
      <c r="CZ57" s="52">
        <f t="shared" si="61"/>
        <v>0</v>
      </c>
      <c r="DA57" s="52">
        <f t="shared" si="62"/>
        <v>0</v>
      </c>
      <c r="DB57" s="66">
        <f t="shared" si="40"/>
        <v>0</v>
      </c>
      <c r="DC57" s="56"/>
      <c r="DD57" s="115"/>
      <c r="DE57" s="116">
        <f>'CINI-Unicampania-Totale-Prev'!BU57</f>
        <v>0</v>
      </c>
      <c r="DF57" s="116">
        <f>'CINI-Unicampania-Totale-Prev'!BV57</f>
        <v>0</v>
      </c>
      <c r="DG57" s="116">
        <f>'CINI-Unicampania-Totale-Prev'!BW57</f>
        <v>0</v>
      </c>
      <c r="DH57" s="115"/>
      <c r="DI57" s="65"/>
      <c r="DJ57" s="109">
        <f t="shared" si="63"/>
        <v>0</v>
      </c>
      <c r="DK57" s="65"/>
      <c r="DL57" s="113">
        <f>DG57/125*'CINI - UniCampania'!$B$4</f>
        <v>0</v>
      </c>
    </row>
    <row r="58" spans="2:116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8"/>
        <v>0</v>
      </c>
      <c r="P58" s="4">
        <f t="shared" si="49"/>
        <v>0</v>
      </c>
      <c r="Q58" s="4">
        <f t="shared" si="50"/>
        <v>0</v>
      </c>
      <c r="R58" s="4">
        <f t="shared" si="51"/>
        <v>0</v>
      </c>
      <c r="S58" s="4">
        <f t="shared" si="52"/>
        <v>0</v>
      </c>
      <c r="T58" s="5">
        <f t="shared" si="53"/>
        <v>0</v>
      </c>
      <c r="U58" s="5">
        <f t="shared" si="25"/>
        <v>0</v>
      </c>
      <c r="V58" s="5">
        <f t="shared" si="26"/>
        <v>0</v>
      </c>
      <c r="W58" s="5">
        <f t="shared" si="27"/>
        <v>0</v>
      </c>
      <c r="X58" s="5">
        <f>SUM(Tabella12058111928[[#This Row],[Quadrimestre nov22-feb23]:[Quadrimestre lug25-ott25]])</f>
        <v>0</v>
      </c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54"/>
        <v>0</v>
      </c>
      <c r="CT58" s="52">
        <f t="shared" si="55"/>
        <v>0</v>
      </c>
      <c r="CU58" s="52">
        <f t="shared" si="56"/>
        <v>0</v>
      </c>
      <c r="CV58" s="52">
        <f t="shared" si="57"/>
        <v>0</v>
      </c>
      <c r="CW58" s="52">
        <f t="shared" si="58"/>
        <v>0</v>
      </c>
      <c r="CX58" s="52">
        <f t="shared" si="59"/>
        <v>0</v>
      </c>
      <c r="CY58" s="52">
        <f t="shared" si="60"/>
        <v>0</v>
      </c>
      <c r="CZ58" s="52">
        <f t="shared" si="61"/>
        <v>0</v>
      </c>
      <c r="DA58" s="52">
        <f t="shared" si="62"/>
        <v>0</v>
      </c>
      <c r="DB58" s="66">
        <f t="shared" si="40"/>
        <v>0</v>
      </c>
      <c r="DC58" s="56"/>
      <c r="DD58" s="115"/>
      <c r="DE58" s="116">
        <f>'CINI-Unicampania-Totale-Prev'!BU58</f>
        <v>0</v>
      </c>
      <c r="DF58" s="116">
        <f>'CINI-Unicampania-Totale-Prev'!BV58</f>
        <v>0</v>
      </c>
      <c r="DG58" s="116">
        <f>'CINI-Unicampania-Totale-Prev'!BW58</f>
        <v>0</v>
      </c>
      <c r="DH58" s="115"/>
      <c r="DI58" s="65"/>
      <c r="DJ58" s="109">
        <f t="shared" si="63"/>
        <v>0</v>
      </c>
      <c r="DK58" s="65"/>
      <c r="DL58" s="113">
        <f>DG58/125*'CINI - UniCampania'!$B$4</f>
        <v>0</v>
      </c>
    </row>
    <row r="59" spans="2:116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8"/>
        <v>0</v>
      </c>
      <c r="P59" s="4">
        <f t="shared" si="49"/>
        <v>0</v>
      </c>
      <c r="Q59" s="4">
        <f t="shared" si="50"/>
        <v>0</v>
      </c>
      <c r="R59" s="4">
        <f t="shared" si="51"/>
        <v>0</v>
      </c>
      <c r="S59" s="4">
        <f t="shared" si="52"/>
        <v>0</v>
      </c>
      <c r="T59" s="5">
        <f t="shared" si="53"/>
        <v>0</v>
      </c>
      <c r="U59" s="5">
        <f t="shared" si="25"/>
        <v>0</v>
      </c>
      <c r="V59" s="5">
        <f t="shared" si="26"/>
        <v>0</v>
      </c>
      <c r="W59" s="5">
        <f t="shared" si="27"/>
        <v>0</v>
      </c>
      <c r="X59" s="5">
        <f>SUM(Tabella12058111928[[#This Row],[Quadrimestre nov22-feb23]:[Quadrimestre lug25-ott25]])</f>
        <v>0</v>
      </c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54"/>
        <v>0</v>
      </c>
      <c r="CT59" s="52">
        <f t="shared" si="55"/>
        <v>0</v>
      </c>
      <c r="CU59" s="52">
        <f t="shared" si="56"/>
        <v>0</v>
      </c>
      <c r="CV59" s="52">
        <f t="shared" si="57"/>
        <v>0</v>
      </c>
      <c r="CW59" s="52">
        <f t="shared" si="58"/>
        <v>0</v>
      </c>
      <c r="CX59" s="52">
        <f t="shared" si="59"/>
        <v>0</v>
      </c>
      <c r="CY59" s="52">
        <f t="shared" si="60"/>
        <v>0</v>
      </c>
      <c r="CZ59" s="52">
        <f t="shared" si="61"/>
        <v>0</v>
      </c>
      <c r="DA59" s="52">
        <f t="shared" si="62"/>
        <v>0</v>
      </c>
      <c r="DB59" s="66">
        <f t="shared" si="40"/>
        <v>0</v>
      </c>
      <c r="DC59" s="56"/>
      <c r="DD59" s="115"/>
      <c r="DE59" s="116">
        <f>'CINI-Unicampania-Totale-Prev'!BU59</f>
        <v>0</v>
      </c>
      <c r="DF59" s="116">
        <f>'CINI-Unicampania-Totale-Prev'!BV59</f>
        <v>0</v>
      </c>
      <c r="DG59" s="116">
        <f>'CINI-Unicampania-Totale-Prev'!BW59</f>
        <v>0</v>
      </c>
      <c r="DH59" s="115"/>
      <c r="DI59" s="65"/>
      <c r="DJ59" s="109">
        <f t="shared" si="63"/>
        <v>0</v>
      </c>
      <c r="DK59" s="65"/>
      <c r="DL59" s="113">
        <f>DG59/125*'CINI - UniCampania'!$B$4</f>
        <v>0</v>
      </c>
    </row>
    <row r="60" spans="2:116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8"/>
        <v>0</v>
      </c>
      <c r="P60" s="4">
        <f t="shared" si="49"/>
        <v>0</v>
      </c>
      <c r="Q60" s="4">
        <f t="shared" si="50"/>
        <v>0</v>
      </c>
      <c r="R60" s="4">
        <f t="shared" si="51"/>
        <v>0</v>
      </c>
      <c r="S60" s="4">
        <f t="shared" si="52"/>
        <v>0</v>
      </c>
      <c r="T60" s="5">
        <f t="shared" si="53"/>
        <v>0</v>
      </c>
      <c r="U60" s="5">
        <f t="shared" si="25"/>
        <v>0</v>
      </c>
      <c r="V60" s="5">
        <f t="shared" si="26"/>
        <v>0</v>
      </c>
      <c r="W60" s="5">
        <f t="shared" si="27"/>
        <v>0</v>
      </c>
      <c r="X60" s="5">
        <f>SUM(Tabella12058111928[[#This Row],[Quadrimestre nov22-feb23]:[Quadrimestre lug25-ott25]])</f>
        <v>0</v>
      </c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54"/>
        <v>0</v>
      </c>
      <c r="CT60" s="52">
        <f t="shared" si="55"/>
        <v>0</v>
      </c>
      <c r="CU60" s="52">
        <f t="shared" si="56"/>
        <v>0</v>
      </c>
      <c r="CV60" s="52">
        <f t="shared" si="57"/>
        <v>0</v>
      </c>
      <c r="CW60" s="52">
        <f t="shared" si="58"/>
        <v>0</v>
      </c>
      <c r="CX60" s="52">
        <f t="shared" si="59"/>
        <v>0</v>
      </c>
      <c r="CY60" s="52">
        <f t="shared" si="60"/>
        <v>0</v>
      </c>
      <c r="CZ60" s="52">
        <f t="shared" si="61"/>
        <v>0</v>
      </c>
      <c r="DA60" s="52">
        <f t="shared" si="62"/>
        <v>0</v>
      </c>
      <c r="DB60" s="66">
        <f t="shared" si="40"/>
        <v>0</v>
      </c>
      <c r="DC60" s="56"/>
      <c r="DD60" s="115"/>
      <c r="DE60" s="116">
        <f>'CINI-Unicampania-Totale-Prev'!BU60</f>
        <v>0</v>
      </c>
      <c r="DF60" s="116">
        <f>'CINI-Unicampania-Totale-Prev'!BV60</f>
        <v>0</v>
      </c>
      <c r="DG60" s="116">
        <f>'CINI-Unicampania-Totale-Prev'!BW60</f>
        <v>0</v>
      </c>
      <c r="DH60" s="115"/>
      <c r="DI60" s="65"/>
      <c r="DJ60" s="109">
        <f t="shared" si="63"/>
        <v>0</v>
      </c>
      <c r="DK60" s="65"/>
      <c r="DL60" s="113">
        <f>DG60/125*'CINI - UniCampania'!$B$4</f>
        <v>0</v>
      </c>
    </row>
    <row r="61" spans="2:116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8"/>
        <v>0</v>
      </c>
      <c r="P61" s="4">
        <f t="shared" si="49"/>
        <v>0</v>
      </c>
      <c r="Q61" s="4">
        <f t="shared" si="50"/>
        <v>0</v>
      </c>
      <c r="R61" s="4">
        <f t="shared" si="51"/>
        <v>0</v>
      </c>
      <c r="S61" s="4">
        <f t="shared" si="52"/>
        <v>0</v>
      </c>
      <c r="T61" s="5">
        <f t="shared" si="53"/>
        <v>0</v>
      </c>
      <c r="U61" s="5">
        <f t="shared" si="25"/>
        <v>0</v>
      </c>
      <c r="V61" s="5">
        <f t="shared" si="26"/>
        <v>0</v>
      </c>
      <c r="W61" s="5">
        <f t="shared" si="27"/>
        <v>0</v>
      </c>
      <c r="X61" s="5">
        <f>SUM(Tabella12058111928[[#This Row],[Quadrimestre nov22-feb23]:[Quadrimestre lug25-ott25]])</f>
        <v>0</v>
      </c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54"/>
        <v>0</v>
      </c>
      <c r="CT61" s="52">
        <f t="shared" si="55"/>
        <v>0</v>
      </c>
      <c r="CU61" s="52">
        <f t="shared" si="56"/>
        <v>0</v>
      </c>
      <c r="CV61" s="52">
        <f t="shared" si="57"/>
        <v>0</v>
      </c>
      <c r="CW61" s="52">
        <f t="shared" si="58"/>
        <v>0</v>
      </c>
      <c r="CX61" s="52">
        <f t="shared" si="59"/>
        <v>0</v>
      </c>
      <c r="CY61" s="52">
        <f t="shared" si="60"/>
        <v>0</v>
      </c>
      <c r="CZ61" s="52">
        <f t="shared" si="61"/>
        <v>0</v>
      </c>
      <c r="DA61" s="52">
        <f t="shared" si="62"/>
        <v>0</v>
      </c>
      <c r="DB61" s="66">
        <f t="shared" si="40"/>
        <v>0</v>
      </c>
      <c r="DC61" s="56"/>
      <c r="DD61" s="115"/>
      <c r="DE61" s="116">
        <f>'CINI-Unicampania-Totale-Prev'!BU61</f>
        <v>0</v>
      </c>
      <c r="DF61" s="116">
        <f>'CINI-Unicampania-Totale-Prev'!BV61</f>
        <v>0</v>
      </c>
      <c r="DG61" s="116">
        <f>'CINI-Unicampania-Totale-Prev'!BW61</f>
        <v>0</v>
      </c>
      <c r="DH61" s="115"/>
      <c r="DI61" s="65"/>
      <c r="DJ61" s="109">
        <f t="shared" si="63"/>
        <v>0</v>
      </c>
      <c r="DK61" s="65"/>
      <c r="DL61" s="113">
        <f>DG61/125*'CINI - UniCampania'!$B$4</f>
        <v>0</v>
      </c>
    </row>
    <row r="62" spans="2:116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8"/>
        <v>0</v>
      </c>
      <c r="P62" s="4">
        <f t="shared" si="49"/>
        <v>0</v>
      </c>
      <c r="Q62" s="4">
        <f t="shared" si="50"/>
        <v>0</v>
      </c>
      <c r="R62" s="4">
        <f t="shared" si="51"/>
        <v>0</v>
      </c>
      <c r="S62" s="4">
        <f t="shared" si="52"/>
        <v>0</v>
      </c>
      <c r="T62" s="5">
        <f t="shared" si="53"/>
        <v>0</v>
      </c>
      <c r="U62" s="5">
        <f t="shared" si="25"/>
        <v>0</v>
      </c>
      <c r="V62" s="5">
        <f t="shared" si="26"/>
        <v>0</v>
      </c>
      <c r="W62" s="5">
        <f t="shared" si="27"/>
        <v>0</v>
      </c>
      <c r="X62" s="5">
        <f>SUM(Tabella12058111928[[#This Row],[Quadrimestre nov22-feb23]:[Quadrimestre lug25-ott25]])</f>
        <v>0</v>
      </c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54"/>
        <v>0</v>
      </c>
      <c r="CT62" s="52">
        <f t="shared" si="55"/>
        <v>0</v>
      </c>
      <c r="CU62" s="52">
        <f t="shared" si="56"/>
        <v>0</v>
      </c>
      <c r="CV62" s="52">
        <f t="shared" si="57"/>
        <v>0</v>
      </c>
      <c r="CW62" s="52">
        <f t="shared" si="58"/>
        <v>0</v>
      </c>
      <c r="CX62" s="52">
        <f t="shared" si="59"/>
        <v>0</v>
      </c>
      <c r="CY62" s="52">
        <f t="shared" si="60"/>
        <v>0</v>
      </c>
      <c r="CZ62" s="52">
        <f t="shared" si="61"/>
        <v>0</v>
      </c>
      <c r="DA62" s="52">
        <f t="shared" si="62"/>
        <v>0</v>
      </c>
      <c r="DB62" s="66">
        <f t="shared" si="40"/>
        <v>0</v>
      </c>
      <c r="DC62" s="56"/>
      <c r="DD62" s="115"/>
      <c r="DE62" s="116">
        <f>'CINI-Unicampania-Totale-Prev'!BU62</f>
        <v>0</v>
      </c>
      <c r="DF62" s="116">
        <f>'CINI-Unicampania-Totale-Prev'!BV62</f>
        <v>0</v>
      </c>
      <c r="DG62" s="116">
        <f>'CINI-Unicampania-Totale-Prev'!BW62</f>
        <v>0</v>
      </c>
      <c r="DH62" s="115"/>
      <c r="DI62" s="65"/>
      <c r="DJ62" s="109">
        <f t="shared" si="63"/>
        <v>0</v>
      </c>
      <c r="DK62" s="65"/>
      <c r="DL62" s="113">
        <f>DG62/125*'CINI - UniCampania'!$B$4</f>
        <v>0</v>
      </c>
    </row>
    <row r="63" spans="2:116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8"/>
        <v>0</v>
      </c>
      <c r="P63" s="4">
        <f t="shared" si="49"/>
        <v>0</v>
      </c>
      <c r="Q63" s="4">
        <f t="shared" si="50"/>
        <v>0</v>
      </c>
      <c r="R63" s="4">
        <f t="shared" si="51"/>
        <v>0</v>
      </c>
      <c r="S63" s="4">
        <f t="shared" si="52"/>
        <v>0</v>
      </c>
      <c r="T63" s="5">
        <f t="shared" si="53"/>
        <v>0</v>
      </c>
      <c r="U63" s="5">
        <f t="shared" si="25"/>
        <v>0</v>
      </c>
      <c r="V63" s="5">
        <f t="shared" si="26"/>
        <v>0</v>
      </c>
      <c r="W63" s="5">
        <f t="shared" si="27"/>
        <v>0</v>
      </c>
      <c r="X63" s="5">
        <f>SUM(Tabella12058111928[[#This Row],[Quadrimestre nov22-feb23]:[Quadrimestre lug25-ott25]])</f>
        <v>0</v>
      </c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54"/>
        <v>0</v>
      </c>
      <c r="CT63" s="52">
        <f t="shared" si="55"/>
        <v>0</v>
      </c>
      <c r="CU63" s="52">
        <f t="shared" si="56"/>
        <v>0</v>
      </c>
      <c r="CV63" s="52">
        <f t="shared" si="57"/>
        <v>0</v>
      </c>
      <c r="CW63" s="52">
        <f t="shared" si="58"/>
        <v>0</v>
      </c>
      <c r="CX63" s="52">
        <f t="shared" si="59"/>
        <v>0</v>
      </c>
      <c r="CY63" s="52">
        <f t="shared" si="60"/>
        <v>0</v>
      </c>
      <c r="CZ63" s="52">
        <f t="shared" si="61"/>
        <v>0</v>
      </c>
      <c r="DA63" s="52">
        <f t="shared" si="62"/>
        <v>0</v>
      </c>
      <c r="DB63" s="66">
        <f t="shared" si="40"/>
        <v>0</v>
      </c>
      <c r="DC63" s="56"/>
      <c r="DD63" s="115"/>
      <c r="DE63" s="116">
        <f>'CINI-Unicampania-Totale-Prev'!BU63</f>
        <v>0</v>
      </c>
      <c r="DF63" s="116">
        <f>'CINI-Unicampania-Totale-Prev'!BV63</f>
        <v>0</v>
      </c>
      <c r="DG63" s="116">
        <f>'CINI-Unicampania-Totale-Prev'!BW63</f>
        <v>0</v>
      </c>
      <c r="DH63" s="115"/>
      <c r="DI63" s="65"/>
      <c r="DJ63" s="109">
        <f t="shared" si="63"/>
        <v>0</v>
      </c>
      <c r="DK63" s="65"/>
      <c r="DL63" s="113">
        <f>DG63/125*'CINI - UniCampania'!$B$4</f>
        <v>0</v>
      </c>
    </row>
    <row r="64" spans="2:116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8"/>
        <v>0</v>
      </c>
      <c r="P64" s="4">
        <f t="shared" si="49"/>
        <v>0</v>
      </c>
      <c r="Q64" s="4">
        <f t="shared" si="50"/>
        <v>0</v>
      </c>
      <c r="R64" s="4">
        <f t="shared" si="51"/>
        <v>0</v>
      </c>
      <c r="S64" s="4">
        <f t="shared" si="52"/>
        <v>0</v>
      </c>
      <c r="T64" s="5">
        <f t="shared" si="53"/>
        <v>0</v>
      </c>
      <c r="U64" s="5">
        <f t="shared" si="25"/>
        <v>0</v>
      </c>
      <c r="V64" s="5">
        <f t="shared" si="26"/>
        <v>0</v>
      </c>
      <c r="W64" s="5">
        <f t="shared" si="27"/>
        <v>0</v>
      </c>
      <c r="X64" s="5">
        <f>SUM(Tabella12058111928[[#This Row],[Quadrimestre nov22-feb23]:[Quadrimestre lug25-ott25]])</f>
        <v>0</v>
      </c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54"/>
        <v>0</v>
      </c>
      <c r="CT64" s="52">
        <f t="shared" si="55"/>
        <v>0</v>
      </c>
      <c r="CU64" s="52">
        <f t="shared" si="56"/>
        <v>0</v>
      </c>
      <c r="CV64" s="52">
        <f t="shared" si="57"/>
        <v>0</v>
      </c>
      <c r="CW64" s="52">
        <f t="shared" si="58"/>
        <v>0</v>
      </c>
      <c r="CX64" s="52">
        <f t="shared" si="59"/>
        <v>0</v>
      </c>
      <c r="CY64" s="52">
        <f t="shared" si="60"/>
        <v>0</v>
      </c>
      <c r="CZ64" s="52">
        <f t="shared" si="61"/>
        <v>0</v>
      </c>
      <c r="DA64" s="52">
        <f t="shared" si="62"/>
        <v>0</v>
      </c>
      <c r="DB64" s="66">
        <f t="shared" si="40"/>
        <v>0</v>
      </c>
      <c r="DC64" s="56"/>
      <c r="DD64" s="115"/>
      <c r="DE64" s="116">
        <f>'CINI-Unicampania-Totale-Prev'!BU64</f>
        <v>0</v>
      </c>
      <c r="DF64" s="116">
        <f>'CINI-Unicampania-Totale-Prev'!BV64</f>
        <v>0</v>
      </c>
      <c r="DG64" s="116">
        <f>'CINI-Unicampania-Totale-Prev'!BW64</f>
        <v>0</v>
      </c>
      <c r="DH64" s="115"/>
      <c r="DI64" s="65"/>
      <c r="DJ64" s="109">
        <f t="shared" si="63"/>
        <v>0</v>
      </c>
      <c r="DK64" s="65"/>
      <c r="DL64" s="113">
        <f>DG64/125*'CINI - UniCampania'!$B$4</f>
        <v>0</v>
      </c>
    </row>
    <row r="65" spans="2:116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8"/>
        <v>0</v>
      </c>
      <c r="P65" s="4">
        <f t="shared" si="49"/>
        <v>0</v>
      </c>
      <c r="Q65" s="4">
        <f t="shared" si="50"/>
        <v>0</v>
      </c>
      <c r="R65" s="4">
        <f t="shared" si="51"/>
        <v>0</v>
      </c>
      <c r="S65" s="4">
        <f t="shared" si="52"/>
        <v>0</v>
      </c>
      <c r="T65" s="5">
        <f t="shared" si="53"/>
        <v>0</v>
      </c>
      <c r="U65" s="5">
        <f t="shared" si="25"/>
        <v>0</v>
      </c>
      <c r="V65" s="5">
        <f t="shared" si="26"/>
        <v>0</v>
      </c>
      <c r="W65" s="5">
        <f t="shared" si="27"/>
        <v>0</v>
      </c>
      <c r="X65" s="5">
        <f>SUM(Tabella12058111928[[#This Row],[Quadrimestre nov22-feb23]:[Quadrimestre lug25-ott25]])</f>
        <v>0</v>
      </c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54"/>
        <v>0</v>
      </c>
      <c r="CT65" s="52">
        <f t="shared" si="55"/>
        <v>0</v>
      </c>
      <c r="CU65" s="52">
        <f t="shared" si="56"/>
        <v>0</v>
      </c>
      <c r="CV65" s="52">
        <f t="shared" si="57"/>
        <v>0</v>
      </c>
      <c r="CW65" s="52">
        <f t="shared" si="58"/>
        <v>0</v>
      </c>
      <c r="CX65" s="52">
        <f t="shared" si="59"/>
        <v>0</v>
      </c>
      <c r="CY65" s="52">
        <f t="shared" si="60"/>
        <v>0</v>
      </c>
      <c r="CZ65" s="52">
        <f t="shared" si="61"/>
        <v>0</v>
      </c>
      <c r="DA65" s="52">
        <f t="shared" si="62"/>
        <v>0</v>
      </c>
      <c r="DB65" s="66">
        <f t="shared" si="40"/>
        <v>0</v>
      </c>
      <c r="DC65" s="56"/>
      <c r="DD65" s="115"/>
      <c r="DE65" s="116">
        <f>'CINI-Unicampania-Totale-Prev'!BU65</f>
        <v>0</v>
      </c>
      <c r="DF65" s="116">
        <f>'CINI-Unicampania-Totale-Prev'!BV65</f>
        <v>0</v>
      </c>
      <c r="DG65" s="116">
        <f>'CINI-Unicampania-Totale-Prev'!BW65</f>
        <v>0</v>
      </c>
      <c r="DH65" s="115"/>
      <c r="DI65" s="65"/>
      <c r="DJ65" s="109">
        <f t="shared" si="63"/>
        <v>0</v>
      </c>
      <c r="DK65" s="65"/>
      <c r="DL65" s="113">
        <f>DG65/125*'CINI - UniCampania'!$B$4</f>
        <v>0</v>
      </c>
    </row>
    <row r="66" spans="2:116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8"/>
        <v>0</v>
      </c>
      <c r="P66" s="4">
        <f t="shared" si="49"/>
        <v>0</v>
      </c>
      <c r="Q66" s="4">
        <f t="shared" si="50"/>
        <v>0</v>
      </c>
      <c r="R66" s="4">
        <f t="shared" si="51"/>
        <v>0</v>
      </c>
      <c r="S66" s="4">
        <f t="shared" si="52"/>
        <v>0</v>
      </c>
      <c r="T66" s="5">
        <f t="shared" si="53"/>
        <v>0</v>
      </c>
      <c r="U66" s="5">
        <f t="shared" si="25"/>
        <v>0</v>
      </c>
      <c r="V66" s="5">
        <f t="shared" si="26"/>
        <v>0</v>
      </c>
      <c r="W66" s="5">
        <f t="shared" si="27"/>
        <v>0</v>
      </c>
      <c r="X66" s="5">
        <f>SUM(Tabella12058111928[[#This Row],[Quadrimestre nov22-feb23]:[Quadrimestre lug25-ott25]])</f>
        <v>0</v>
      </c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54"/>
        <v>0</v>
      </c>
      <c r="CT66" s="52">
        <f t="shared" si="55"/>
        <v>0</v>
      </c>
      <c r="CU66" s="52">
        <f t="shared" si="56"/>
        <v>0</v>
      </c>
      <c r="CV66" s="52">
        <f t="shared" si="57"/>
        <v>0</v>
      </c>
      <c r="CW66" s="52">
        <f t="shared" si="58"/>
        <v>0</v>
      </c>
      <c r="CX66" s="52">
        <f t="shared" si="59"/>
        <v>0</v>
      </c>
      <c r="CY66" s="52">
        <f t="shared" si="60"/>
        <v>0</v>
      </c>
      <c r="CZ66" s="52">
        <f t="shared" si="61"/>
        <v>0</v>
      </c>
      <c r="DA66" s="52">
        <f t="shared" si="62"/>
        <v>0</v>
      </c>
      <c r="DB66" s="66">
        <f t="shared" si="40"/>
        <v>0</v>
      </c>
      <c r="DC66" s="56"/>
      <c r="DD66" s="115"/>
      <c r="DE66" s="116">
        <f>'CINI-Unicampania-Totale-Prev'!BU66</f>
        <v>0</v>
      </c>
      <c r="DF66" s="116">
        <f>'CINI-Unicampania-Totale-Prev'!BV66</f>
        <v>0</v>
      </c>
      <c r="DG66" s="116">
        <f>'CINI-Unicampania-Totale-Prev'!BW66</f>
        <v>0</v>
      </c>
      <c r="DH66" s="115"/>
      <c r="DI66" s="65"/>
      <c r="DJ66" s="109">
        <f t="shared" si="63"/>
        <v>0</v>
      </c>
      <c r="DK66" s="65"/>
      <c r="DL66" s="113">
        <f>DG66/125*'CINI - UniCampania'!$B$4</f>
        <v>0</v>
      </c>
    </row>
    <row r="67" spans="2:116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8"/>
        <v>0</v>
      </c>
      <c r="P67" s="4">
        <f t="shared" si="49"/>
        <v>0</v>
      </c>
      <c r="Q67" s="4">
        <f t="shared" si="50"/>
        <v>0</v>
      </c>
      <c r="R67" s="4">
        <f t="shared" si="51"/>
        <v>0</v>
      </c>
      <c r="S67" s="4">
        <f t="shared" si="52"/>
        <v>0</v>
      </c>
      <c r="T67" s="5">
        <f t="shared" si="53"/>
        <v>0</v>
      </c>
      <c r="U67" s="5">
        <f t="shared" si="25"/>
        <v>0</v>
      </c>
      <c r="V67" s="5">
        <f t="shared" si="26"/>
        <v>0</v>
      </c>
      <c r="W67" s="5">
        <f t="shared" si="27"/>
        <v>0</v>
      </c>
      <c r="X67" s="5">
        <f>SUM(Tabella12058111928[[#This Row],[Quadrimestre nov22-feb23]:[Quadrimestre lug25-ott25]])</f>
        <v>0</v>
      </c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54"/>
        <v>0</v>
      </c>
      <c r="CT67" s="52">
        <f t="shared" si="55"/>
        <v>0</v>
      </c>
      <c r="CU67" s="52">
        <f t="shared" si="56"/>
        <v>0</v>
      </c>
      <c r="CV67" s="52">
        <f t="shared" si="57"/>
        <v>0</v>
      </c>
      <c r="CW67" s="52">
        <f t="shared" si="58"/>
        <v>0</v>
      </c>
      <c r="CX67" s="52">
        <f t="shared" si="59"/>
        <v>0</v>
      </c>
      <c r="CY67" s="52">
        <f t="shared" si="60"/>
        <v>0</v>
      </c>
      <c r="CZ67" s="52">
        <f t="shared" si="61"/>
        <v>0</v>
      </c>
      <c r="DA67" s="52">
        <f t="shared" si="62"/>
        <v>0</v>
      </c>
      <c r="DB67" s="66">
        <f t="shared" si="40"/>
        <v>0</v>
      </c>
      <c r="DC67" s="56"/>
      <c r="DD67" s="115"/>
      <c r="DE67" s="116">
        <f>'CINI-Unicampania-Totale-Prev'!BU67</f>
        <v>0</v>
      </c>
      <c r="DF67" s="116">
        <f>'CINI-Unicampania-Totale-Prev'!BV67</f>
        <v>0</v>
      </c>
      <c r="DG67" s="116">
        <f>'CINI-Unicampania-Totale-Prev'!BW67</f>
        <v>0</v>
      </c>
      <c r="DH67" s="115"/>
      <c r="DI67" s="65"/>
      <c r="DJ67" s="109">
        <f t="shared" si="63"/>
        <v>0</v>
      </c>
      <c r="DK67" s="65"/>
      <c r="DL67" s="113">
        <f>DG67/125*'CINI - UniCampania'!$B$4</f>
        <v>0</v>
      </c>
    </row>
    <row r="68" spans="2:116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64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65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66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7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8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69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70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71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72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SUM(Tabella12058111928[[#This Row],[Quadrimestre nov22-feb23]:[Quadrimestre lug25-ott25]])</f>
        <v>0</v>
      </c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54"/>
        <v>0</v>
      </c>
      <c r="CT68" s="52">
        <f t="shared" si="55"/>
        <v>0</v>
      </c>
      <c r="CU68" s="52">
        <f t="shared" si="56"/>
        <v>0</v>
      </c>
      <c r="CV68" s="52">
        <f t="shared" si="57"/>
        <v>0</v>
      </c>
      <c r="CW68" s="52">
        <f t="shared" si="58"/>
        <v>0</v>
      </c>
      <c r="CX68" s="52">
        <f t="shared" si="59"/>
        <v>0</v>
      </c>
      <c r="CY68" s="52">
        <f t="shared" si="60"/>
        <v>0</v>
      </c>
      <c r="CZ68" s="52">
        <f t="shared" si="61"/>
        <v>0</v>
      </c>
      <c r="DA68" s="52">
        <f t="shared" si="62"/>
        <v>0</v>
      </c>
      <c r="DB68" s="66">
        <f t="shared" si="40"/>
        <v>0</v>
      </c>
      <c r="DC68" s="56"/>
      <c r="DD68" s="115">
        <f t="shared" si="38"/>
        <v>220</v>
      </c>
      <c r="DE68" s="116">
        <f>'CINI-Unicampania-Totale-Prev'!BU68</f>
        <v>0</v>
      </c>
      <c r="DF68" s="116">
        <f>'CINI-Unicampania-Totale-Prev'!BV68</f>
        <v>220</v>
      </c>
      <c r="DG68" s="116">
        <f>'CINI-Unicampania-Totale-Prev'!BW68</f>
        <v>0</v>
      </c>
      <c r="DH68" s="115">
        <v>220</v>
      </c>
      <c r="DI68" s="65"/>
      <c r="DJ68" s="109">
        <f t="shared" si="63"/>
        <v>1.76</v>
      </c>
      <c r="DK68" s="65"/>
      <c r="DL68" s="113">
        <f>DG68/125*'CINI - UniCampania'!$B$4</f>
        <v>0</v>
      </c>
    </row>
    <row r="69" spans="2:116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64"/>
        <v>0</v>
      </c>
      <c r="P69" s="4">
        <f t="shared" si="65"/>
        <v>0</v>
      </c>
      <c r="Q69" s="4">
        <f t="shared" si="66"/>
        <v>0</v>
      </c>
      <c r="R69" s="4">
        <f t="shared" si="67"/>
        <v>0</v>
      </c>
      <c r="S69" s="4">
        <f t="shared" si="68"/>
        <v>0</v>
      </c>
      <c r="T69" s="5">
        <f t="shared" si="69"/>
        <v>0</v>
      </c>
      <c r="U69" s="5">
        <f t="shared" si="70"/>
        <v>0</v>
      </c>
      <c r="V69" s="5">
        <f t="shared" si="71"/>
        <v>0</v>
      </c>
      <c r="W69" s="5">
        <f t="shared" si="72"/>
        <v>0</v>
      </c>
      <c r="X69" s="5">
        <f>SUM(Tabella12058111928[[#This Row],[Quadrimestre nov22-feb23]:[Quadrimestre lug25-ott25]])</f>
        <v>0</v>
      </c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54"/>
        <v>0</v>
      </c>
      <c r="CT69" s="52">
        <f t="shared" si="55"/>
        <v>0</v>
      </c>
      <c r="CU69" s="52">
        <f t="shared" si="56"/>
        <v>0</v>
      </c>
      <c r="CV69" s="52">
        <f t="shared" si="57"/>
        <v>0</v>
      </c>
      <c r="CW69" s="52">
        <f t="shared" si="58"/>
        <v>0</v>
      </c>
      <c r="CX69" s="52">
        <f t="shared" si="59"/>
        <v>0</v>
      </c>
      <c r="CY69" s="52">
        <f t="shared" si="60"/>
        <v>0</v>
      </c>
      <c r="CZ69" s="52">
        <f t="shared" si="61"/>
        <v>0</v>
      </c>
      <c r="DA69" s="52">
        <f t="shared" si="62"/>
        <v>0</v>
      </c>
      <c r="DB69" s="66">
        <f t="shared" si="40"/>
        <v>0</v>
      </c>
      <c r="DC69" s="56"/>
      <c r="DD69" s="115">
        <f t="shared" si="38"/>
        <v>0</v>
      </c>
      <c r="DE69" s="116">
        <f>'CINI-Unicampania-Totale-Prev'!BU69</f>
        <v>0</v>
      </c>
      <c r="DF69" s="116">
        <f>'CINI-Unicampania-Totale-Prev'!BV69</f>
        <v>0</v>
      </c>
      <c r="DG69" s="116">
        <f>'CINI-Unicampania-Totale-Prev'!BW69</f>
        <v>0</v>
      </c>
      <c r="DH69" s="115">
        <v>0</v>
      </c>
      <c r="DI69" s="65"/>
      <c r="DJ69" s="109">
        <f t="shared" si="63"/>
        <v>0</v>
      </c>
      <c r="DK69" s="65"/>
      <c r="DL69" s="113">
        <f>DG69/125*'CINI - UniCampania'!$B$4</f>
        <v>0</v>
      </c>
    </row>
    <row r="70" spans="2:116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4"/>
        <v>0</v>
      </c>
      <c r="P70" s="4">
        <f t="shared" si="65"/>
        <v>0</v>
      </c>
      <c r="Q70" s="4">
        <f t="shared" si="66"/>
        <v>0</v>
      </c>
      <c r="R70" s="4">
        <f t="shared" si="67"/>
        <v>0</v>
      </c>
      <c r="S70" s="4">
        <f t="shared" si="68"/>
        <v>0</v>
      </c>
      <c r="T70" s="5">
        <f t="shared" si="69"/>
        <v>0</v>
      </c>
      <c r="U70" s="5">
        <f t="shared" si="70"/>
        <v>0</v>
      </c>
      <c r="V70" s="5">
        <f t="shared" si="71"/>
        <v>0</v>
      </c>
      <c r="W70" s="5">
        <f t="shared" si="72"/>
        <v>0</v>
      </c>
      <c r="X70" s="5">
        <f>SUM(Tabella12058111928[[#This Row],[Quadrimestre nov22-feb23]:[Quadrimestre lug25-ott25]])</f>
        <v>0</v>
      </c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54"/>
        <v>0</v>
      </c>
      <c r="CT70" s="52">
        <f t="shared" si="55"/>
        <v>0</v>
      </c>
      <c r="CU70" s="52">
        <f t="shared" si="56"/>
        <v>0</v>
      </c>
      <c r="CV70" s="52">
        <f t="shared" si="57"/>
        <v>0</v>
      </c>
      <c r="CW70" s="52">
        <f t="shared" si="58"/>
        <v>0</v>
      </c>
      <c r="CX70" s="52">
        <f t="shared" si="59"/>
        <v>0</v>
      </c>
      <c r="CY70" s="52">
        <f t="shared" si="60"/>
        <v>0</v>
      </c>
      <c r="CZ70" s="52">
        <f t="shared" si="61"/>
        <v>0</v>
      </c>
      <c r="DA70" s="52">
        <f t="shared" si="62"/>
        <v>0</v>
      </c>
      <c r="DB70" s="66">
        <f t="shared" si="40"/>
        <v>0</v>
      </c>
      <c r="DC70" s="56"/>
      <c r="DD70" s="115">
        <f t="shared" si="38"/>
        <v>0</v>
      </c>
      <c r="DE70" s="116">
        <f>'CINI-Unicampania-Totale-Prev'!BU70</f>
        <v>0</v>
      </c>
      <c r="DF70" s="116">
        <f>'CINI-Unicampania-Totale-Prev'!BV70</f>
        <v>0</v>
      </c>
      <c r="DG70" s="116">
        <f>'CINI-Unicampania-Totale-Prev'!BW70</f>
        <v>0</v>
      </c>
      <c r="DH70" s="115">
        <v>0</v>
      </c>
      <c r="DI70" s="65"/>
      <c r="DJ70" s="109">
        <f t="shared" si="63"/>
        <v>0</v>
      </c>
      <c r="DK70" s="65"/>
      <c r="DL70" s="113">
        <f>DG70/125*'CINI - UniCampania'!$B$4</f>
        <v>0</v>
      </c>
    </row>
    <row r="71" spans="2:116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4"/>
        <v>0</v>
      </c>
      <c r="P71" s="4">
        <f t="shared" si="65"/>
        <v>0</v>
      </c>
      <c r="Q71" s="4">
        <f t="shared" si="66"/>
        <v>0</v>
      </c>
      <c r="R71" s="4">
        <f t="shared" si="67"/>
        <v>0</v>
      </c>
      <c r="S71" s="4">
        <f t="shared" si="68"/>
        <v>0</v>
      </c>
      <c r="T71" s="5">
        <f t="shared" si="69"/>
        <v>0</v>
      </c>
      <c r="U71" s="5">
        <f t="shared" si="70"/>
        <v>0</v>
      </c>
      <c r="V71" s="5">
        <f t="shared" si="71"/>
        <v>0</v>
      </c>
      <c r="W71" s="5">
        <f t="shared" si="72"/>
        <v>0</v>
      </c>
      <c r="X71" s="5">
        <f>SUM(Tabella12058111928[[#This Row],[Quadrimestre nov22-feb23]:[Quadrimestre lug25-ott25]])</f>
        <v>0</v>
      </c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54"/>
        <v>0</v>
      </c>
      <c r="CT71" s="52">
        <f t="shared" si="55"/>
        <v>0</v>
      </c>
      <c r="CU71" s="52">
        <f t="shared" si="56"/>
        <v>0</v>
      </c>
      <c r="CV71" s="52">
        <f t="shared" si="57"/>
        <v>0</v>
      </c>
      <c r="CW71" s="52">
        <f t="shared" si="58"/>
        <v>0</v>
      </c>
      <c r="CX71" s="52">
        <f t="shared" si="59"/>
        <v>0</v>
      </c>
      <c r="CY71" s="52">
        <f t="shared" si="60"/>
        <v>0</v>
      </c>
      <c r="CZ71" s="52">
        <f t="shared" si="61"/>
        <v>0</v>
      </c>
      <c r="DA71" s="52">
        <f t="shared" si="62"/>
        <v>0</v>
      </c>
      <c r="DB71" s="66">
        <f t="shared" si="40"/>
        <v>0</v>
      </c>
      <c r="DC71" s="56"/>
      <c r="DD71" s="115">
        <f t="shared" si="38"/>
        <v>0</v>
      </c>
      <c r="DE71" s="116">
        <f>'CINI-Unicampania-Totale-Prev'!BU71</f>
        <v>0</v>
      </c>
      <c r="DF71" s="116">
        <f>'CINI-Unicampania-Totale-Prev'!BV71</f>
        <v>0</v>
      </c>
      <c r="DG71" s="116">
        <f>'CINI-Unicampania-Totale-Prev'!BW71</f>
        <v>0</v>
      </c>
      <c r="DH71" s="115">
        <v>0</v>
      </c>
      <c r="DI71" s="65"/>
      <c r="DJ71" s="109">
        <f t="shared" si="63"/>
        <v>0</v>
      </c>
      <c r="DK71" s="65"/>
      <c r="DL71" s="113">
        <f>DG71/125*'CINI - UniCampania'!$B$4</f>
        <v>0</v>
      </c>
    </row>
    <row r="72" spans="2:116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4"/>
        <v>0</v>
      </c>
      <c r="P72" s="4">
        <f t="shared" si="65"/>
        <v>0</v>
      </c>
      <c r="Q72" s="4">
        <f t="shared" si="66"/>
        <v>0</v>
      </c>
      <c r="R72" s="4">
        <f t="shared" si="67"/>
        <v>0</v>
      </c>
      <c r="S72" s="4">
        <f t="shared" si="68"/>
        <v>0</v>
      </c>
      <c r="T72" s="5">
        <f t="shared" si="69"/>
        <v>0</v>
      </c>
      <c r="U72" s="5">
        <f t="shared" si="70"/>
        <v>0</v>
      </c>
      <c r="V72" s="5">
        <f t="shared" si="71"/>
        <v>0</v>
      </c>
      <c r="W72" s="5">
        <f t="shared" si="72"/>
        <v>0</v>
      </c>
      <c r="X72" s="5">
        <f>SUM(Tabella12058111928[[#This Row],[Quadrimestre nov22-feb23]:[Quadrimestre lug25-ott25]])</f>
        <v>0</v>
      </c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73">IF(BZ72="X",$DL72/COUNTA($BZ72:$CQ72),0) +  IF(CA72="X",$DL72/COUNTA($BZ72:$CQ72),0)</f>
        <v>0</v>
      </c>
      <c r="CT72" s="52">
        <f t="shared" ref="CT72:CT103" si="74">IF(CB72="X",$DL72/COUNTA($BZ72:$CQ72),0) +  IF(CC72="X",$DL72/COUNTA($BZ72:$CQ72),0)</f>
        <v>0</v>
      </c>
      <c r="CU72" s="52">
        <f t="shared" ref="CU72:CU103" si="75">IF(CD72="X",$DL72/COUNTA($BZ72:$CQ72),0) +  IF(CE72="X",$DL72/COUNTA($BZ72:$CQ72),0)</f>
        <v>0</v>
      </c>
      <c r="CV72" s="52">
        <f t="shared" ref="CV72:CV103" si="76">IF(CF72="X",$DL72/COUNTA($BZ72:$CQ72),0) +  IF(CG72="X",$DL72/COUNTA($BZ72:$CQ72),0)</f>
        <v>0</v>
      </c>
      <c r="CW72" s="52">
        <f t="shared" ref="CW72:CW103" si="77">IF(CH72="X",$DL72/COUNTA($BZ72:$CQ72),0) +  IF(CI72="X",$DL72/COUNTA($BZ72:$CQ72),0)</f>
        <v>0</v>
      </c>
      <c r="CX72" s="52">
        <f t="shared" ref="CX72:CX103" si="78">IF(CJ72="X",$DL72/COUNTA($BZ72:$CQ72),0) +  IF(CK72="X",$DL72/COUNTA($BZ72:$CQ72),0)</f>
        <v>0</v>
      </c>
      <c r="CY72" s="52">
        <f t="shared" ref="CY72:CY103" si="79">IF(CL72="X",$DL72/COUNTA($BZ72:$CQ72),0) +  IF(CM72="X",$DL72/COUNTA($BZ72:$CQ72),0)</f>
        <v>0</v>
      </c>
      <c r="CZ72" s="52">
        <f t="shared" ref="CZ72:CZ103" si="80">IF(CN72="X",$DL72/COUNTA($BZ72:$CQ72),0) +  IF(CO72="X",$DL72/COUNTA($BZ72:$CQ72),0)</f>
        <v>0</v>
      </c>
      <c r="DA72" s="52">
        <f t="shared" ref="DA72:DA103" si="81">IF(CP72="X",$DL72/COUNTA($BZ72:$CQ72),0) +  IF(CQ72="X",$DL72/COUNTA($BZ72:$CQ72),0)</f>
        <v>0</v>
      </c>
      <c r="DB72" s="66">
        <f t="shared" si="40"/>
        <v>0</v>
      </c>
      <c r="DC72" s="56"/>
      <c r="DD72" s="115">
        <f t="shared" si="38"/>
        <v>0</v>
      </c>
      <c r="DE72" s="116">
        <f>'CINI-Unicampania-Totale-Prev'!BU72</f>
        <v>0</v>
      </c>
      <c r="DF72" s="116">
        <f>'CINI-Unicampania-Totale-Prev'!BV72</f>
        <v>0</v>
      </c>
      <c r="DG72" s="116">
        <f>'CINI-Unicampania-Totale-Prev'!BW72</f>
        <v>0</v>
      </c>
      <c r="DH72" s="115">
        <v>0</v>
      </c>
      <c r="DI72" s="65"/>
      <c r="DJ72" s="109">
        <f t="shared" si="63"/>
        <v>0</v>
      </c>
      <c r="DK72" s="65"/>
      <c r="DL72" s="113">
        <f>DG72/125*'CINI - UniCampania'!$B$4</f>
        <v>0</v>
      </c>
    </row>
    <row r="73" spans="2:116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4"/>
        <v>0</v>
      </c>
      <c r="P73" s="5">
        <f t="shared" si="65"/>
        <v>0</v>
      </c>
      <c r="Q73" s="5">
        <f t="shared" si="66"/>
        <v>0</v>
      </c>
      <c r="R73" s="5">
        <f t="shared" si="67"/>
        <v>0</v>
      </c>
      <c r="S73" s="5">
        <f t="shared" si="68"/>
        <v>0</v>
      </c>
      <c r="T73" s="5">
        <f t="shared" si="69"/>
        <v>0</v>
      </c>
      <c r="U73" s="5">
        <f t="shared" si="70"/>
        <v>0</v>
      </c>
      <c r="V73" s="5">
        <f t="shared" si="71"/>
        <v>0</v>
      </c>
      <c r="W73" s="5">
        <f t="shared" si="72"/>
        <v>0</v>
      </c>
      <c r="X73" s="5">
        <f>SUM(Tabella12058111928[[#This Row],[Quadrimestre nov22-feb23]:[Quadrimestre lug25-ott25]])</f>
        <v>0</v>
      </c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73"/>
        <v>0</v>
      </c>
      <c r="CT73" s="52">
        <f t="shared" si="74"/>
        <v>0</v>
      </c>
      <c r="CU73" s="52">
        <f t="shared" si="75"/>
        <v>0</v>
      </c>
      <c r="CV73" s="52">
        <f t="shared" si="76"/>
        <v>0</v>
      </c>
      <c r="CW73" s="52">
        <f t="shared" si="77"/>
        <v>0</v>
      </c>
      <c r="CX73" s="52">
        <f t="shared" si="78"/>
        <v>0</v>
      </c>
      <c r="CY73" s="52">
        <f t="shared" si="79"/>
        <v>0</v>
      </c>
      <c r="CZ73" s="52">
        <f t="shared" si="80"/>
        <v>0</v>
      </c>
      <c r="DA73" s="52">
        <f t="shared" si="81"/>
        <v>0</v>
      </c>
      <c r="DB73" s="66">
        <f t="shared" si="40"/>
        <v>0</v>
      </c>
      <c r="DC73" s="56"/>
      <c r="DD73" s="115">
        <f t="shared" ref="DD73:DD136" si="82">SUM(DE73:DG73)</f>
        <v>0</v>
      </c>
      <c r="DE73" s="116">
        <f>'CINI-Unicampania-Totale-Prev'!BU73</f>
        <v>0</v>
      </c>
      <c r="DF73" s="116">
        <f>'CINI-Unicampania-Totale-Prev'!BV73</f>
        <v>0</v>
      </c>
      <c r="DG73" s="116">
        <f>'CINI-Unicampania-Totale-Prev'!BW73</f>
        <v>0</v>
      </c>
      <c r="DH73" s="115">
        <v>0</v>
      </c>
      <c r="DI73" s="65"/>
      <c r="DJ73" s="109">
        <f t="shared" si="63"/>
        <v>0</v>
      </c>
      <c r="DK73" s="65"/>
      <c r="DL73" s="113">
        <f>DG73/125*'CINI - UniCampania'!$B$4</f>
        <v>0</v>
      </c>
    </row>
    <row r="74" spans="2:116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4"/>
        <v>0</v>
      </c>
      <c r="P74" s="5">
        <f t="shared" si="65"/>
        <v>0</v>
      </c>
      <c r="Q74" s="5">
        <f t="shared" si="66"/>
        <v>0</v>
      </c>
      <c r="R74" s="5">
        <f t="shared" si="67"/>
        <v>0</v>
      </c>
      <c r="S74" s="5">
        <f t="shared" si="68"/>
        <v>0</v>
      </c>
      <c r="T74" s="5">
        <f t="shared" si="69"/>
        <v>0</v>
      </c>
      <c r="U74" s="5">
        <f t="shared" si="70"/>
        <v>0</v>
      </c>
      <c r="V74" s="5">
        <f t="shared" si="71"/>
        <v>0</v>
      </c>
      <c r="W74" s="5">
        <f t="shared" si="72"/>
        <v>0</v>
      </c>
      <c r="X74" s="5">
        <f>SUM(Tabella12058111928[[#This Row],[Quadrimestre nov22-feb23]:[Quadrimestre lug25-ott25]])</f>
        <v>0</v>
      </c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73"/>
        <v>0</v>
      </c>
      <c r="CT74" s="52">
        <f t="shared" si="74"/>
        <v>0</v>
      </c>
      <c r="CU74" s="52">
        <f t="shared" si="75"/>
        <v>0</v>
      </c>
      <c r="CV74" s="52">
        <f t="shared" si="76"/>
        <v>0</v>
      </c>
      <c r="CW74" s="52">
        <f t="shared" si="77"/>
        <v>0</v>
      </c>
      <c r="CX74" s="52">
        <f t="shared" si="78"/>
        <v>0</v>
      </c>
      <c r="CY74" s="52">
        <f t="shared" si="79"/>
        <v>0</v>
      </c>
      <c r="CZ74" s="52">
        <f t="shared" si="80"/>
        <v>0</v>
      </c>
      <c r="DA74" s="52">
        <f t="shared" si="81"/>
        <v>0</v>
      </c>
      <c r="DB74" s="66">
        <f t="shared" ref="DB74:DB137" si="83">SUM(CS74:DA74)</f>
        <v>0</v>
      </c>
      <c r="DC74" s="56"/>
      <c r="DD74" s="115">
        <f t="shared" si="82"/>
        <v>0</v>
      </c>
      <c r="DE74" s="116">
        <f>'CINI-Unicampania-Totale-Prev'!BU74</f>
        <v>0</v>
      </c>
      <c r="DF74" s="116">
        <f>'CINI-Unicampania-Totale-Prev'!BV74</f>
        <v>0</v>
      </c>
      <c r="DG74" s="116">
        <f>'CINI-Unicampania-Totale-Prev'!BW74</f>
        <v>0</v>
      </c>
      <c r="DH74" s="115">
        <v>0</v>
      </c>
      <c r="DI74" s="65"/>
      <c r="DJ74" s="109">
        <f t="shared" si="63"/>
        <v>0</v>
      </c>
      <c r="DK74" s="65"/>
      <c r="DL74" s="113">
        <f>DG74/125*'CINI - UniCampania'!$B$4</f>
        <v>0</v>
      </c>
    </row>
    <row r="75" spans="2:116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4"/>
        <v>0</v>
      </c>
      <c r="P75" s="5">
        <f t="shared" si="65"/>
        <v>0</v>
      </c>
      <c r="Q75" s="5">
        <f t="shared" si="66"/>
        <v>0</v>
      </c>
      <c r="R75" s="5">
        <f t="shared" si="67"/>
        <v>0</v>
      </c>
      <c r="S75" s="5">
        <f t="shared" si="68"/>
        <v>0</v>
      </c>
      <c r="T75" s="5">
        <f t="shared" si="69"/>
        <v>0</v>
      </c>
      <c r="U75" s="5">
        <f t="shared" si="70"/>
        <v>0</v>
      </c>
      <c r="V75" s="5">
        <f t="shared" si="71"/>
        <v>0</v>
      </c>
      <c r="W75" s="5">
        <f t="shared" si="72"/>
        <v>0</v>
      </c>
      <c r="X75" s="5">
        <f>SUM(Tabella12058111928[[#This Row],[Quadrimestre nov22-feb23]:[Quadrimestre lug25-ott25]])</f>
        <v>0</v>
      </c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73"/>
        <v>0</v>
      </c>
      <c r="CT75" s="52">
        <f t="shared" si="74"/>
        <v>0</v>
      </c>
      <c r="CU75" s="52">
        <f t="shared" si="75"/>
        <v>0</v>
      </c>
      <c r="CV75" s="52">
        <f t="shared" si="76"/>
        <v>0</v>
      </c>
      <c r="CW75" s="52">
        <f t="shared" si="77"/>
        <v>0</v>
      </c>
      <c r="CX75" s="52">
        <f t="shared" si="78"/>
        <v>0</v>
      </c>
      <c r="CY75" s="52">
        <f t="shared" si="79"/>
        <v>0</v>
      </c>
      <c r="CZ75" s="52">
        <f t="shared" si="80"/>
        <v>0</v>
      </c>
      <c r="DA75" s="52">
        <f t="shared" si="81"/>
        <v>0</v>
      </c>
      <c r="DB75" s="66">
        <f t="shared" si="83"/>
        <v>0</v>
      </c>
      <c r="DC75" s="56"/>
      <c r="DD75" s="115">
        <f t="shared" si="82"/>
        <v>0</v>
      </c>
      <c r="DE75" s="116">
        <f>'CINI-Unicampania-Totale-Prev'!BU75</f>
        <v>0</v>
      </c>
      <c r="DF75" s="116">
        <f>'CINI-Unicampania-Totale-Prev'!BV75</f>
        <v>0</v>
      </c>
      <c r="DG75" s="116">
        <f>'CINI-Unicampania-Totale-Prev'!BW75</f>
        <v>0</v>
      </c>
      <c r="DH75" s="115">
        <v>0</v>
      </c>
      <c r="DI75" s="65"/>
      <c r="DJ75" s="109">
        <f t="shared" si="63"/>
        <v>0</v>
      </c>
      <c r="DK75" s="65"/>
      <c r="DL75" s="113">
        <f>DG75/125*'CINI - UniCampania'!$B$4</f>
        <v>0</v>
      </c>
    </row>
    <row r="76" spans="2:116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4"/>
        <v>0</v>
      </c>
      <c r="P76" s="5">
        <f t="shared" si="65"/>
        <v>0</v>
      </c>
      <c r="Q76" s="5">
        <f t="shared" si="66"/>
        <v>0</v>
      </c>
      <c r="R76" s="5">
        <f t="shared" si="67"/>
        <v>0</v>
      </c>
      <c r="S76" s="5">
        <f t="shared" si="68"/>
        <v>0</v>
      </c>
      <c r="T76" s="5">
        <f t="shared" si="69"/>
        <v>0</v>
      </c>
      <c r="U76" s="5">
        <f t="shared" si="70"/>
        <v>0</v>
      </c>
      <c r="V76" s="5">
        <f t="shared" si="71"/>
        <v>0</v>
      </c>
      <c r="W76" s="5">
        <f t="shared" si="72"/>
        <v>0</v>
      </c>
      <c r="X76" s="5">
        <f>SUM(Tabella12058111928[[#This Row],[Quadrimestre nov22-feb23]:[Quadrimestre lug25-ott25]])</f>
        <v>0</v>
      </c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73"/>
        <v>0</v>
      </c>
      <c r="CT76" s="52">
        <f t="shared" si="74"/>
        <v>0</v>
      </c>
      <c r="CU76" s="52">
        <f t="shared" si="75"/>
        <v>0</v>
      </c>
      <c r="CV76" s="52">
        <f t="shared" si="76"/>
        <v>0</v>
      </c>
      <c r="CW76" s="52">
        <f t="shared" si="77"/>
        <v>0</v>
      </c>
      <c r="CX76" s="52">
        <f t="shared" si="78"/>
        <v>0</v>
      </c>
      <c r="CY76" s="52">
        <f t="shared" si="79"/>
        <v>0</v>
      </c>
      <c r="CZ76" s="52">
        <f t="shared" si="80"/>
        <v>0</v>
      </c>
      <c r="DA76" s="52">
        <f t="shared" si="81"/>
        <v>0</v>
      </c>
      <c r="DB76" s="66">
        <f t="shared" si="83"/>
        <v>0</v>
      </c>
      <c r="DC76" s="56"/>
      <c r="DD76" s="115">
        <f t="shared" si="82"/>
        <v>220</v>
      </c>
      <c r="DE76" s="116">
        <f>'CINI-Unicampania-Totale-Prev'!BU76</f>
        <v>220</v>
      </c>
      <c r="DF76" s="116">
        <f>'CINI-Unicampania-Totale-Prev'!BV76</f>
        <v>0</v>
      </c>
      <c r="DG76" s="116">
        <f>'CINI-Unicampania-Totale-Prev'!BW76</f>
        <v>0</v>
      </c>
      <c r="DH76" s="115">
        <v>220</v>
      </c>
      <c r="DI76" s="65"/>
      <c r="DJ76" s="109">
        <f t="shared" si="63"/>
        <v>1.76</v>
      </c>
      <c r="DK76" s="65"/>
      <c r="DL76" s="113">
        <f>DG76/125*'CINI - UniCampania'!$B$4</f>
        <v>0</v>
      </c>
    </row>
    <row r="77" spans="2:116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4"/>
        <v>0</v>
      </c>
      <c r="P77" s="5">
        <f t="shared" si="65"/>
        <v>0</v>
      </c>
      <c r="Q77" s="5">
        <f t="shared" si="66"/>
        <v>0</v>
      </c>
      <c r="R77" s="5">
        <f t="shared" si="67"/>
        <v>0</v>
      </c>
      <c r="S77" s="5">
        <f t="shared" si="68"/>
        <v>0</v>
      </c>
      <c r="T77" s="5">
        <f t="shared" si="69"/>
        <v>0</v>
      </c>
      <c r="U77" s="5">
        <f t="shared" si="70"/>
        <v>0</v>
      </c>
      <c r="V77" s="5">
        <f t="shared" si="71"/>
        <v>0</v>
      </c>
      <c r="W77" s="5">
        <f t="shared" si="72"/>
        <v>0</v>
      </c>
      <c r="X77" s="5">
        <f>SUM(Tabella12058111928[[#This Row],[Quadrimestre nov22-feb23]:[Quadrimestre lug25-ott25]])</f>
        <v>0</v>
      </c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73"/>
        <v>0</v>
      </c>
      <c r="CT77" s="52">
        <f t="shared" si="74"/>
        <v>0</v>
      </c>
      <c r="CU77" s="52">
        <f t="shared" si="75"/>
        <v>0</v>
      </c>
      <c r="CV77" s="52">
        <f t="shared" si="76"/>
        <v>0</v>
      </c>
      <c r="CW77" s="52">
        <f t="shared" si="77"/>
        <v>0</v>
      </c>
      <c r="CX77" s="52">
        <f t="shared" si="78"/>
        <v>0</v>
      </c>
      <c r="CY77" s="52">
        <f t="shared" si="79"/>
        <v>0</v>
      </c>
      <c r="CZ77" s="52">
        <f t="shared" si="80"/>
        <v>0</v>
      </c>
      <c r="DA77" s="52">
        <f t="shared" si="81"/>
        <v>0</v>
      </c>
      <c r="DB77" s="66">
        <f t="shared" si="83"/>
        <v>0</v>
      </c>
      <c r="DC77" s="56"/>
      <c r="DD77" s="115">
        <f t="shared" si="82"/>
        <v>220</v>
      </c>
      <c r="DE77" s="116">
        <f>'CINI-Unicampania-Totale-Prev'!BU77</f>
        <v>220</v>
      </c>
      <c r="DF77" s="116">
        <f>'CINI-Unicampania-Totale-Prev'!BV77</f>
        <v>0</v>
      </c>
      <c r="DG77" s="116">
        <f>'CINI-Unicampania-Totale-Prev'!BW77</f>
        <v>0</v>
      </c>
      <c r="DH77" s="115">
        <v>220</v>
      </c>
      <c r="DI77" s="65"/>
      <c r="DJ77" s="109">
        <f t="shared" si="63"/>
        <v>1.76</v>
      </c>
      <c r="DK77" s="65"/>
      <c r="DL77" s="113">
        <f>DG77/125*'CINI - UniCampania'!$B$4</f>
        <v>0</v>
      </c>
    </row>
    <row r="78" spans="2:116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4"/>
        <v>0</v>
      </c>
      <c r="P78" s="5">
        <f t="shared" si="65"/>
        <v>0</v>
      </c>
      <c r="Q78" s="5">
        <f t="shared" si="66"/>
        <v>0</v>
      </c>
      <c r="R78" s="5">
        <f t="shared" si="67"/>
        <v>0</v>
      </c>
      <c r="S78" s="5">
        <f t="shared" si="68"/>
        <v>0</v>
      </c>
      <c r="T78" s="5">
        <f t="shared" si="69"/>
        <v>0</v>
      </c>
      <c r="U78" s="5">
        <f t="shared" si="70"/>
        <v>0</v>
      </c>
      <c r="V78" s="5">
        <f t="shared" si="71"/>
        <v>0</v>
      </c>
      <c r="W78" s="5">
        <f t="shared" si="72"/>
        <v>0</v>
      </c>
      <c r="X78" s="5">
        <f>SUM(Tabella12058111928[[#This Row],[Quadrimestre nov22-feb23]:[Quadrimestre lug25-ott25]])</f>
        <v>0</v>
      </c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73"/>
        <v>0</v>
      </c>
      <c r="CT78" s="52">
        <f t="shared" si="74"/>
        <v>0</v>
      </c>
      <c r="CU78" s="52">
        <f t="shared" si="75"/>
        <v>0</v>
      </c>
      <c r="CV78" s="52">
        <f t="shared" si="76"/>
        <v>0</v>
      </c>
      <c r="CW78" s="52">
        <f t="shared" si="77"/>
        <v>0</v>
      </c>
      <c r="CX78" s="52">
        <f t="shared" si="78"/>
        <v>0</v>
      </c>
      <c r="CY78" s="52">
        <f t="shared" si="79"/>
        <v>0</v>
      </c>
      <c r="CZ78" s="52">
        <f t="shared" si="80"/>
        <v>0</v>
      </c>
      <c r="DA78" s="52">
        <f t="shared" si="81"/>
        <v>0</v>
      </c>
      <c r="DB78" s="66">
        <f t="shared" si="83"/>
        <v>0</v>
      </c>
      <c r="DC78" s="56"/>
      <c r="DD78" s="115">
        <f t="shared" si="82"/>
        <v>0</v>
      </c>
      <c r="DE78" s="116">
        <f>'CINI-Unicampania-Totale-Prev'!BU78</f>
        <v>0</v>
      </c>
      <c r="DF78" s="116">
        <f>'CINI-Unicampania-Totale-Prev'!BV78</f>
        <v>0</v>
      </c>
      <c r="DG78" s="116">
        <f>'CINI-Unicampania-Totale-Prev'!BW78</f>
        <v>0</v>
      </c>
      <c r="DH78" s="115">
        <v>0</v>
      </c>
      <c r="DI78" s="65"/>
      <c r="DJ78" s="109">
        <f t="shared" si="63"/>
        <v>0</v>
      </c>
      <c r="DK78" s="65"/>
      <c r="DL78" s="113">
        <f>DG78/125*'CINI - UniCampania'!$B$4</f>
        <v>0</v>
      </c>
    </row>
    <row r="79" spans="2:116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4"/>
        <v>0</v>
      </c>
      <c r="P79" s="5">
        <f t="shared" si="65"/>
        <v>0</v>
      </c>
      <c r="Q79" s="5">
        <f t="shared" si="66"/>
        <v>0</v>
      </c>
      <c r="R79" s="5">
        <f t="shared" si="67"/>
        <v>0</v>
      </c>
      <c r="S79" s="5">
        <f t="shared" si="68"/>
        <v>0</v>
      </c>
      <c r="T79" s="5">
        <f t="shared" si="69"/>
        <v>0</v>
      </c>
      <c r="U79" s="5">
        <f t="shared" si="70"/>
        <v>0</v>
      </c>
      <c r="V79" s="5">
        <f t="shared" si="71"/>
        <v>0</v>
      </c>
      <c r="W79" s="5">
        <f t="shared" si="72"/>
        <v>0</v>
      </c>
      <c r="X79" s="5">
        <f>SUM(Tabella12058111928[[#This Row],[Quadrimestre nov22-feb23]:[Quadrimestre lug25-ott25]])</f>
        <v>0</v>
      </c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73"/>
        <v>0</v>
      </c>
      <c r="CT79" s="52">
        <f t="shared" si="74"/>
        <v>0</v>
      </c>
      <c r="CU79" s="52">
        <f t="shared" si="75"/>
        <v>0</v>
      </c>
      <c r="CV79" s="52">
        <f t="shared" si="76"/>
        <v>0</v>
      </c>
      <c r="CW79" s="52">
        <f t="shared" si="77"/>
        <v>0</v>
      </c>
      <c r="CX79" s="52">
        <f t="shared" si="78"/>
        <v>0</v>
      </c>
      <c r="CY79" s="52">
        <f t="shared" si="79"/>
        <v>0</v>
      </c>
      <c r="CZ79" s="52">
        <f t="shared" si="80"/>
        <v>0</v>
      </c>
      <c r="DA79" s="52">
        <f t="shared" si="81"/>
        <v>0</v>
      </c>
      <c r="DB79" s="66">
        <f t="shared" si="83"/>
        <v>0</v>
      </c>
      <c r="DC79" s="56"/>
      <c r="DD79" s="115">
        <f t="shared" si="82"/>
        <v>220</v>
      </c>
      <c r="DE79" s="116">
        <f>'CINI-Unicampania-Totale-Prev'!BU79</f>
        <v>0</v>
      </c>
      <c r="DF79" s="116">
        <f>'CINI-Unicampania-Totale-Prev'!BV79</f>
        <v>220</v>
      </c>
      <c r="DG79" s="116">
        <f>'CINI-Unicampania-Totale-Prev'!BW79</f>
        <v>0</v>
      </c>
      <c r="DH79" s="115">
        <v>220</v>
      </c>
      <c r="DI79" s="65"/>
      <c r="DJ79" s="109">
        <f t="shared" si="63"/>
        <v>1.76</v>
      </c>
      <c r="DK79" s="65"/>
      <c r="DL79" s="113">
        <f>DG79/125*'CINI - UniCampania'!$B$4</f>
        <v>0</v>
      </c>
    </row>
    <row r="80" spans="2:116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4"/>
        <v>0</v>
      </c>
      <c r="P80" s="5">
        <f t="shared" si="65"/>
        <v>0</v>
      </c>
      <c r="Q80" s="5">
        <f t="shared" si="66"/>
        <v>0</v>
      </c>
      <c r="R80" s="5">
        <f t="shared" si="67"/>
        <v>0</v>
      </c>
      <c r="S80" s="5">
        <f t="shared" si="68"/>
        <v>0</v>
      </c>
      <c r="T80" s="5">
        <f t="shared" si="69"/>
        <v>0</v>
      </c>
      <c r="U80" s="5">
        <f t="shared" si="70"/>
        <v>0</v>
      </c>
      <c r="V80" s="5">
        <f t="shared" si="71"/>
        <v>0</v>
      </c>
      <c r="W80" s="5">
        <f t="shared" si="72"/>
        <v>0</v>
      </c>
      <c r="X80" s="5">
        <f>SUM(Tabella12058111928[[#This Row],[Quadrimestre nov22-feb23]:[Quadrimestre lug25-ott25]])</f>
        <v>0</v>
      </c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73"/>
        <v>0</v>
      </c>
      <c r="CT80" s="52">
        <f t="shared" si="74"/>
        <v>0</v>
      </c>
      <c r="CU80" s="52">
        <f t="shared" si="75"/>
        <v>0</v>
      </c>
      <c r="CV80" s="52">
        <f t="shared" si="76"/>
        <v>0</v>
      </c>
      <c r="CW80" s="52">
        <f t="shared" si="77"/>
        <v>0</v>
      </c>
      <c r="CX80" s="52">
        <f t="shared" si="78"/>
        <v>0</v>
      </c>
      <c r="CY80" s="52">
        <f t="shared" si="79"/>
        <v>0</v>
      </c>
      <c r="CZ80" s="52">
        <f t="shared" si="80"/>
        <v>0</v>
      </c>
      <c r="DA80" s="52">
        <f t="shared" si="81"/>
        <v>0</v>
      </c>
      <c r="DB80" s="66">
        <f t="shared" si="83"/>
        <v>0</v>
      </c>
      <c r="DC80" s="56"/>
      <c r="DD80" s="115">
        <f t="shared" si="82"/>
        <v>220</v>
      </c>
      <c r="DE80" s="116">
        <f>'CINI-Unicampania-Totale-Prev'!BU80</f>
        <v>0</v>
      </c>
      <c r="DF80" s="116">
        <f>'CINI-Unicampania-Totale-Prev'!BV80</f>
        <v>220</v>
      </c>
      <c r="DG80" s="116">
        <f>'CINI-Unicampania-Totale-Prev'!BW80</f>
        <v>0</v>
      </c>
      <c r="DH80" s="115">
        <v>220</v>
      </c>
      <c r="DI80" s="65"/>
      <c r="DJ80" s="109">
        <f t="shared" si="63"/>
        <v>1.76</v>
      </c>
      <c r="DK80" s="65"/>
      <c r="DL80" s="113">
        <f>DG80/125*'CINI - UniCampania'!$B$4</f>
        <v>0</v>
      </c>
    </row>
    <row r="81" spans="2:116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4"/>
        <v>0</v>
      </c>
      <c r="P81" s="5">
        <f t="shared" si="65"/>
        <v>0</v>
      </c>
      <c r="Q81" s="5">
        <f t="shared" si="66"/>
        <v>0</v>
      </c>
      <c r="R81" s="5">
        <f t="shared" si="67"/>
        <v>0</v>
      </c>
      <c r="S81" s="5">
        <f t="shared" si="68"/>
        <v>0</v>
      </c>
      <c r="T81" s="5">
        <f t="shared" si="69"/>
        <v>0</v>
      </c>
      <c r="U81" s="5">
        <f t="shared" si="70"/>
        <v>0</v>
      </c>
      <c r="V81" s="5">
        <f t="shared" si="71"/>
        <v>0</v>
      </c>
      <c r="W81" s="5">
        <f t="shared" si="72"/>
        <v>0</v>
      </c>
      <c r="X81" s="5">
        <f>SUM(Tabella12058111928[[#This Row],[Quadrimestre nov22-feb23]:[Quadrimestre lug25-ott25]])</f>
        <v>0</v>
      </c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73"/>
        <v>0</v>
      </c>
      <c r="CT81" s="52">
        <f t="shared" si="74"/>
        <v>0</v>
      </c>
      <c r="CU81" s="52">
        <f t="shared" si="75"/>
        <v>0</v>
      </c>
      <c r="CV81" s="52">
        <f t="shared" si="76"/>
        <v>0</v>
      </c>
      <c r="CW81" s="52">
        <f t="shared" si="77"/>
        <v>0</v>
      </c>
      <c r="CX81" s="52">
        <f t="shared" si="78"/>
        <v>0</v>
      </c>
      <c r="CY81" s="52">
        <f t="shared" si="79"/>
        <v>0</v>
      </c>
      <c r="CZ81" s="52">
        <f t="shared" si="80"/>
        <v>0</v>
      </c>
      <c r="DA81" s="52">
        <f t="shared" si="81"/>
        <v>0</v>
      </c>
      <c r="DB81" s="66">
        <f t="shared" si="83"/>
        <v>0</v>
      </c>
      <c r="DC81" s="56"/>
      <c r="DD81" s="115">
        <f t="shared" si="82"/>
        <v>0</v>
      </c>
      <c r="DE81" s="116">
        <f>'CINI-Unicampania-Totale-Prev'!BU81</f>
        <v>0</v>
      </c>
      <c r="DF81" s="116">
        <f>'CINI-Unicampania-Totale-Prev'!BV81</f>
        <v>0</v>
      </c>
      <c r="DG81" s="116">
        <f>'CINI-Unicampania-Totale-Prev'!BW81</f>
        <v>0</v>
      </c>
      <c r="DH81" s="115">
        <v>0</v>
      </c>
      <c r="DI81" s="65"/>
      <c r="DJ81" s="109">
        <f t="shared" si="63"/>
        <v>0</v>
      </c>
      <c r="DK81" s="65"/>
      <c r="DL81" s="113">
        <f>DG81/125*'CINI - UniCampania'!$B$4</f>
        <v>0</v>
      </c>
    </row>
    <row r="82" spans="2:116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4"/>
        <v>0</v>
      </c>
      <c r="P82" s="5">
        <f t="shared" si="65"/>
        <v>0</v>
      </c>
      <c r="Q82" s="5">
        <f t="shared" si="66"/>
        <v>0</v>
      </c>
      <c r="R82" s="5">
        <f t="shared" si="67"/>
        <v>0</v>
      </c>
      <c r="S82" s="5">
        <f t="shared" si="68"/>
        <v>0</v>
      </c>
      <c r="T82" s="5">
        <f t="shared" si="69"/>
        <v>0</v>
      </c>
      <c r="U82" s="5">
        <f t="shared" si="70"/>
        <v>0</v>
      </c>
      <c r="V82" s="5">
        <f t="shared" si="71"/>
        <v>0</v>
      </c>
      <c r="W82" s="5">
        <f t="shared" si="72"/>
        <v>0</v>
      </c>
      <c r="X82" s="5">
        <f>SUM(Tabella12058111928[[#This Row],[Quadrimestre nov22-feb23]:[Quadrimestre lug25-ott25]])</f>
        <v>0</v>
      </c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73"/>
        <v>0</v>
      </c>
      <c r="CT82" s="52">
        <f t="shared" si="74"/>
        <v>0</v>
      </c>
      <c r="CU82" s="52">
        <f t="shared" si="75"/>
        <v>0</v>
      </c>
      <c r="CV82" s="52">
        <f t="shared" si="76"/>
        <v>0</v>
      </c>
      <c r="CW82" s="52">
        <f t="shared" si="77"/>
        <v>0</v>
      </c>
      <c r="CX82" s="52">
        <f t="shared" si="78"/>
        <v>0</v>
      </c>
      <c r="CY82" s="52">
        <f t="shared" si="79"/>
        <v>0</v>
      </c>
      <c r="CZ82" s="52">
        <f t="shared" si="80"/>
        <v>0</v>
      </c>
      <c r="DA82" s="52">
        <f t="shared" si="81"/>
        <v>0</v>
      </c>
      <c r="DB82" s="66">
        <f t="shared" si="83"/>
        <v>0</v>
      </c>
      <c r="DC82" s="56"/>
      <c r="DD82" s="115">
        <f t="shared" si="82"/>
        <v>0</v>
      </c>
      <c r="DE82" s="116">
        <f>'CINI-Unicampania-Totale-Prev'!BU82</f>
        <v>0</v>
      </c>
      <c r="DF82" s="116">
        <f>'CINI-Unicampania-Totale-Prev'!BV82</f>
        <v>0</v>
      </c>
      <c r="DG82" s="116">
        <f>'CINI-Unicampania-Totale-Prev'!BW82</f>
        <v>0</v>
      </c>
      <c r="DH82" s="115">
        <v>0</v>
      </c>
      <c r="DI82" s="65"/>
      <c r="DJ82" s="109">
        <f t="shared" si="63"/>
        <v>0</v>
      </c>
      <c r="DK82" s="65"/>
      <c r="DL82" s="113">
        <f>DG82/125*'CINI - UniCampania'!$B$4</f>
        <v>0</v>
      </c>
    </row>
    <row r="83" spans="2:116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4"/>
        <v>0</v>
      </c>
      <c r="P83" s="5">
        <f t="shared" si="65"/>
        <v>0</v>
      </c>
      <c r="Q83" s="5">
        <f t="shared" si="66"/>
        <v>0</v>
      </c>
      <c r="R83" s="5">
        <f t="shared" si="67"/>
        <v>0</v>
      </c>
      <c r="S83" s="5">
        <f t="shared" si="68"/>
        <v>0</v>
      </c>
      <c r="T83" s="5">
        <f t="shared" si="69"/>
        <v>0</v>
      </c>
      <c r="U83" s="5">
        <f t="shared" si="70"/>
        <v>0</v>
      </c>
      <c r="V83" s="5">
        <f t="shared" si="71"/>
        <v>0</v>
      </c>
      <c r="W83" s="5">
        <f t="shared" si="72"/>
        <v>0</v>
      </c>
      <c r="X83" s="5">
        <f>SUM(Tabella12058111928[[#This Row],[Quadrimestre nov22-feb23]:[Quadrimestre lug25-ott25]])</f>
        <v>0</v>
      </c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73"/>
        <v>0</v>
      </c>
      <c r="CT83" s="52">
        <f t="shared" si="74"/>
        <v>0</v>
      </c>
      <c r="CU83" s="52">
        <f t="shared" si="75"/>
        <v>0</v>
      </c>
      <c r="CV83" s="52">
        <f t="shared" si="76"/>
        <v>0</v>
      </c>
      <c r="CW83" s="52">
        <f t="shared" si="77"/>
        <v>0</v>
      </c>
      <c r="CX83" s="52">
        <f t="shared" si="78"/>
        <v>0</v>
      </c>
      <c r="CY83" s="52">
        <f t="shared" si="79"/>
        <v>0</v>
      </c>
      <c r="CZ83" s="52">
        <f t="shared" si="80"/>
        <v>0</v>
      </c>
      <c r="DA83" s="52">
        <f t="shared" si="81"/>
        <v>0</v>
      </c>
      <c r="DB83" s="66">
        <f t="shared" si="83"/>
        <v>0</v>
      </c>
      <c r="DC83" s="56"/>
      <c r="DD83" s="115">
        <f t="shared" si="82"/>
        <v>0</v>
      </c>
      <c r="DE83" s="116">
        <f>'CINI-Unicampania-Totale-Prev'!BU83</f>
        <v>0</v>
      </c>
      <c r="DF83" s="116">
        <f>'CINI-Unicampania-Totale-Prev'!BV83</f>
        <v>0</v>
      </c>
      <c r="DG83" s="116">
        <f>'CINI-Unicampania-Totale-Prev'!BW83</f>
        <v>0</v>
      </c>
      <c r="DH83" s="115">
        <v>0</v>
      </c>
      <c r="DI83" s="65"/>
      <c r="DJ83" s="109">
        <f t="shared" si="63"/>
        <v>0</v>
      </c>
      <c r="DK83" s="65"/>
      <c r="DL83" s="113">
        <f>DG83/125*'CINI - UniCampania'!$B$4</f>
        <v>0</v>
      </c>
    </row>
    <row r="84" spans="2:116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4"/>
        <v>0</v>
      </c>
      <c r="P84" s="5">
        <f t="shared" si="65"/>
        <v>0</v>
      </c>
      <c r="Q84" s="5">
        <f t="shared" si="66"/>
        <v>0</v>
      </c>
      <c r="R84" s="5">
        <f t="shared" si="67"/>
        <v>0</v>
      </c>
      <c r="S84" s="5">
        <f t="shared" si="68"/>
        <v>0</v>
      </c>
      <c r="T84" s="5">
        <f t="shared" si="69"/>
        <v>0</v>
      </c>
      <c r="U84" s="5">
        <f t="shared" si="70"/>
        <v>0</v>
      </c>
      <c r="V84" s="5">
        <f t="shared" si="71"/>
        <v>0</v>
      </c>
      <c r="W84" s="5">
        <f t="shared" si="72"/>
        <v>0</v>
      </c>
      <c r="X84" s="5">
        <f>SUM(Tabella12058111928[[#This Row],[Quadrimestre nov22-feb23]:[Quadrimestre lug25-ott25]])</f>
        <v>0</v>
      </c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73"/>
        <v>0</v>
      </c>
      <c r="CT84" s="52">
        <f t="shared" si="74"/>
        <v>0</v>
      </c>
      <c r="CU84" s="52">
        <f t="shared" si="75"/>
        <v>0</v>
      </c>
      <c r="CV84" s="52">
        <f t="shared" si="76"/>
        <v>0</v>
      </c>
      <c r="CW84" s="52">
        <f t="shared" si="77"/>
        <v>0</v>
      </c>
      <c r="CX84" s="52">
        <f t="shared" si="78"/>
        <v>0</v>
      </c>
      <c r="CY84" s="52">
        <f t="shared" si="79"/>
        <v>0</v>
      </c>
      <c r="CZ84" s="52">
        <f t="shared" si="80"/>
        <v>0</v>
      </c>
      <c r="DA84" s="52">
        <f t="shared" si="81"/>
        <v>0</v>
      </c>
      <c r="DB84" s="66">
        <f t="shared" si="83"/>
        <v>0</v>
      </c>
      <c r="DC84" s="56"/>
      <c r="DD84" s="115">
        <f t="shared" si="82"/>
        <v>0</v>
      </c>
      <c r="DE84" s="116">
        <f>'CINI-Unicampania-Totale-Prev'!BU84</f>
        <v>0</v>
      </c>
      <c r="DF84" s="116">
        <f>'CINI-Unicampania-Totale-Prev'!BV84</f>
        <v>0</v>
      </c>
      <c r="DG84" s="116">
        <f>'CINI-Unicampania-Totale-Prev'!BW84</f>
        <v>0</v>
      </c>
      <c r="DH84" s="115">
        <v>0</v>
      </c>
      <c r="DI84" s="65"/>
      <c r="DJ84" s="109">
        <f t="shared" si="63"/>
        <v>0</v>
      </c>
      <c r="DK84" s="65"/>
      <c r="DL84" s="113">
        <f>DG84/125*'CINI - UniCampania'!$B$4</f>
        <v>0</v>
      </c>
    </row>
    <row r="85" spans="2:116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4"/>
        <v>0</v>
      </c>
      <c r="P85" s="5">
        <f t="shared" si="65"/>
        <v>0</v>
      </c>
      <c r="Q85" s="5">
        <f t="shared" si="66"/>
        <v>0</v>
      </c>
      <c r="R85" s="5">
        <f t="shared" si="67"/>
        <v>0</v>
      </c>
      <c r="S85" s="5">
        <f t="shared" si="68"/>
        <v>0</v>
      </c>
      <c r="T85" s="5">
        <f t="shared" si="69"/>
        <v>0</v>
      </c>
      <c r="U85" s="5">
        <f t="shared" si="70"/>
        <v>0</v>
      </c>
      <c r="V85" s="5">
        <f t="shared" si="71"/>
        <v>0</v>
      </c>
      <c r="W85" s="5">
        <f t="shared" si="72"/>
        <v>0</v>
      </c>
      <c r="X85" s="5">
        <f>SUM(Tabella12058111928[[#This Row],[Quadrimestre nov22-feb23]:[Quadrimestre lug25-ott25]])</f>
        <v>0</v>
      </c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73"/>
        <v>0</v>
      </c>
      <c r="CT85" s="52">
        <f t="shared" si="74"/>
        <v>0</v>
      </c>
      <c r="CU85" s="52">
        <f t="shared" si="75"/>
        <v>0</v>
      </c>
      <c r="CV85" s="52">
        <f t="shared" si="76"/>
        <v>0</v>
      </c>
      <c r="CW85" s="52">
        <f t="shared" si="77"/>
        <v>0</v>
      </c>
      <c r="CX85" s="52">
        <f t="shared" si="78"/>
        <v>0</v>
      </c>
      <c r="CY85" s="52">
        <f t="shared" si="79"/>
        <v>0</v>
      </c>
      <c r="CZ85" s="52">
        <f t="shared" si="80"/>
        <v>0</v>
      </c>
      <c r="DA85" s="52">
        <f t="shared" si="81"/>
        <v>0</v>
      </c>
      <c r="DB85" s="66">
        <f t="shared" si="83"/>
        <v>0</v>
      </c>
      <c r="DC85" s="56"/>
      <c r="DD85" s="115">
        <f t="shared" si="82"/>
        <v>0</v>
      </c>
      <c r="DE85" s="116">
        <f>'CINI-Unicampania-Totale-Prev'!BU85</f>
        <v>0</v>
      </c>
      <c r="DF85" s="116">
        <f>'CINI-Unicampania-Totale-Prev'!BV85</f>
        <v>0</v>
      </c>
      <c r="DG85" s="116">
        <f>'CINI-Unicampania-Totale-Prev'!BW85</f>
        <v>0</v>
      </c>
      <c r="DH85" s="115">
        <v>0</v>
      </c>
      <c r="DI85" s="65"/>
      <c r="DJ85" s="109">
        <f t="shared" si="63"/>
        <v>0</v>
      </c>
      <c r="DK85" s="65"/>
      <c r="DL85" s="113">
        <f>DG85/125*'CINI - UniCampania'!$B$4</f>
        <v>0</v>
      </c>
    </row>
    <row r="86" spans="2:116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4"/>
        <v>0</v>
      </c>
      <c r="P86" s="5">
        <f t="shared" si="65"/>
        <v>0</v>
      </c>
      <c r="Q86" s="5">
        <f t="shared" si="66"/>
        <v>0</v>
      </c>
      <c r="R86" s="5">
        <f t="shared" si="67"/>
        <v>0</v>
      </c>
      <c r="S86" s="5">
        <f t="shared" si="68"/>
        <v>0</v>
      </c>
      <c r="T86" s="5">
        <f t="shared" si="69"/>
        <v>0</v>
      </c>
      <c r="U86" s="5">
        <f t="shared" si="70"/>
        <v>0</v>
      </c>
      <c r="V86" s="5">
        <f t="shared" si="71"/>
        <v>0</v>
      </c>
      <c r="W86" s="5">
        <f t="shared" si="72"/>
        <v>0</v>
      </c>
      <c r="X86" s="5">
        <f>SUM(Tabella12058111928[[#This Row],[Quadrimestre nov22-feb23]:[Quadrimestre lug25-ott25]])</f>
        <v>0</v>
      </c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73"/>
        <v>0</v>
      </c>
      <c r="CT86" s="52">
        <f t="shared" si="74"/>
        <v>0</v>
      </c>
      <c r="CU86" s="52">
        <f t="shared" si="75"/>
        <v>0</v>
      </c>
      <c r="CV86" s="52">
        <f t="shared" si="76"/>
        <v>0</v>
      </c>
      <c r="CW86" s="52">
        <f t="shared" si="77"/>
        <v>0</v>
      </c>
      <c r="CX86" s="52">
        <f t="shared" si="78"/>
        <v>0</v>
      </c>
      <c r="CY86" s="52">
        <f t="shared" si="79"/>
        <v>0</v>
      </c>
      <c r="CZ86" s="52">
        <f t="shared" si="80"/>
        <v>0</v>
      </c>
      <c r="DA86" s="52">
        <f t="shared" si="81"/>
        <v>0</v>
      </c>
      <c r="DB86" s="66">
        <f t="shared" si="83"/>
        <v>0</v>
      </c>
      <c r="DC86" s="56"/>
      <c r="DD86" s="115">
        <f t="shared" si="82"/>
        <v>0</v>
      </c>
      <c r="DE86" s="116">
        <f>'CINI-Unicampania-Totale-Prev'!BU86</f>
        <v>0</v>
      </c>
      <c r="DF86" s="116">
        <f>'CINI-Unicampania-Totale-Prev'!BV86</f>
        <v>0</v>
      </c>
      <c r="DG86" s="116">
        <f>'CINI-Unicampania-Totale-Prev'!BW86</f>
        <v>0</v>
      </c>
      <c r="DH86" s="115">
        <v>0</v>
      </c>
      <c r="DI86" s="65"/>
      <c r="DJ86" s="109">
        <f t="shared" si="63"/>
        <v>0</v>
      </c>
      <c r="DK86" s="65"/>
      <c r="DL86" s="113">
        <f>DG86/125*'CINI - UniCampania'!$B$4</f>
        <v>0</v>
      </c>
    </row>
    <row r="87" spans="2:116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4"/>
        <v>0</v>
      </c>
      <c r="P87" s="5">
        <f t="shared" si="65"/>
        <v>0</v>
      </c>
      <c r="Q87" s="5">
        <f t="shared" si="66"/>
        <v>0</v>
      </c>
      <c r="R87" s="5">
        <f t="shared" si="67"/>
        <v>0</v>
      </c>
      <c r="S87" s="5">
        <f t="shared" si="68"/>
        <v>0</v>
      </c>
      <c r="T87" s="5">
        <f t="shared" si="69"/>
        <v>0</v>
      </c>
      <c r="U87" s="5">
        <f t="shared" si="70"/>
        <v>0</v>
      </c>
      <c r="V87" s="5">
        <f t="shared" si="71"/>
        <v>0</v>
      </c>
      <c r="W87" s="5">
        <f t="shared" si="72"/>
        <v>0</v>
      </c>
      <c r="X87" s="5">
        <f>SUM(Tabella12058111928[[#This Row],[Quadrimestre nov22-feb23]:[Quadrimestre lug25-ott25]])</f>
        <v>0</v>
      </c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73"/>
        <v>0</v>
      </c>
      <c r="CT87" s="52">
        <f t="shared" si="74"/>
        <v>0</v>
      </c>
      <c r="CU87" s="52">
        <f t="shared" si="75"/>
        <v>0</v>
      </c>
      <c r="CV87" s="52">
        <f t="shared" si="76"/>
        <v>0</v>
      </c>
      <c r="CW87" s="52">
        <f t="shared" si="77"/>
        <v>0</v>
      </c>
      <c r="CX87" s="52">
        <f t="shared" si="78"/>
        <v>0</v>
      </c>
      <c r="CY87" s="52">
        <f t="shared" si="79"/>
        <v>0</v>
      </c>
      <c r="CZ87" s="52">
        <f t="shared" si="80"/>
        <v>0</v>
      </c>
      <c r="DA87" s="52">
        <f t="shared" si="81"/>
        <v>0</v>
      </c>
      <c r="DB87" s="66">
        <f t="shared" si="83"/>
        <v>0</v>
      </c>
      <c r="DC87" s="56"/>
      <c r="DD87" s="115">
        <f t="shared" si="82"/>
        <v>0</v>
      </c>
      <c r="DE87" s="116">
        <f>'CINI-Unicampania-Totale-Prev'!BU87</f>
        <v>0</v>
      </c>
      <c r="DF87" s="116">
        <f>'CINI-Unicampania-Totale-Prev'!BV87</f>
        <v>0</v>
      </c>
      <c r="DG87" s="116">
        <f>'CINI-Unicampania-Totale-Prev'!BW87</f>
        <v>0</v>
      </c>
      <c r="DH87" s="115">
        <v>0</v>
      </c>
      <c r="DI87" s="65"/>
      <c r="DJ87" s="109">
        <f t="shared" si="63"/>
        <v>0</v>
      </c>
      <c r="DK87" s="65"/>
      <c r="DL87" s="113">
        <f>DG87/125*'CINI - UniCampania'!$B$4</f>
        <v>0</v>
      </c>
    </row>
    <row r="88" spans="2:116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4"/>
        <v>0</v>
      </c>
      <c r="P88" s="5">
        <f t="shared" si="65"/>
        <v>0</v>
      </c>
      <c r="Q88" s="5">
        <f t="shared" si="66"/>
        <v>0</v>
      </c>
      <c r="R88" s="5">
        <f t="shared" si="67"/>
        <v>0</v>
      </c>
      <c r="S88" s="5">
        <f t="shared" si="68"/>
        <v>0</v>
      </c>
      <c r="T88" s="5">
        <f t="shared" si="69"/>
        <v>0</v>
      </c>
      <c r="U88" s="5">
        <f t="shared" si="70"/>
        <v>0</v>
      </c>
      <c r="V88" s="5">
        <f t="shared" si="71"/>
        <v>0</v>
      </c>
      <c r="W88" s="5">
        <f t="shared" si="72"/>
        <v>0</v>
      </c>
      <c r="X88" s="5">
        <f>SUM(Tabella12058111928[[#This Row],[Quadrimestre nov22-feb23]:[Quadrimestre lug25-ott25]])</f>
        <v>0</v>
      </c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73"/>
        <v>0</v>
      </c>
      <c r="CT88" s="52">
        <f t="shared" si="74"/>
        <v>0</v>
      </c>
      <c r="CU88" s="52">
        <f t="shared" si="75"/>
        <v>0</v>
      </c>
      <c r="CV88" s="52">
        <f t="shared" si="76"/>
        <v>0</v>
      </c>
      <c r="CW88" s="52">
        <f t="shared" si="77"/>
        <v>0</v>
      </c>
      <c r="CX88" s="52">
        <f t="shared" si="78"/>
        <v>0</v>
      </c>
      <c r="CY88" s="52">
        <f t="shared" si="79"/>
        <v>0</v>
      </c>
      <c r="CZ88" s="52">
        <f t="shared" si="80"/>
        <v>0</v>
      </c>
      <c r="DA88" s="52">
        <f t="shared" si="81"/>
        <v>0</v>
      </c>
      <c r="DB88" s="66">
        <f t="shared" si="83"/>
        <v>0</v>
      </c>
      <c r="DC88" s="56"/>
      <c r="DD88" s="115">
        <f t="shared" si="82"/>
        <v>0</v>
      </c>
      <c r="DE88" s="116">
        <f>'CINI-Unicampania-Totale-Prev'!BU88</f>
        <v>0</v>
      </c>
      <c r="DF88" s="116">
        <f>'CINI-Unicampania-Totale-Prev'!BV88</f>
        <v>0</v>
      </c>
      <c r="DG88" s="116">
        <f>'CINI-Unicampania-Totale-Prev'!BW88</f>
        <v>0</v>
      </c>
      <c r="DH88" s="115">
        <v>0</v>
      </c>
      <c r="DI88" s="65"/>
      <c r="DJ88" s="109">
        <f t="shared" si="63"/>
        <v>0</v>
      </c>
      <c r="DK88" s="65"/>
      <c r="DL88" s="113">
        <f>DG88/125*'CINI - UniCampania'!$B$4</f>
        <v>0</v>
      </c>
    </row>
    <row r="89" spans="2:116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4"/>
        <v>0</v>
      </c>
      <c r="P89" s="5">
        <f t="shared" si="65"/>
        <v>0</v>
      </c>
      <c r="Q89" s="5">
        <f t="shared" si="66"/>
        <v>0</v>
      </c>
      <c r="R89" s="5">
        <f t="shared" si="67"/>
        <v>0</v>
      </c>
      <c r="S89" s="5">
        <f t="shared" si="68"/>
        <v>0</v>
      </c>
      <c r="T89" s="5">
        <f t="shared" si="69"/>
        <v>0</v>
      </c>
      <c r="U89" s="5">
        <f t="shared" si="70"/>
        <v>0</v>
      </c>
      <c r="V89" s="5">
        <f t="shared" si="71"/>
        <v>0</v>
      </c>
      <c r="W89" s="5">
        <f t="shared" si="72"/>
        <v>0</v>
      </c>
      <c r="X89" s="5">
        <f>SUM(Tabella12058111928[[#This Row],[Quadrimestre nov22-feb23]:[Quadrimestre lug25-ott25]])</f>
        <v>0</v>
      </c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73"/>
        <v>0</v>
      </c>
      <c r="CT89" s="52">
        <f t="shared" si="74"/>
        <v>0</v>
      </c>
      <c r="CU89" s="52">
        <f t="shared" si="75"/>
        <v>0</v>
      </c>
      <c r="CV89" s="52">
        <f t="shared" si="76"/>
        <v>0</v>
      </c>
      <c r="CW89" s="52">
        <f t="shared" si="77"/>
        <v>0</v>
      </c>
      <c r="CX89" s="52">
        <f t="shared" si="78"/>
        <v>0</v>
      </c>
      <c r="CY89" s="52">
        <f t="shared" si="79"/>
        <v>0</v>
      </c>
      <c r="CZ89" s="52">
        <f t="shared" si="80"/>
        <v>0</v>
      </c>
      <c r="DA89" s="52">
        <f t="shared" si="81"/>
        <v>0</v>
      </c>
      <c r="DB89" s="66">
        <f t="shared" si="83"/>
        <v>0</v>
      </c>
      <c r="DC89" s="56"/>
      <c r="DD89" s="115">
        <f t="shared" si="82"/>
        <v>0</v>
      </c>
      <c r="DE89" s="116">
        <f>'CINI-Unicampania-Totale-Prev'!BU89</f>
        <v>0</v>
      </c>
      <c r="DF89" s="116">
        <f>'CINI-Unicampania-Totale-Prev'!BV89</f>
        <v>0</v>
      </c>
      <c r="DG89" s="116">
        <f>'CINI-Unicampania-Totale-Prev'!BW89</f>
        <v>0</v>
      </c>
      <c r="DH89" s="115">
        <v>0</v>
      </c>
      <c r="DI89" s="65"/>
      <c r="DJ89" s="109">
        <f t="shared" si="63"/>
        <v>0</v>
      </c>
      <c r="DK89" s="65"/>
      <c r="DL89" s="113">
        <f>DG89/125*'CINI - UniCampania'!$B$4</f>
        <v>0</v>
      </c>
    </row>
    <row r="90" spans="2:116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4"/>
        <v>0</v>
      </c>
      <c r="P90" s="5">
        <f t="shared" si="65"/>
        <v>0</v>
      </c>
      <c r="Q90" s="5">
        <f t="shared" si="66"/>
        <v>0</v>
      </c>
      <c r="R90" s="5">
        <f t="shared" si="67"/>
        <v>0</v>
      </c>
      <c r="S90" s="5">
        <f t="shared" si="68"/>
        <v>0</v>
      </c>
      <c r="T90" s="5">
        <f t="shared" si="69"/>
        <v>0</v>
      </c>
      <c r="U90" s="5">
        <f t="shared" si="70"/>
        <v>0</v>
      </c>
      <c r="V90" s="5">
        <f t="shared" si="71"/>
        <v>0</v>
      </c>
      <c r="W90" s="5">
        <f t="shared" si="72"/>
        <v>0</v>
      </c>
      <c r="X90" s="5">
        <f>SUM(Tabella12058111928[[#This Row],[Quadrimestre nov22-feb23]:[Quadrimestre lug25-ott25]])</f>
        <v>0</v>
      </c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73"/>
        <v>0</v>
      </c>
      <c r="CT90" s="52">
        <f t="shared" si="74"/>
        <v>0</v>
      </c>
      <c r="CU90" s="52">
        <f t="shared" si="75"/>
        <v>0</v>
      </c>
      <c r="CV90" s="52">
        <f t="shared" si="76"/>
        <v>0</v>
      </c>
      <c r="CW90" s="52">
        <f t="shared" si="77"/>
        <v>0</v>
      </c>
      <c r="CX90" s="52">
        <f t="shared" si="78"/>
        <v>0</v>
      </c>
      <c r="CY90" s="52">
        <f t="shared" si="79"/>
        <v>0</v>
      </c>
      <c r="CZ90" s="52">
        <f t="shared" si="80"/>
        <v>0</v>
      </c>
      <c r="DA90" s="52">
        <f t="shared" si="81"/>
        <v>0</v>
      </c>
      <c r="DB90" s="66">
        <f t="shared" si="83"/>
        <v>0</v>
      </c>
      <c r="DC90" s="56"/>
      <c r="DD90" s="115">
        <f t="shared" si="82"/>
        <v>0</v>
      </c>
      <c r="DE90" s="116">
        <f>'CINI-Unicampania-Totale-Prev'!BU90</f>
        <v>0</v>
      </c>
      <c r="DF90" s="116">
        <f>'CINI-Unicampania-Totale-Prev'!BV90</f>
        <v>0</v>
      </c>
      <c r="DG90" s="116">
        <f>'CINI-Unicampania-Totale-Prev'!BW90</f>
        <v>0</v>
      </c>
      <c r="DH90" s="115">
        <v>0</v>
      </c>
      <c r="DI90" s="65"/>
      <c r="DJ90" s="109">
        <f t="shared" si="63"/>
        <v>0</v>
      </c>
      <c r="DK90" s="65"/>
      <c r="DL90" s="113">
        <f>DG90/125*'CINI - UniCampania'!$B$4</f>
        <v>0</v>
      </c>
    </row>
    <row r="91" spans="2:116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4"/>
        <v>0</v>
      </c>
      <c r="P91" s="5">
        <f t="shared" si="65"/>
        <v>0</v>
      </c>
      <c r="Q91" s="5">
        <f t="shared" si="66"/>
        <v>0</v>
      </c>
      <c r="R91" s="5">
        <f t="shared" si="67"/>
        <v>0</v>
      </c>
      <c r="S91" s="5">
        <f t="shared" si="68"/>
        <v>0</v>
      </c>
      <c r="T91" s="5">
        <f t="shared" si="69"/>
        <v>0</v>
      </c>
      <c r="U91" s="5">
        <f t="shared" si="70"/>
        <v>0</v>
      </c>
      <c r="V91" s="5">
        <f t="shared" si="71"/>
        <v>0</v>
      </c>
      <c r="W91" s="5">
        <f t="shared" si="72"/>
        <v>0</v>
      </c>
      <c r="X91" s="5">
        <f>SUM(Tabella12058111928[[#This Row],[Quadrimestre nov22-feb23]:[Quadrimestre lug25-ott25]])</f>
        <v>0</v>
      </c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73"/>
        <v>0</v>
      </c>
      <c r="CT91" s="52">
        <f t="shared" si="74"/>
        <v>0</v>
      </c>
      <c r="CU91" s="52">
        <f t="shared" si="75"/>
        <v>0</v>
      </c>
      <c r="CV91" s="52">
        <f t="shared" si="76"/>
        <v>0</v>
      </c>
      <c r="CW91" s="52">
        <f t="shared" si="77"/>
        <v>0</v>
      </c>
      <c r="CX91" s="52">
        <f t="shared" si="78"/>
        <v>0</v>
      </c>
      <c r="CY91" s="52">
        <f t="shared" si="79"/>
        <v>0</v>
      </c>
      <c r="CZ91" s="52">
        <f t="shared" si="80"/>
        <v>0</v>
      </c>
      <c r="DA91" s="52">
        <f t="shared" si="81"/>
        <v>0</v>
      </c>
      <c r="DB91" s="66">
        <f t="shared" si="83"/>
        <v>0</v>
      </c>
      <c r="DC91" s="56"/>
      <c r="DD91" s="115">
        <f t="shared" si="82"/>
        <v>0</v>
      </c>
      <c r="DE91" s="116">
        <f>'CINI-Unicampania-Totale-Prev'!BU91</f>
        <v>0</v>
      </c>
      <c r="DF91" s="116">
        <f>'CINI-Unicampania-Totale-Prev'!BV91</f>
        <v>0</v>
      </c>
      <c r="DG91" s="116">
        <f>'CINI-Unicampania-Totale-Prev'!BW91</f>
        <v>0</v>
      </c>
      <c r="DH91" s="115">
        <v>0</v>
      </c>
      <c r="DI91" s="65"/>
      <c r="DJ91" s="109">
        <f t="shared" si="63"/>
        <v>0</v>
      </c>
      <c r="DK91" s="65"/>
      <c r="DL91" s="113">
        <f>DG91/125*'CINI - UniCampania'!$B$4</f>
        <v>0</v>
      </c>
    </row>
    <row r="92" spans="2:116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4"/>
        <v>0</v>
      </c>
      <c r="P92" s="5">
        <f t="shared" si="65"/>
        <v>0</v>
      </c>
      <c r="Q92" s="5">
        <f t="shared" si="66"/>
        <v>0</v>
      </c>
      <c r="R92" s="5">
        <f t="shared" si="67"/>
        <v>0</v>
      </c>
      <c r="S92" s="5">
        <f t="shared" si="68"/>
        <v>0</v>
      </c>
      <c r="T92" s="5">
        <f t="shared" si="69"/>
        <v>0</v>
      </c>
      <c r="U92" s="5">
        <f t="shared" si="70"/>
        <v>0</v>
      </c>
      <c r="V92" s="5">
        <f t="shared" si="71"/>
        <v>0</v>
      </c>
      <c r="W92" s="5">
        <f t="shared" si="72"/>
        <v>0</v>
      </c>
      <c r="X92" s="5">
        <f>SUM(Tabella12058111928[[#This Row],[Quadrimestre nov22-feb23]:[Quadrimestre lug25-ott25]])</f>
        <v>0</v>
      </c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73"/>
        <v>0</v>
      </c>
      <c r="CT92" s="52">
        <f t="shared" si="74"/>
        <v>0</v>
      </c>
      <c r="CU92" s="52">
        <f t="shared" si="75"/>
        <v>0</v>
      </c>
      <c r="CV92" s="52">
        <f t="shared" si="76"/>
        <v>0</v>
      </c>
      <c r="CW92" s="52">
        <f t="shared" si="77"/>
        <v>0</v>
      </c>
      <c r="CX92" s="52">
        <f t="shared" si="78"/>
        <v>0</v>
      </c>
      <c r="CY92" s="52">
        <f t="shared" si="79"/>
        <v>0</v>
      </c>
      <c r="CZ92" s="52">
        <f t="shared" si="80"/>
        <v>0</v>
      </c>
      <c r="DA92" s="52">
        <f t="shared" si="81"/>
        <v>0</v>
      </c>
      <c r="DB92" s="66">
        <f t="shared" si="83"/>
        <v>0</v>
      </c>
      <c r="DC92" s="56"/>
      <c r="DD92" s="115">
        <f t="shared" si="82"/>
        <v>0</v>
      </c>
      <c r="DE92" s="116">
        <f>'CINI-Unicampania-Totale-Prev'!BU92</f>
        <v>0</v>
      </c>
      <c r="DF92" s="116">
        <f>'CINI-Unicampania-Totale-Prev'!BV92</f>
        <v>0</v>
      </c>
      <c r="DG92" s="116">
        <f>'CINI-Unicampania-Totale-Prev'!BW92</f>
        <v>0</v>
      </c>
      <c r="DH92" s="115">
        <v>0</v>
      </c>
      <c r="DI92" s="65"/>
      <c r="DJ92" s="109">
        <f t="shared" si="63"/>
        <v>0</v>
      </c>
      <c r="DK92" s="65"/>
      <c r="DL92" s="113">
        <f>DG92/125*'CINI - UniCampania'!$B$4</f>
        <v>0</v>
      </c>
    </row>
    <row r="93" spans="2:116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4"/>
        <v>0</v>
      </c>
      <c r="P93" s="5">
        <f t="shared" si="65"/>
        <v>0</v>
      </c>
      <c r="Q93" s="5">
        <f t="shared" si="66"/>
        <v>0</v>
      </c>
      <c r="R93" s="5">
        <f t="shared" si="67"/>
        <v>0</v>
      </c>
      <c r="S93" s="5">
        <f t="shared" si="68"/>
        <v>0</v>
      </c>
      <c r="T93" s="5">
        <f t="shared" si="69"/>
        <v>0</v>
      </c>
      <c r="U93" s="5">
        <f t="shared" si="70"/>
        <v>0</v>
      </c>
      <c r="V93" s="5">
        <f t="shared" si="71"/>
        <v>0</v>
      </c>
      <c r="W93" s="5">
        <f t="shared" si="72"/>
        <v>0</v>
      </c>
      <c r="X93" s="5">
        <f>SUM(Tabella12058111928[[#This Row],[Quadrimestre nov22-feb23]:[Quadrimestre lug25-ott25]])</f>
        <v>0</v>
      </c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73"/>
        <v>0</v>
      </c>
      <c r="CT93" s="52">
        <f t="shared" si="74"/>
        <v>0</v>
      </c>
      <c r="CU93" s="52">
        <f t="shared" si="75"/>
        <v>0</v>
      </c>
      <c r="CV93" s="52">
        <f t="shared" si="76"/>
        <v>0</v>
      </c>
      <c r="CW93" s="52">
        <f t="shared" si="77"/>
        <v>0</v>
      </c>
      <c r="CX93" s="52">
        <f t="shared" si="78"/>
        <v>0</v>
      </c>
      <c r="CY93" s="52">
        <f t="shared" si="79"/>
        <v>0</v>
      </c>
      <c r="CZ93" s="52">
        <f t="shared" si="80"/>
        <v>0</v>
      </c>
      <c r="DA93" s="52">
        <f t="shared" si="81"/>
        <v>0</v>
      </c>
      <c r="DB93" s="66">
        <f t="shared" si="83"/>
        <v>0</v>
      </c>
      <c r="DC93" s="56"/>
      <c r="DD93" s="115">
        <f t="shared" si="82"/>
        <v>0</v>
      </c>
      <c r="DE93" s="116">
        <f>'CINI-Unicampania-Totale-Prev'!BU93</f>
        <v>0</v>
      </c>
      <c r="DF93" s="116">
        <f>'CINI-Unicampania-Totale-Prev'!BV93</f>
        <v>0</v>
      </c>
      <c r="DG93" s="116">
        <f>'CINI-Unicampania-Totale-Prev'!BW93</f>
        <v>0</v>
      </c>
      <c r="DH93" s="115">
        <v>0</v>
      </c>
      <c r="DI93" s="65"/>
      <c r="DJ93" s="109">
        <f t="shared" si="63"/>
        <v>0</v>
      </c>
      <c r="DK93" s="65"/>
      <c r="DL93" s="113">
        <f>DG93/125*'CINI - UniCampania'!$B$4</f>
        <v>0</v>
      </c>
    </row>
    <row r="94" spans="2:116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4"/>
        <v>0</v>
      </c>
      <c r="P94" s="5">
        <f t="shared" si="65"/>
        <v>0</v>
      </c>
      <c r="Q94" s="5">
        <f t="shared" si="66"/>
        <v>0</v>
      </c>
      <c r="R94" s="5">
        <f t="shared" si="67"/>
        <v>0</v>
      </c>
      <c r="S94" s="5">
        <f t="shared" si="68"/>
        <v>0</v>
      </c>
      <c r="T94" s="5">
        <f t="shared" si="69"/>
        <v>0</v>
      </c>
      <c r="U94" s="5">
        <f t="shared" si="70"/>
        <v>0</v>
      </c>
      <c r="V94" s="5">
        <f t="shared" si="71"/>
        <v>0</v>
      </c>
      <c r="W94" s="5">
        <f t="shared" si="72"/>
        <v>0</v>
      </c>
      <c r="X94" s="5">
        <f>SUM(Tabella12058111928[[#This Row],[Quadrimestre nov22-feb23]:[Quadrimestre lug25-ott25]])</f>
        <v>0</v>
      </c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73"/>
        <v>0</v>
      </c>
      <c r="CT94" s="52">
        <f t="shared" si="74"/>
        <v>0</v>
      </c>
      <c r="CU94" s="52">
        <f t="shared" si="75"/>
        <v>0</v>
      </c>
      <c r="CV94" s="52">
        <f t="shared" si="76"/>
        <v>0</v>
      </c>
      <c r="CW94" s="52">
        <f t="shared" si="77"/>
        <v>0</v>
      </c>
      <c r="CX94" s="52">
        <f t="shared" si="78"/>
        <v>0</v>
      </c>
      <c r="CY94" s="52">
        <f t="shared" si="79"/>
        <v>0</v>
      </c>
      <c r="CZ94" s="52">
        <f t="shared" si="80"/>
        <v>0</v>
      </c>
      <c r="DA94" s="52">
        <f t="shared" si="81"/>
        <v>0</v>
      </c>
      <c r="DB94" s="66">
        <f t="shared" si="83"/>
        <v>0</v>
      </c>
      <c r="DC94" s="76"/>
      <c r="DD94" s="115">
        <f t="shared" si="82"/>
        <v>0</v>
      </c>
      <c r="DE94" s="116">
        <f>'CINI-Unicampania-Totale-Prev'!BU94</f>
        <v>0</v>
      </c>
      <c r="DF94" s="116">
        <f>'CINI-Unicampania-Totale-Prev'!BV94</f>
        <v>0</v>
      </c>
      <c r="DG94" s="116">
        <f>'CINI-Unicampania-Totale-Prev'!BW94</f>
        <v>0</v>
      </c>
      <c r="DH94" s="115">
        <v>0</v>
      </c>
      <c r="DI94" s="63"/>
      <c r="DJ94" s="113">
        <f t="shared" ref="DJ94" si="84">SUM(DJ95:DJ101)</f>
        <v>12.32</v>
      </c>
      <c r="DK94" s="65"/>
      <c r="DL94" s="113">
        <f>DG94/125*'CINI - UniCampania'!$B$4</f>
        <v>0</v>
      </c>
    </row>
    <row r="95" spans="2:116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4"/>
        <v>0</v>
      </c>
      <c r="P95" s="5">
        <f t="shared" si="65"/>
        <v>0</v>
      </c>
      <c r="Q95" s="5">
        <f t="shared" si="66"/>
        <v>0</v>
      </c>
      <c r="R95" s="5">
        <f t="shared" si="67"/>
        <v>0</v>
      </c>
      <c r="S95" s="5">
        <f t="shared" si="68"/>
        <v>0</v>
      </c>
      <c r="T95" s="5">
        <f t="shared" si="69"/>
        <v>0</v>
      </c>
      <c r="U95" s="5">
        <f t="shared" si="70"/>
        <v>0</v>
      </c>
      <c r="V95" s="5">
        <f t="shared" si="71"/>
        <v>0</v>
      </c>
      <c r="W95" s="5">
        <f t="shared" si="72"/>
        <v>0</v>
      </c>
      <c r="X95" s="5">
        <f>SUM(Tabella12058111928[[#This Row],[Quadrimestre nov22-feb23]:[Quadrimestre lug25-ott25]])</f>
        <v>0</v>
      </c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73"/>
        <v>0</v>
      </c>
      <c r="CT95" s="52">
        <f t="shared" si="74"/>
        <v>0</v>
      </c>
      <c r="CU95" s="52">
        <f t="shared" si="75"/>
        <v>0</v>
      </c>
      <c r="CV95" s="52">
        <f t="shared" si="76"/>
        <v>0</v>
      </c>
      <c r="CW95" s="52">
        <f t="shared" si="77"/>
        <v>0</v>
      </c>
      <c r="CX95" s="52">
        <f t="shared" si="78"/>
        <v>0</v>
      </c>
      <c r="CY95" s="52">
        <f t="shared" si="79"/>
        <v>0</v>
      </c>
      <c r="CZ95" s="52">
        <f t="shared" si="80"/>
        <v>0</v>
      </c>
      <c r="DA95" s="52">
        <f t="shared" si="81"/>
        <v>0</v>
      </c>
      <c r="DB95" s="66">
        <f t="shared" si="83"/>
        <v>0</v>
      </c>
      <c r="DC95" s="56"/>
      <c r="DD95" s="115">
        <f t="shared" si="82"/>
        <v>220</v>
      </c>
      <c r="DE95" s="116">
        <f>'CINI-Unicampania-Totale-Prev'!BU95</f>
        <v>0</v>
      </c>
      <c r="DF95" s="116">
        <f>'CINI-Unicampania-Totale-Prev'!BV95</f>
        <v>220</v>
      </c>
      <c r="DG95" s="116">
        <f>'CINI-Unicampania-Totale-Prev'!BW95</f>
        <v>0</v>
      </c>
      <c r="DH95" s="115">
        <v>220</v>
      </c>
      <c r="DI95" s="65"/>
      <c r="DJ95" s="109">
        <f t="shared" ref="DJ95:DJ101" si="85">DD95/125</f>
        <v>1.76</v>
      </c>
      <c r="DK95" s="65"/>
      <c r="DL95" s="113">
        <f>DG95/125*'CINI - UniCampania'!$B$4</f>
        <v>0</v>
      </c>
    </row>
    <row r="96" spans="2:116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4"/>
        <v>0</v>
      </c>
      <c r="P96" s="5">
        <f t="shared" si="65"/>
        <v>0</v>
      </c>
      <c r="Q96" s="5">
        <f t="shared" si="66"/>
        <v>0</v>
      </c>
      <c r="R96" s="5">
        <f t="shared" si="67"/>
        <v>0</v>
      </c>
      <c r="S96" s="5">
        <f t="shared" si="68"/>
        <v>0</v>
      </c>
      <c r="T96" s="5">
        <f t="shared" si="69"/>
        <v>0</v>
      </c>
      <c r="U96" s="5">
        <f t="shared" si="70"/>
        <v>0</v>
      </c>
      <c r="V96" s="5">
        <f t="shared" si="71"/>
        <v>0</v>
      </c>
      <c r="W96" s="5">
        <f t="shared" si="72"/>
        <v>0</v>
      </c>
      <c r="X96" s="5">
        <f>SUM(Tabella12058111928[[#This Row],[Quadrimestre nov22-feb23]:[Quadrimestre lug25-ott25]])</f>
        <v>0</v>
      </c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73"/>
        <v>0</v>
      </c>
      <c r="CT96" s="52">
        <f t="shared" si="74"/>
        <v>0</v>
      </c>
      <c r="CU96" s="52">
        <f t="shared" si="75"/>
        <v>0</v>
      </c>
      <c r="CV96" s="52">
        <f t="shared" si="76"/>
        <v>0</v>
      </c>
      <c r="CW96" s="52">
        <f t="shared" si="77"/>
        <v>0</v>
      </c>
      <c r="CX96" s="52">
        <f t="shared" si="78"/>
        <v>0</v>
      </c>
      <c r="CY96" s="52">
        <f t="shared" si="79"/>
        <v>0</v>
      </c>
      <c r="CZ96" s="52">
        <f t="shared" si="80"/>
        <v>0</v>
      </c>
      <c r="DA96" s="52">
        <f t="shared" si="81"/>
        <v>0</v>
      </c>
      <c r="DB96" s="66">
        <f t="shared" si="83"/>
        <v>0</v>
      </c>
      <c r="DC96" s="56"/>
      <c r="DD96" s="115">
        <f t="shared" si="82"/>
        <v>220</v>
      </c>
      <c r="DE96" s="116">
        <f>'CINI-Unicampania-Totale-Prev'!BU96</f>
        <v>0</v>
      </c>
      <c r="DF96" s="116">
        <f>'CINI-Unicampania-Totale-Prev'!BV96</f>
        <v>220</v>
      </c>
      <c r="DG96" s="116">
        <f>'CINI-Unicampania-Totale-Prev'!BW96</f>
        <v>0</v>
      </c>
      <c r="DH96" s="115">
        <v>220</v>
      </c>
      <c r="DI96" s="65"/>
      <c r="DJ96" s="109">
        <f t="shared" si="85"/>
        <v>1.76</v>
      </c>
      <c r="DK96" s="65"/>
      <c r="DL96" s="113">
        <f>DG96/125*'CINI - UniCampania'!$B$4</f>
        <v>0</v>
      </c>
    </row>
    <row r="97" spans="2:116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4"/>
        <v>0</v>
      </c>
      <c r="P97" s="5">
        <f t="shared" si="65"/>
        <v>0</v>
      </c>
      <c r="Q97" s="5">
        <f t="shared" si="66"/>
        <v>0</v>
      </c>
      <c r="R97" s="5">
        <f t="shared" si="67"/>
        <v>0</v>
      </c>
      <c r="S97" s="5">
        <f t="shared" si="68"/>
        <v>0</v>
      </c>
      <c r="T97" s="5">
        <f t="shared" si="69"/>
        <v>0</v>
      </c>
      <c r="U97" s="5">
        <f t="shared" si="70"/>
        <v>0</v>
      </c>
      <c r="V97" s="5">
        <f t="shared" si="71"/>
        <v>0</v>
      </c>
      <c r="W97" s="5">
        <f t="shared" si="72"/>
        <v>0</v>
      </c>
      <c r="X97" s="5">
        <f>SUM(Tabella12058111928[[#This Row],[Quadrimestre nov22-feb23]:[Quadrimestre lug25-ott25]])</f>
        <v>0</v>
      </c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73"/>
        <v>0</v>
      </c>
      <c r="CT97" s="52">
        <f t="shared" si="74"/>
        <v>0</v>
      </c>
      <c r="CU97" s="52">
        <f t="shared" si="75"/>
        <v>0</v>
      </c>
      <c r="CV97" s="52">
        <f t="shared" si="76"/>
        <v>0</v>
      </c>
      <c r="CW97" s="52">
        <f t="shared" si="77"/>
        <v>0</v>
      </c>
      <c r="CX97" s="52">
        <f t="shared" si="78"/>
        <v>0</v>
      </c>
      <c r="CY97" s="52">
        <f t="shared" si="79"/>
        <v>0</v>
      </c>
      <c r="CZ97" s="52">
        <f t="shared" si="80"/>
        <v>0</v>
      </c>
      <c r="DA97" s="52">
        <f t="shared" si="81"/>
        <v>0</v>
      </c>
      <c r="DB97" s="66">
        <f t="shared" si="83"/>
        <v>0</v>
      </c>
      <c r="DC97" s="56"/>
      <c r="DD97" s="115">
        <f t="shared" si="82"/>
        <v>220</v>
      </c>
      <c r="DE97" s="116">
        <f>'CINI-Unicampania-Totale-Prev'!BU97</f>
        <v>0</v>
      </c>
      <c r="DF97" s="116">
        <f>'CINI-Unicampania-Totale-Prev'!BV97</f>
        <v>220</v>
      </c>
      <c r="DG97" s="116">
        <f>'CINI-Unicampania-Totale-Prev'!BW97</f>
        <v>0</v>
      </c>
      <c r="DH97" s="115">
        <v>220</v>
      </c>
      <c r="DI97" s="65"/>
      <c r="DJ97" s="109">
        <f t="shared" si="85"/>
        <v>1.76</v>
      </c>
      <c r="DK97" s="65"/>
      <c r="DL97" s="113">
        <f>DG97/125*'CINI - UniCampania'!$B$4</f>
        <v>0</v>
      </c>
    </row>
    <row r="98" spans="2:116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4"/>
        <v>0</v>
      </c>
      <c r="P98" s="5">
        <f t="shared" si="65"/>
        <v>0</v>
      </c>
      <c r="Q98" s="5">
        <f t="shared" si="66"/>
        <v>0</v>
      </c>
      <c r="R98" s="5">
        <f t="shared" si="67"/>
        <v>0</v>
      </c>
      <c r="S98" s="5">
        <f t="shared" si="68"/>
        <v>0</v>
      </c>
      <c r="T98" s="5">
        <f t="shared" si="69"/>
        <v>0</v>
      </c>
      <c r="U98" s="5">
        <f t="shared" si="70"/>
        <v>0</v>
      </c>
      <c r="V98" s="5">
        <f t="shared" si="71"/>
        <v>0</v>
      </c>
      <c r="W98" s="5">
        <f t="shared" si="72"/>
        <v>0</v>
      </c>
      <c r="X98" s="5">
        <f>SUM(Tabella12058111928[[#This Row],[Quadrimestre nov22-feb23]:[Quadrimestre lug25-ott25]])</f>
        <v>0</v>
      </c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73"/>
        <v>0</v>
      </c>
      <c r="CT98" s="52">
        <f t="shared" si="74"/>
        <v>0</v>
      </c>
      <c r="CU98" s="52">
        <f t="shared" si="75"/>
        <v>0</v>
      </c>
      <c r="CV98" s="52">
        <f t="shared" si="76"/>
        <v>0</v>
      </c>
      <c r="CW98" s="52">
        <f t="shared" si="77"/>
        <v>0</v>
      </c>
      <c r="CX98" s="52">
        <f t="shared" si="78"/>
        <v>0</v>
      </c>
      <c r="CY98" s="52">
        <f t="shared" si="79"/>
        <v>0</v>
      </c>
      <c r="CZ98" s="52">
        <f t="shared" si="80"/>
        <v>0</v>
      </c>
      <c r="DA98" s="52">
        <f t="shared" si="81"/>
        <v>0</v>
      </c>
      <c r="DB98" s="66">
        <f t="shared" si="83"/>
        <v>0</v>
      </c>
      <c r="DC98" s="56"/>
      <c r="DD98" s="115">
        <f t="shared" si="82"/>
        <v>220</v>
      </c>
      <c r="DE98" s="116">
        <f>'CINI-Unicampania-Totale-Prev'!BU98</f>
        <v>0</v>
      </c>
      <c r="DF98" s="116">
        <f>'CINI-Unicampania-Totale-Prev'!BV98</f>
        <v>220</v>
      </c>
      <c r="DG98" s="116">
        <f>'CINI-Unicampania-Totale-Prev'!BW98</f>
        <v>0</v>
      </c>
      <c r="DH98" s="115">
        <v>220</v>
      </c>
      <c r="DI98" s="65"/>
      <c r="DJ98" s="109">
        <f t="shared" si="85"/>
        <v>1.76</v>
      </c>
      <c r="DK98" s="65"/>
      <c r="DL98" s="113">
        <f>DG98/125*'CINI - UniCampania'!$B$4</f>
        <v>0</v>
      </c>
    </row>
    <row r="99" spans="2:116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4"/>
        <v>0</v>
      </c>
      <c r="P99" s="5">
        <f t="shared" si="65"/>
        <v>0</v>
      </c>
      <c r="Q99" s="5">
        <f t="shared" si="66"/>
        <v>0</v>
      </c>
      <c r="R99" s="5">
        <f t="shared" si="67"/>
        <v>0</v>
      </c>
      <c r="S99" s="5">
        <f t="shared" si="68"/>
        <v>0</v>
      </c>
      <c r="T99" s="5">
        <f t="shared" si="69"/>
        <v>0</v>
      </c>
      <c r="U99" s="5">
        <f t="shared" si="70"/>
        <v>0</v>
      </c>
      <c r="V99" s="5">
        <f t="shared" si="71"/>
        <v>0</v>
      </c>
      <c r="W99" s="5">
        <f t="shared" si="72"/>
        <v>0</v>
      </c>
      <c r="X99" s="5">
        <f>SUM(Tabella12058111928[[#This Row],[Quadrimestre nov22-feb23]:[Quadrimestre lug25-ott25]])</f>
        <v>0</v>
      </c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73"/>
        <v>0</v>
      </c>
      <c r="CT99" s="52">
        <f t="shared" si="74"/>
        <v>0</v>
      </c>
      <c r="CU99" s="52">
        <f t="shared" si="75"/>
        <v>0</v>
      </c>
      <c r="CV99" s="52">
        <f t="shared" si="76"/>
        <v>0</v>
      </c>
      <c r="CW99" s="52">
        <f t="shared" si="77"/>
        <v>0</v>
      </c>
      <c r="CX99" s="52">
        <f t="shared" si="78"/>
        <v>0</v>
      </c>
      <c r="CY99" s="52">
        <f t="shared" si="79"/>
        <v>0</v>
      </c>
      <c r="CZ99" s="52">
        <f t="shared" si="80"/>
        <v>0</v>
      </c>
      <c r="DA99" s="52">
        <f t="shared" si="81"/>
        <v>0</v>
      </c>
      <c r="DB99" s="66">
        <f t="shared" si="83"/>
        <v>0</v>
      </c>
      <c r="DC99" s="56"/>
      <c r="DD99" s="115">
        <f t="shared" si="82"/>
        <v>220</v>
      </c>
      <c r="DE99" s="116">
        <f>'CINI-Unicampania-Totale-Prev'!BU99</f>
        <v>0</v>
      </c>
      <c r="DF99" s="116">
        <f>'CINI-Unicampania-Totale-Prev'!BV99</f>
        <v>220</v>
      </c>
      <c r="DG99" s="116">
        <f>'CINI-Unicampania-Totale-Prev'!BW99</f>
        <v>0</v>
      </c>
      <c r="DH99" s="115">
        <v>220</v>
      </c>
      <c r="DI99" s="65"/>
      <c r="DJ99" s="109">
        <f t="shared" si="85"/>
        <v>1.76</v>
      </c>
      <c r="DK99" s="65"/>
      <c r="DL99" s="113">
        <f>DG99/125*'CINI - UniCampania'!$B$4</f>
        <v>0</v>
      </c>
    </row>
    <row r="100" spans="2:116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4"/>
        <v>0</v>
      </c>
      <c r="P100" s="5">
        <f t="shared" si="65"/>
        <v>0</v>
      </c>
      <c r="Q100" s="5">
        <f t="shared" si="66"/>
        <v>0</v>
      </c>
      <c r="R100" s="5">
        <f t="shared" si="67"/>
        <v>0</v>
      </c>
      <c r="S100" s="5">
        <f t="shared" si="68"/>
        <v>0</v>
      </c>
      <c r="T100" s="5">
        <f t="shared" si="69"/>
        <v>0</v>
      </c>
      <c r="U100" s="5">
        <f t="shared" si="70"/>
        <v>0</v>
      </c>
      <c r="V100" s="5">
        <f t="shared" si="71"/>
        <v>0</v>
      </c>
      <c r="W100" s="5">
        <f t="shared" si="72"/>
        <v>0</v>
      </c>
      <c r="X100" s="5">
        <f>SUM(Tabella12058111928[[#This Row],[Quadrimestre nov22-feb23]:[Quadrimestre lug25-ott25]])</f>
        <v>0</v>
      </c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73"/>
        <v>0</v>
      </c>
      <c r="CT100" s="52">
        <f t="shared" si="74"/>
        <v>0</v>
      </c>
      <c r="CU100" s="52">
        <f t="shared" si="75"/>
        <v>0</v>
      </c>
      <c r="CV100" s="52">
        <f t="shared" si="76"/>
        <v>0</v>
      </c>
      <c r="CW100" s="52">
        <f t="shared" si="77"/>
        <v>0</v>
      </c>
      <c r="CX100" s="52">
        <f t="shared" si="78"/>
        <v>0</v>
      </c>
      <c r="CY100" s="52">
        <f t="shared" si="79"/>
        <v>0</v>
      </c>
      <c r="CZ100" s="52">
        <f t="shared" si="80"/>
        <v>0</v>
      </c>
      <c r="DA100" s="52">
        <f t="shared" si="81"/>
        <v>0</v>
      </c>
      <c r="DB100" s="66">
        <f t="shared" si="83"/>
        <v>0</v>
      </c>
      <c r="DC100" s="56"/>
      <c r="DD100" s="115">
        <f t="shared" si="82"/>
        <v>220</v>
      </c>
      <c r="DE100" s="116">
        <f>'CINI-Unicampania-Totale-Prev'!BU100</f>
        <v>0</v>
      </c>
      <c r="DF100" s="116">
        <f>'CINI-Unicampania-Totale-Prev'!BV100</f>
        <v>220</v>
      </c>
      <c r="DG100" s="116">
        <f>'CINI-Unicampania-Totale-Prev'!BW100</f>
        <v>0</v>
      </c>
      <c r="DH100" s="115">
        <v>220</v>
      </c>
      <c r="DI100" s="65"/>
      <c r="DJ100" s="109">
        <f t="shared" si="85"/>
        <v>1.76</v>
      </c>
      <c r="DK100" s="65"/>
      <c r="DL100" s="113">
        <f>DG100/125*'CINI - UniCampania'!$B$4</f>
        <v>0</v>
      </c>
    </row>
    <row r="101" spans="2:116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4"/>
        <v>0</v>
      </c>
      <c r="P101" s="5">
        <f t="shared" si="65"/>
        <v>0</v>
      </c>
      <c r="Q101" s="5">
        <f t="shared" si="66"/>
        <v>0</v>
      </c>
      <c r="R101" s="5">
        <f t="shared" si="67"/>
        <v>0</v>
      </c>
      <c r="S101" s="5">
        <f t="shared" si="68"/>
        <v>0</v>
      </c>
      <c r="T101" s="5">
        <f t="shared" si="69"/>
        <v>0</v>
      </c>
      <c r="U101" s="5">
        <f t="shared" si="70"/>
        <v>0</v>
      </c>
      <c r="V101" s="5">
        <f t="shared" si="71"/>
        <v>0</v>
      </c>
      <c r="W101" s="5">
        <f t="shared" si="72"/>
        <v>0</v>
      </c>
      <c r="X101" s="5">
        <f>SUM(Tabella12058111928[[#This Row],[Quadrimestre nov22-feb23]:[Quadrimestre lug25-ott25]])</f>
        <v>0</v>
      </c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73"/>
        <v>0</v>
      </c>
      <c r="CT101" s="52">
        <f t="shared" si="74"/>
        <v>0</v>
      </c>
      <c r="CU101" s="52">
        <f t="shared" si="75"/>
        <v>0</v>
      </c>
      <c r="CV101" s="52">
        <f t="shared" si="76"/>
        <v>0</v>
      </c>
      <c r="CW101" s="52">
        <f t="shared" si="77"/>
        <v>0</v>
      </c>
      <c r="CX101" s="52">
        <f t="shared" si="78"/>
        <v>0</v>
      </c>
      <c r="CY101" s="52">
        <f t="shared" si="79"/>
        <v>0</v>
      </c>
      <c r="CZ101" s="52">
        <f t="shared" si="80"/>
        <v>0</v>
      </c>
      <c r="DA101" s="52">
        <f t="shared" si="81"/>
        <v>0</v>
      </c>
      <c r="DB101" s="66">
        <f t="shared" si="83"/>
        <v>0</v>
      </c>
      <c r="DC101" s="56"/>
      <c r="DD101" s="115">
        <f t="shared" si="82"/>
        <v>220</v>
      </c>
      <c r="DE101" s="116">
        <f>'CINI-Unicampania-Totale-Prev'!BU101</f>
        <v>0</v>
      </c>
      <c r="DF101" s="116">
        <f>'CINI-Unicampania-Totale-Prev'!BV101</f>
        <v>220</v>
      </c>
      <c r="DG101" s="116">
        <f>'CINI-Unicampania-Totale-Prev'!BW101</f>
        <v>0</v>
      </c>
      <c r="DH101" s="115">
        <v>220</v>
      </c>
      <c r="DI101" s="65"/>
      <c r="DJ101" s="109">
        <f t="shared" si="85"/>
        <v>1.76</v>
      </c>
      <c r="DK101" s="65"/>
      <c r="DL101" s="113">
        <f>DG101/125*'CINI - UniCampania'!$B$4</f>
        <v>0</v>
      </c>
    </row>
    <row r="102" spans="2:116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4"/>
        <v>0</v>
      </c>
      <c r="P102" s="5">
        <f t="shared" si="65"/>
        <v>0</v>
      </c>
      <c r="Q102" s="5">
        <f t="shared" si="66"/>
        <v>0</v>
      </c>
      <c r="R102" s="5">
        <f t="shared" si="67"/>
        <v>0</v>
      </c>
      <c r="S102" s="5">
        <f t="shared" si="68"/>
        <v>0</v>
      </c>
      <c r="T102" s="5">
        <f t="shared" si="69"/>
        <v>0</v>
      </c>
      <c r="U102" s="5">
        <f t="shared" si="70"/>
        <v>0</v>
      </c>
      <c r="V102" s="5">
        <f t="shared" si="71"/>
        <v>0</v>
      </c>
      <c r="W102" s="5">
        <f t="shared" si="72"/>
        <v>0</v>
      </c>
      <c r="X102" s="5">
        <f>SUM(Tabella12058111928[[#This Row],[Quadrimestre nov22-feb23]:[Quadrimestre lug25-ott25]])</f>
        <v>0</v>
      </c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73"/>
        <v>0</v>
      </c>
      <c r="CT102" s="52">
        <f t="shared" si="74"/>
        <v>0</v>
      </c>
      <c r="CU102" s="52">
        <f t="shared" si="75"/>
        <v>0</v>
      </c>
      <c r="CV102" s="52">
        <f t="shared" si="76"/>
        <v>0</v>
      </c>
      <c r="CW102" s="52">
        <f t="shared" si="77"/>
        <v>0</v>
      </c>
      <c r="CX102" s="52">
        <f t="shared" si="78"/>
        <v>0</v>
      </c>
      <c r="CY102" s="52">
        <f t="shared" si="79"/>
        <v>0</v>
      </c>
      <c r="CZ102" s="52">
        <f t="shared" si="80"/>
        <v>0</v>
      </c>
      <c r="DA102" s="52">
        <f t="shared" si="81"/>
        <v>0</v>
      </c>
      <c r="DB102" s="66">
        <f t="shared" si="83"/>
        <v>0</v>
      </c>
      <c r="DC102" s="76"/>
      <c r="DD102" s="115">
        <f t="shared" si="82"/>
        <v>0</v>
      </c>
      <c r="DE102" s="116">
        <f>'CINI-Unicampania-Totale-Prev'!BU102</f>
        <v>0</v>
      </c>
      <c r="DF102" s="116">
        <f>'CINI-Unicampania-Totale-Prev'!BV102</f>
        <v>0</v>
      </c>
      <c r="DG102" s="116">
        <f>'CINI-Unicampania-Totale-Prev'!BW102</f>
        <v>0</v>
      </c>
      <c r="DH102" s="115">
        <v>0</v>
      </c>
      <c r="DI102" s="63"/>
      <c r="DJ102" s="113">
        <f t="shared" ref="DJ102" si="86">SUM(DJ103:DJ109)</f>
        <v>46.52</v>
      </c>
      <c r="DK102" s="65"/>
      <c r="DL102" s="113">
        <f>DG102/125*'CINI - UniCampania'!$B$4</f>
        <v>0</v>
      </c>
    </row>
    <row r="103" spans="2:116" ht="23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64"/>
        <v>0</v>
      </c>
      <c r="P103" s="90">
        <f t="shared" si="65"/>
        <v>0</v>
      </c>
      <c r="Q103" s="90">
        <f t="shared" si="66"/>
        <v>0</v>
      </c>
      <c r="R103" s="90">
        <f t="shared" si="67"/>
        <v>0</v>
      </c>
      <c r="S103" s="90">
        <f t="shared" si="68"/>
        <v>0</v>
      </c>
      <c r="T103" s="90">
        <f t="shared" si="69"/>
        <v>0</v>
      </c>
      <c r="U103" s="90">
        <f t="shared" si="70"/>
        <v>0</v>
      </c>
      <c r="V103" s="90">
        <f t="shared" si="71"/>
        <v>0</v>
      </c>
      <c r="W103" s="90">
        <f t="shared" si="72"/>
        <v>0</v>
      </c>
      <c r="X103" s="90">
        <f>SUM(Tabella12058111928[[#This Row],[Quadrimestre nov22-feb23]:[Quadrimestre lug25-ott25]])</f>
        <v>0</v>
      </c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73"/>
        <v>3200</v>
      </c>
      <c r="CT103" s="52">
        <f t="shared" si="74"/>
        <v>3200</v>
      </c>
      <c r="CU103" s="52">
        <f t="shared" si="75"/>
        <v>3200</v>
      </c>
      <c r="CV103" s="52">
        <f t="shared" si="76"/>
        <v>3200</v>
      </c>
      <c r="CW103" s="52">
        <f t="shared" si="77"/>
        <v>3200</v>
      </c>
      <c r="CX103" s="52">
        <f t="shared" si="78"/>
        <v>3200</v>
      </c>
      <c r="CY103" s="52">
        <f t="shared" si="79"/>
        <v>3200</v>
      </c>
      <c r="CZ103" s="52">
        <f t="shared" si="80"/>
        <v>1600</v>
      </c>
      <c r="DA103" s="52">
        <f t="shared" si="81"/>
        <v>0</v>
      </c>
      <c r="DB103" s="66">
        <f t="shared" si="83"/>
        <v>24000</v>
      </c>
      <c r="DC103" s="56"/>
      <c r="DD103" s="115">
        <f t="shared" si="82"/>
        <v>600</v>
      </c>
      <c r="DE103" s="116">
        <f>'CINI-Unicampania-Totale-Prev'!BU103</f>
        <v>0</v>
      </c>
      <c r="DF103" s="116">
        <f>'CINI-Unicampania-Totale-Prev'!BV103</f>
        <v>0</v>
      </c>
      <c r="DG103" s="116">
        <f>'CINI-Unicampania-Totale-Prev'!BW103</f>
        <v>600</v>
      </c>
      <c r="DH103" s="115">
        <v>600</v>
      </c>
      <c r="DI103" s="65"/>
      <c r="DJ103" s="109">
        <f t="shared" ref="DJ103:DJ109" si="87">DD103/125</f>
        <v>4.8</v>
      </c>
      <c r="DK103" s="65"/>
      <c r="DL103" s="113">
        <f>DG103/125*'CINI - UniCampania'!$B$4</f>
        <v>24000</v>
      </c>
    </row>
    <row r="104" spans="2:116" ht="23.25"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88">IF(BZ104="X",$DL104/COUNTA($BZ104:$CQ104),0) +  IF(CA104="X",$DL104/COUNTA($BZ104:$CQ104),0)</f>
        <v>0</v>
      </c>
      <c r="CT104" s="52">
        <f t="shared" ref="CT104:CT139" si="89">IF(CB104="X",$DL104/COUNTA($BZ104:$CQ104),0) +  IF(CC104="X",$DL104/COUNTA($BZ104:$CQ104),0)</f>
        <v>3616.6666666666665</v>
      </c>
      <c r="CU104" s="52">
        <f t="shared" ref="CU104:CU139" si="90">IF(CD104="X",$DL104/COUNTA($BZ104:$CQ104),0) +  IF(CE104="X",$DL104/COUNTA($BZ104:$CQ104),0)</f>
        <v>7233.333333333333</v>
      </c>
      <c r="CV104" s="52">
        <f t="shared" ref="CV104:CV139" si="91">IF(CF104="X",$DL104/COUNTA($BZ104:$CQ104),0) +  IF(CG104="X",$DL104/COUNTA($BZ104:$CQ104),0)</f>
        <v>7233.333333333333</v>
      </c>
      <c r="CW104" s="52">
        <f t="shared" ref="CW104:CW139" si="92">IF(CH104="X",$DL104/COUNTA($BZ104:$CQ104),0) +  IF(CI104="X",$DL104/COUNTA($BZ104:$CQ104),0)</f>
        <v>7233.333333333333</v>
      </c>
      <c r="CX104" s="52">
        <f t="shared" ref="CX104:CX139" si="93">IF(CJ104="X",$DL104/COUNTA($BZ104:$CQ104),0) +  IF(CK104="X",$DL104/COUNTA($BZ104:$CQ104),0)</f>
        <v>7233.333333333333</v>
      </c>
      <c r="CY104" s="52">
        <f t="shared" ref="CY104:CY139" si="94">IF(CL104="X",$DL104/COUNTA($BZ104:$CQ104),0) +  IF(CM104="X",$DL104/COUNTA($BZ104:$CQ104),0)</f>
        <v>7233.333333333333</v>
      </c>
      <c r="CZ104" s="52">
        <f t="shared" ref="CZ104:CZ139" si="95">IF(CN104="X",$DL104/COUNTA($BZ104:$CQ104),0) +  IF(CO104="X",$DL104/COUNTA($BZ104:$CQ104),0)</f>
        <v>3616.6666666666665</v>
      </c>
      <c r="DA104" s="52">
        <f t="shared" ref="DA104:DA139" si="96">IF(CP104="X",$DL104/COUNTA($BZ104:$CQ104),0) +  IF(CQ104="X",$DL104/COUNTA($BZ104:$CQ104),0)</f>
        <v>0</v>
      </c>
      <c r="DB104" s="66">
        <f t="shared" si="83"/>
        <v>43399.999999999993</v>
      </c>
      <c r="DC104" s="56"/>
      <c r="DD104" s="115">
        <f t="shared" si="82"/>
        <v>1335</v>
      </c>
      <c r="DE104" s="116">
        <f>'CINI-Unicampania-Totale-Prev'!BU104</f>
        <v>250</v>
      </c>
      <c r="DF104" s="116">
        <f>'CINI-Unicampania-Totale-Prev'!BV104</f>
        <v>0</v>
      </c>
      <c r="DG104" s="116">
        <f>'CINI-Unicampania-Totale-Prev'!BW104</f>
        <v>1085</v>
      </c>
      <c r="DH104" s="115">
        <v>1335</v>
      </c>
      <c r="DI104" s="65"/>
      <c r="DJ104" s="109">
        <f t="shared" si="87"/>
        <v>10.68</v>
      </c>
      <c r="DK104" s="65"/>
      <c r="DL104" s="113">
        <f>DG104/125*'CINI - UniCampania'!$B$4</f>
        <v>43400</v>
      </c>
    </row>
    <row r="105" spans="2:116" ht="23.25"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88"/>
        <v>0</v>
      </c>
      <c r="CT105" s="52">
        <f t="shared" si="89"/>
        <v>3633.3333333333335</v>
      </c>
      <c r="CU105" s="52">
        <f t="shared" si="90"/>
        <v>7266.666666666667</v>
      </c>
      <c r="CV105" s="52">
        <f t="shared" si="91"/>
        <v>7266.666666666667</v>
      </c>
      <c r="CW105" s="52">
        <f t="shared" si="92"/>
        <v>7266.666666666667</v>
      </c>
      <c r="CX105" s="52">
        <f t="shared" si="93"/>
        <v>7266.666666666667</v>
      </c>
      <c r="CY105" s="52">
        <f t="shared" si="94"/>
        <v>7266.666666666667</v>
      </c>
      <c r="CZ105" s="52">
        <f t="shared" si="95"/>
        <v>3633.3333333333335</v>
      </c>
      <c r="DA105" s="52">
        <f t="shared" si="96"/>
        <v>0</v>
      </c>
      <c r="DB105" s="66">
        <f t="shared" si="83"/>
        <v>43600.000000000007</v>
      </c>
      <c r="DC105" s="56"/>
      <c r="DD105" s="115">
        <f t="shared" si="82"/>
        <v>1340</v>
      </c>
      <c r="DE105" s="116">
        <f>'CINI-Unicampania-Totale-Prev'!BU105</f>
        <v>250</v>
      </c>
      <c r="DF105" s="116">
        <f>'CINI-Unicampania-Totale-Prev'!BV105</f>
        <v>0</v>
      </c>
      <c r="DG105" s="116">
        <f>'CINI-Unicampania-Totale-Prev'!BW105</f>
        <v>1090</v>
      </c>
      <c r="DH105" s="115">
        <v>1340</v>
      </c>
      <c r="DI105" s="65"/>
      <c r="DJ105" s="109">
        <f t="shared" si="87"/>
        <v>10.72</v>
      </c>
      <c r="DK105" s="65"/>
      <c r="DL105" s="113">
        <f>DG105/125*'CINI - UniCampania'!$B$4</f>
        <v>43600</v>
      </c>
    </row>
    <row r="106" spans="2:116" ht="23.25"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88"/>
        <v>0</v>
      </c>
      <c r="CT106" s="52">
        <f t="shared" si="89"/>
        <v>0</v>
      </c>
      <c r="CU106" s="52">
        <f t="shared" si="90"/>
        <v>0</v>
      </c>
      <c r="CV106" s="52">
        <f t="shared" si="91"/>
        <v>0</v>
      </c>
      <c r="CW106" s="52">
        <f t="shared" si="92"/>
        <v>3166.6666666666665</v>
      </c>
      <c r="CX106" s="52">
        <f t="shared" si="93"/>
        <v>6333.333333333333</v>
      </c>
      <c r="CY106" s="52">
        <f t="shared" si="94"/>
        <v>6333.333333333333</v>
      </c>
      <c r="CZ106" s="52">
        <f t="shared" si="95"/>
        <v>3166.6666666666665</v>
      </c>
      <c r="DA106" s="52">
        <f t="shared" si="96"/>
        <v>0</v>
      </c>
      <c r="DB106" s="66">
        <f t="shared" si="83"/>
        <v>19000</v>
      </c>
      <c r="DC106" s="56"/>
      <c r="DD106" s="115">
        <f t="shared" si="82"/>
        <v>600</v>
      </c>
      <c r="DE106" s="116">
        <f>'CINI-Unicampania-Totale-Prev'!BU106</f>
        <v>125</v>
      </c>
      <c r="DF106" s="116">
        <f>'CINI-Unicampania-Totale-Prev'!BV106</f>
        <v>0</v>
      </c>
      <c r="DG106" s="116">
        <f>'CINI-Unicampania-Totale-Prev'!BW106</f>
        <v>475</v>
      </c>
      <c r="DH106" s="115">
        <v>600</v>
      </c>
      <c r="DI106" s="65"/>
      <c r="DJ106" s="109">
        <f t="shared" si="87"/>
        <v>4.8</v>
      </c>
      <c r="DK106" s="65"/>
      <c r="DL106" s="113">
        <f>DG106/125*'CINI - UniCampania'!$B$4</f>
        <v>19000</v>
      </c>
    </row>
    <row r="107" spans="2:116" ht="23.25"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88"/>
        <v>0</v>
      </c>
      <c r="CT107" s="52">
        <f t="shared" si="89"/>
        <v>0</v>
      </c>
      <c r="CU107" s="52">
        <f t="shared" si="90"/>
        <v>0</v>
      </c>
      <c r="CV107" s="52">
        <f t="shared" si="91"/>
        <v>0</v>
      </c>
      <c r="CW107" s="52">
        <f t="shared" si="92"/>
        <v>3166.6666666666665</v>
      </c>
      <c r="CX107" s="52">
        <f t="shared" si="93"/>
        <v>6333.333333333333</v>
      </c>
      <c r="CY107" s="52">
        <f t="shared" si="94"/>
        <v>6333.333333333333</v>
      </c>
      <c r="CZ107" s="52">
        <f t="shared" si="95"/>
        <v>3166.6666666666665</v>
      </c>
      <c r="DA107" s="52">
        <f t="shared" si="96"/>
        <v>0</v>
      </c>
      <c r="DB107" s="66">
        <f t="shared" si="83"/>
        <v>19000</v>
      </c>
      <c r="DC107" s="56"/>
      <c r="DD107" s="115">
        <f t="shared" si="82"/>
        <v>600</v>
      </c>
      <c r="DE107" s="116">
        <f>'CINI-Unicampania-Totale-Prev'!BU107</f>
        <v>125</v>
      </c>
      <c r="DF107" s="116">
        <f>'CINI-Unicampania-Totale-Prev'!BV107</f>
        <v>0</v>
      </c>
      <c r="DG107" s="116">
        <f>'CINI-Unicampania-Totale-Prev'!BW107</f>
        <v>475</v>
      </c>
      <c r="DH107" s="115">
        <v>600</v>
      </c>
      <c r="DI107" s="65"/>
      <c r="DJ107" s="109">
        <f t="shared" si="87"/>
        <v>4.8</v>
      </c>
      <c r="DK107" s="65"/>
      <c r="DL107" s="113">
        <f>DG107/125*'CINI - UniCampania'!$B$4</f>
        <v>19000</v>
      </c>
    </row>
    <row r="108" spans="2:116" ht="23.25"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88"/>
        <v>0</v>
      </c>
      <c r="CT108" s="52">
        <f t="shared" si="89"/>
        <v>0</v>
      </c>
      <c r="CU108" s="52">
        <f t="shared" si="90"/>
        <v>0</v>
      </c>
      <c r="CV108" s="52">
        <f t="shared" si="91"/>
        <v>0</v>
      </c>
      <c r="CW108" s="52">
        <f t="shared" si="92"/>
        <v>7266.666666666667</v>
      </c>
      <c r="CX108" s="52">
        <f t="shared" si="93"/>
        <v>14533.333333333334</v>
      </c>
      <c r="CY108" s="52">
        <f t="shared" si="94"/>
        <v>14533.333333333334</v>
      </c>
      <c r="CZ108" s="52">
        <f t="shared" si="95"/>
        <v>7266.666666666667</v>
      </c>
      <c r="DA108" s="52">
        <f t="shared" si="96"/>
        <v>0</v>
      </c>
      <c r="DB108" s="66">
        <f t="shared" si="83"/>
        <v>43600</v>
      </c>
      <c r="DC108" s="56"/>
      <c r="DD108" s="115">
        <f t="shared" si="82"/>
        <v>1340</v>
      </c>
      <c r="DE108" s="116">
        <f>'CINI-Unicampania-Totale-Prev'!BU108</f>
        <v>250</v>
      </c>
      <c r="DF108" s="116">
        <f>'CINI-Unicampania-Totale-Prev'!BV108</f>
        <v>0</v>
      </c>
      <c r="DG108" s="116">
        <f>'CINI-Unicampania-Totale-Prev'!BW108</f>
        <v>1090</v>
      </c>
      <c r="DH108" s="115">
        <v>1340</v>
      </c>
      <c r="DI108" s="65"/>
      <c r="DJ108" s="109">
        <f t="shared" si="87"/>
        <v>10.72</v>
      </c>
      <c r="DK108" s="65"/>
      <c r="DL108" s="113">
        <f>DG108/125*'CINI - UniCampania'!$B$4</f>
        <v>43600</v>
      </c>
    </row>
    <row r="109" spans="2:116" ht="23.25"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8"/>
        <v>0</v>
      </c>
      <c r="CT109" s="52">
        <f t="shared" si="89"/>
        <v>0</v>
      </c>
      <c r="CU109" s="52">
        <f t="shared" si="90"/>
        <v>0</v>
      </c>
      <c r="CV109" s="52">
        <f t="shared" si="91"/>
        <v>0</v>
      </c>
      <c r="CW109" s="52">
        <f t="shared" si="92"/>
        <v>0</v>
      </c>
      <c r="CX109" s="52">
        <f t="shared" si="93"/>
        <v>0</v>
      </c>
      <c r="CY109" s="52">
        <f t="shared" si="94"/>
        <v>0</v>
      </c>
      <c r="CZ109" s="52">
        <f t="shared" si="95"/>
        <v>0</v>
      </c>
      <c r="DA109" s="52">
        <f t="shared" si="96"/>
        <v>0</v>
      </c>
      <c r="DB109" s="66">
        <f t="shared" si="83"/>
        <v>0</v>
      </c>
      <c r="DC109" s="56"/>
      <c r="DD109" s="115">
        <f t="shared" si="82"/>
        <v>0</v>
      </c>
      <c r="DE109" s="116">
        <f>'CINI-Unicampania-Totale-Prev'!BU109</f>
        <v>0</v>
      </c>
      <c r="DF109" s="116">
        <f>'CINI-Unicampania-Totale-Prev'!BV109</f>
        <v>0</v>
      </c>
      <c r="DG109" s="116">
        <f>'CINI-Unicampania-Totale-Prev'!BW109</f>
        <v>0</v>
      </c>
      <c r="DH109" s="115">
        <v>0</v>
      </c>
      <c r="DI109" s="65"/>
      <c r="DJ109" s="109">
        <f t="shared" si="87"/>
        <v>0</v>
      </c>
      <c r="DK109" s="65"/>
      <c r="DL109" s="113">
        <f>DG109/125*'CINI - UniCampania'!$B$4</f>
        <v>0</v>
      </c>
    </row>
    <row r="110" spans="2:116" ht="23.25"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8"/>
        <v>0</v>
      </c>
      <c r="CT110" s="52">
        <f t="shared" si="89"/>
        <v>0</v>
      </c>
      <c r="CU110" s="52">
        <f t="shared" si="90"/>
        <v>0</v>
      </c>
      <c r="CV110" s="52">
        <f t="shared" si="91"/>
        <v>0</v>
      </c>
      <c r="CW110" s="52">
        <f t="shared" si="92"/>
        <v>0</v>
      </c>
      <c r="CX110" s="52">
        <f t="shared" si="93"/>
        <v>0</v>
      </c>
      <c r="CY110" s="52">
        <f t="shared" si="94"/>
        <v>0</v>
      </c>
      <c r="CZ110" s="52">
        <f t="shared" si="95"/>
        <v>0</v>
      </c>
      <c r="DA110" s="52">
        <f t="shared" si="96"/>
        <v>0</v>
      </c>
      <c r="DB110" s="66">
        <f t="shared" si="83"/>
        <v>0</v>
      </c>
      <c r="DC110" s="76"/>
      <c r="DD110" s="115">
        <f t="shared" si="82"/>
        <v>0</v>
      </c>
      <c r="DE110" s="116">
        <f>'CINI-Unicampania-Totale-Prev'!BU110</f>
        <v>0</v>
      </c>
      <c r="DF110" s="116">
        <f>'CINI-Unicampania-Totale-Prev'!BV110</f>
        <v>0</v>
      </c>
      <c r="DG110" s="116">
        <f>'CINI-Unicampania-Totale-Prev'!BW110</f>
        <v>0</v>
      </c>
      <c r="DH110" s="115">
        <v>0</v>
      </c>
      <c r="DI110" s="63"/>
      <c r="DJ110" s="113">
        <f t="shared" ref="DJ110" si="97">SUM(DJ111:DJ116)</f>
        <v>1.76</v>
      </c>
      <c r="DK110" s="65"/>
      <c r="DL110" s="113">
        <f>DG110/125*'CINI - UniCampania'!$B$4</f>
        <v>0</v>
      </c>
    </row>
    <row r="111" spans="2:116" ht="23.25"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8"/>
        <v>0</v>
      </c>
      <c r="CT111" s="52">
        <f t="shared" si="89"/>
        <v>0</v>
      </c>
      <c r="CU111" s="52">
        <f t="shared" si="90"/>
        <v>0</v>
      </c>
      <c r="CV111" s="52">
        <f t="shared" si="91"/>
        <v>0</v>
      </c>
      <c r="CW111" s="52">
        <f t="shared" si="92"/>
        <v>0</v>
      </c>
      <c r="CX111" s="52">
        <f t="shared" si="93"/>
        <v>0</v>
      </c>
      <c r="CY111" s="52">
        <f t="shared" si="94"/>
        <v>0</v>
      </c>
      <c r="CZ111" s="52">
        <f t="shared" si="95"/>
        <v>0</v>
      </c>
      <c r="DA111" s="52">
        <f t="shared" si="96"/>
        <v>0</v>
      </c>
      <c r="DB111" s="66">
        <f t="shared" si="83"/>
        <v>0</v>
      </c>
      <c r="DC111" s="56"/>
      <c r="DD111" s="115">
        <f t="shared" si="82"/>
        <v>0</v>
      </c>
      <c r="DE111" s="116">
        <f>'CINI-Unicampania-Totale-Prev'!BU111</f>
        <v>0</v>
      </c>
      <c r="DF111" s="116">
        <f>'CINI-Unicampania-Totale-Prev'!BV111</f>
        <v>0</v>
      </c>
      <c r="DG111" s="116">
        <f>'CINI-Unicampania-Totale-Prev'!BW111</f>
        <v>0</v>
      </c>
      <c r="DH111" s="115">
        <v>0</v>
      </c>
      <c r="DI111" s="65"/>
      <c r="DJ111" s="109">
        <f t="shared" ref="DJ111:DJ116" si="98">DD111/125</f>
        <v>0</v>
      </c>
      <c r="DK111" s="65"/>
      <c r="DL111" s="113">
        <f>DG111/125*'CINI - UniCampania'!$B$4</f>
        <v>0</v>
      </c>
    </row>
    <row r="112" spans="2:116" ht="23.25"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8"/>
        <v>0</v>
      </c>
      <c r="CT112" s="52">
        <f t="shared" si="89"/>
        <v>0</v>
      </c>
      <c r="CU112" s="52">
        <f t="shared" si="90"/>
        <v>0</v>
      </c>
      <c r="CV112" s="52">
        <f t="shared" si="91"/>
        <v>0</v>
      </c>
      <c r="CW112" s="52">
        <f t="shared" si="92"/>
        <v>0</v>
      </c>
      <c r="CX112" s="52">
        <f t="shared" si="93"/>
        <v>0</v>
      </c>
      <c r="CY112" s="52">
        <f t="shared" si="94"/>
        <v>0</v>
      </c>
      <c r="CZ112" s="52">
        <f t="shared" si="95"/>
        <v>0</v>
      </c>
      <c r="DA112" s="52">
        <f t="shared" si="96"/>
        <v>0</v>
      </c>
      <c r="DB112" s="66">
        <f t="shared" si="83"/>
        <v>0</v>
      </c>
      <c r="DC112" s="56"/>
      <c r="DD112" s="115">
        <f t="shared" si="82"/>
        <v>0</v>
      </c>
      <c r="DE112" s="116">
        <f>'CINI-Unicampania-Totale-Prev'!BU112</f>
        <v>0</v>
      </c>
      <c r="DF112" s="116">
        <f>'CINI-Unicampania-Totale-Prev'!BV112</f>
        <v>0</v>
      </c>
      <c r="DG112" s="116">
        <f>'CINI-Unicampania-Totale-Prev'!BW112</f>
        <v>0</v>
      </c>
      <c r="DH112" s="115">
        <v>0</v>
      </c>
      <c r="DI112" s="65"/>
      <c r="DJ112" s="109">
        <f t="shared" si="98"/>
        <v>0</v>
      </c>
      <c r="DK112" s="65"/>
      <c r="DL112" s="113">
        <f>DG112/125*'CINI - UniCampania'!$B$4</f>
        <v>0</v>
      </c>
    </row>
    <row r="113" spans="72:116" ht="23.25"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88"/>
        <v>0</v>
      </c>
      <c r="CT113" s="52">
        <f t="shared" si="89"/>
        <v>0</v>
      </c>
      <c r="CU113" s="52">
        <f t="shared" si="90"/>
        <v>0</v>
      </c>
      <c r="CV113" s="52">
        <f t="shared" si="91"/>
        <v>0</v>
      </c>
      <c r="CW113" s="52">
        <f t="shared" si="92"/>
        <v>0</v>
      </c>
      <c r="CX113" s="52">
        <f t="shared" si="93"/>
        <v>0</v>
      </c>
      <c r="CY113" s="52">
        <f t="shared" si="94"/>
        <v>0</v>
      </c>
      <c r="CZ113" s="52">
        <f t="shared" si="95"/>
        <v>0</v>
      </c>
      <c r="DA113" s="52">
        <f t="shared" si="96"/>
        <v>0</v>
      </c>
      <c r="DB113" s="66">
        <f t="shared" si="83"/>
        <v>0</v>
      </c>
      <c r="DC113" s="56"/>
      <c r="DD113" s="115">
        <f t="shared" si="82"/>
        <v>220</v>
      </c>
      <c r="DE113" s="116">
        <f>'CINI-Unicampania-Totale-Prev'!BU113</f>
        <v>220</v>
      </c>
      <c r="DF113" s="116">
        <f>'CINI-Unicampania-Totale-Prev'!BV113</f>
        <v>0</v>
      </c>
      <c r="DG113" s="116">
        <f>'CINI-Unicampania-Totale-Prev'!BW113</f>
        <v>0</v>
      </c>
      <c r="DH113" s="115">
        <v>220</v>
      </c>
      <c r="DI113" s="65"/>
      <c r="DJ113" s="109">
        <f t="shared" si="98"/>
        <v>1.76</v>
      </c>
      <c r="DK113" s="65"/>
      <c r="DL113" s="113">
        <f>DG113/125*'CINI - UniCampania'!$B$4</f>
        <v>0</v>
      </c>
    </row>
    <row r="114" spans="72:116" ht="23.25"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88"/>
        <v>0</v>
      </c>
      <c r="CT114" s="52">
        <f t="shared" si="89"/>
        <v>0</v>
      </c>
      <c r="CU114" s="52">
        <f t="shared" si="90"/>
        <v>0</v>
      </c>
      <c r="CV114" s="52">
        <f t="shared" si="91"/>
        <v>0</v>
      </c>
      <c r="CW114" s="52">
        <f t="shared" si="92"/>
        <v>0</v>
      </c>
      <c r="CX114" s="52">
        <f t="shared" si="93"/>
        <v>0</v>
      </c>
      <c r="CY114" s="52">
        <f t="shared" si="94"/>
        <v>0</v>
      </c>
      <c r="CZ114" s="52">
        <f t="shared" si="95"/>
        <v>0</v>
      </c>
      <c r="DA114" s="52">
        <f t="shared" si="96"/>
        <v>0</v>
      </c>
      <c r="DB114" s="66">
        <f t="shared" si="83"/>
        <v>0</v>
      </c>
      <c r="DC114" s="56"/>
      <c r="DD114" s="115">
        <f t="shared" si="82"/>
        <v>0</v>
      </c>
      <c r="DE114" s="116">
        <f>'CINI-Unicampania-Totale-Prev'!BU114</f>
        <v>0</v>
      </c>
      <c r="DF114" s="116">
        <f>'CINI-Unicampania-Totale-Prev'!BV114</f>
        <v>0</v>
      </c>
      <c r="DG114" s="116">
        <f>'CINI-Unicampania-Totale-Prev'!BW114</f>
        <v>0</v>
      </c>
      <c r="DH114" s="115">
        <v>0</v>
      </c>
      <c r="DI114" s="65"/>
      <c r="DJ114" s="109">
        <f t="shared" si="98"/>
        <v>0</v>
      </c>
      <c r="DK114" s="65"/>
      <c r="DL114" s="113">
        <f>DG114/125*'CINI - UniCampania'!$B$4</f>
        <v>0</v>
      </c>
    </row>
    <row r="115" spans="72:116" ht="23.25"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88"/>
        <v>0</v>
      </c>
      <c r="CT115" s="52">
        <f t="shared" si="89"/>
        <v>0</v>
      </c>
      <c r="CU115" s="52">
        <f t="shared" si="90"/>
        <v>0</v>
      </c>
      <c r="CV115" s="52">
        <f t="shared" si="91"/>
        <v>0</v>
      </c>
      <c r="CW115" s="52">
        <f t="shared" si="92"/>
        <v>0</v>
      </c>
      <c r="CX115" s="52">
        <f t="shared" si="93"/>
        <v>0</v>
      </c>
      <c r="CY115" s="52">
        <f t="shared" si="94"/>
        <v>0</v>
      </c>
      <c r="CZ115" s="52">
        <f t="shared" si="95"/>
        <v>0</v>
      </c>
      <c r="DA115" s="52">
        <f t="shared" si="96"/>
        <v>0</v>
      </c>
      <c r="DB115" s="66">
        <f t="shared" si="83"/>
        <v>0</v>
      </c>
      <c r="DC115" s="56"/>
      <c r="DD115" s="115">
        <f t="shared" si="82"/>
        <v>0</v>
      </c>
      <c r="DE115" s="116">
        <f>'CINI-Unicampania-Totale-Prev'!BU115</f>
        <v>0</v>
      </c>
      <c r="DF115" s="116">
        <f>'CINI-Unicampania-Totale-Prev'!BV115</f>
        <v>0</v>
      </c>
      <c r="DG115" s="116">
        <f>'CINI-Unicampania-Totale-Prev'!BW115</f>
        <v>0</v>
      </c>
      <c r="DH115" s="115">
        <v>0</v>
      </c>
      <c r="DI115" s="65"/>
      <c r="DJ115" s="109">
        <f t="shared" si="98"/>
        <v>0</v>
      </c>
      <c r="DK115" s="65"/>
      <c r="DL115" s="113">
        <f>DG115/125*'CINI - UniCampania'!$B$4</f>
        <v>0</v>
      </c>
    </row>
    <row r="116" spans="72:116" ht="23.25"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88"/>
        <v>0</v>
      </c>
      <c r="CT116" s="52">
        <f t="shared" si="89"/>
        <v>0</v>
      </c>
      <c r="CU116" s="52">
        <f t="shared" si="90"/>
        <v>0</v>
      </c>
      <c r="CV116" s="52">
        <f t="shared" si="91"/>
        <v>0</v>
      </c>
      <c r="CW116" s="52">
        <f t="shared" si="92"/>
        <v>0</v>
      </c>
      <c r="CX116" s="52">
        <f t="shared" si="93"/>
        <v>0</v>
      </c>
      <c r="CY116" s="52">
        <f t="shared" si="94"/>
        <v>0</v>
      </c>
      <c r="CZ116" s="52">
        <f t="shared" si="95"/>
        <v>0</v>
      </c>
      <c r="DA116" s="52">
        <f t="shared" si="96"/>
        <v>0</v>
      </c>
      <c r="DB116" s="66">
        <f t="shared" si="83"/>
        <v>0</v>
      </c>
      <c r="DC116" s="56"/>
      <c r="DD116" s="115">
        <f t="shared" si="82"/>
        <v>0</v>
      </c>
      <c r="DE116" s="116">
        <f>'CINI-Unicampania-Totale-Prev'!BU116</f>
        <v>0</v>
      </c>
      <c r="DF116" s="116">
        <f>'CINI-Unicampania-Totale-Prev'!BV116</f>
        <v>0</v>
      </c>
      <c r="DG116" s="116">
        <f>'CINI-Unicampania-Totale-Prev'!BW116</f>
        <v>0</v>
      </c>
      <c r="DH116" s="115">
        <v>0</v>
      </c>
      <c r="DI116" s="65"/>
      <c r="DJ116" s="109">
        <f t="shared" si="98"/>
        <v>0</v>
      </c>
      <c r="DK116" s="65"/>
      <c r="DL116" s="113">
        <f>DG116/125*'CINI - UniCampania'!$B$4</f>
        <v>0</v>
      </c>
    </row>
    <row r="117" spans="72:116" ht="23.25"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8"/>
        <v>0</v>
      </c>
      <c r="CT117" s="52">
        <f t="shared" si="89"/>
        <v>0</v>
      </c>
      <c r="CU117" s="52">
        <f t="shared" si="90"/>
        <v>0</v>
      </c>
      <c r="CV117" s="52">
        <f t="shared" si="91"/>
        <v>0</v>
      </c>
      <c r="CW117" s="52">
        <f t="shared" si="92"/>
        <v>0</v>
      </c>
      <c r="CX117" s="52">
        <f t="shared" si="93"/>
        <v>0</v>
      </c>
      <c r="CY117" s="52">
        <f t="shared" si="94"/>
        <v>0</v>
      </c>
      <c r="CZ117" s="52">
        <f t="shared" si="95"/>
        <v>0</v>
      </c>
      <c r="DA117" s="52">
        <f t="shared" si="96"/>
        <v>0</v>
      </c>
      <c r="DB117" s="66">
        <f t="shared" si="83"/>
        <v>0</v>
      </c>
      <c r="DC117" s="76"/>
      <c r="DD117" s="115">
        <f t="shared" si="82"/>
        <v>0</v>
      </c>
      <c r="DE117" s="116">
        <f>'CINI-Unicampania-Totale-Prev'!BU117</f>
        <v>0</v>
      </c>
      <c r="DF117" s="116">
        <f>'CINI-Unicampania-Totale-Prev'!BV117</f>
        <v>0</v>
      </c>
      <c r="DG117" s="116">
        <f>'CINI-Unicampania-Totale-Prev'!BW117</f>
        <v>0</v>
      </c>
      <c r="DH117" s="115">
        <v>0</v>
      </c>
      <c r="DI117" s="63"/>
      <c r="DJ117" s="113">
        <f t="shared" ref="DJ117" si="99">SUM(DJ118:DJ126)</f>
        <v>9.6</v>
      </c>
      <c r="DK117" s="65"/>
      <c r="DL117" s="113">
        <f>DG117/125*'CINI - UniCampania'!$B$4</f>
        <v>0</v>
      </c>
    </row>
    <row r="118" spans="72:116" ht="23.25"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88"/>
        <v>0</v>
      </c>
      <c r="CT118" s="52">
        <f t="shared" si="89"/>
        <v>0</v>
      </c>
      <c r="CU118" s="52">
        <f t="shared" si="90"/>
        <v>0</v>
      </c>
      <c r="CV118" s="52">
        <f t="shared" si="91"/>
        <v>0</v>
      </c>
      <c r="CW118" s="52">
        <f t="shared" si="92"/>
        <v>0</v>
      </c>
      <c r="CX118" s="52">
        <f t="shared" si="93"/>
        <v>0</v>
      </c>
      <c r="CY118" s="52">
        <f t="shared" si="94"/>
        <v>0</v>
      </c>
      <c r="CZ118" s="52">
        <f t="shared" si="95"/>
        <v>0</v>
      </c>
      <c r="DA118" s="52">
        <f t="shared" si="96"/>
        <v>0</v>
      </c>
      <c r="DB118" s="66">
        <f t="shared" si="83"/>
        <v>0</v>
      </c>
      <c r="DC118" s="56"/>
      <c r="DD118" s="115">
        <f t="shared" si="82"/>
        <v>0</v>
      </c>
      <c r="DE118" s="116">
        <f>'CINI-Unicampania-Totale-Prev'!BU118</f>
        <v>0</v>
      </c>
      <c r="DF118" s="116">
        <f>'CINI-Unicampania-Totale-Prev'!BV118</f>
        <v>0</v>
      </c>
      <c r="DG118" s="116">
        <f>'CINI-Unicampania-Totale-Prev'!BW118</f>
        <v>0</v>
      </c>
      <c r="DH118" s="115">
        <v>0</v>
      </c>
      <c r="DI118" s="65"/>
      <c r="DJ118" s="109">
        <f t="shared" ref="DJ118:DJ126" si="100">DD118/125</f>
        <v>0</v>
      </c>
      <c r="DK118" s="65"/>
      <c r="DL118" s="113">
        <f>DG118/125*'CINI - UniCampania'!$B$4</f>
        <v>0</v>
      </c>
    </row>
    <row r="119" spans="72:116" ht="23.25"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8"/>
        <v>0</v>
      </c>
      <c r="CT119" s="52">
        <f t="shared" si="89"/>
        <v>0</v>
      </c>
      <c r="CU119" s="52">
        <f t="shared" si="90"/>
        <v>0</v>
      </c>
      <c r="CV119" s="52">
        <f t="shared" si="91"/>
        <v>0</v>
      </c>
      <c r="CW119" s="52">
        <f t="shared" si="92"/>
        <v>0</v>
      </c>
      <c r="CX119" s="52">
        <f t="shared" si="93"/>
        <v>0</v>
      </c>
      <c r="CY119" s="52">
        <f t="shared" si="94"/>
        <v>0</v>
      </c>
      <c r="CZ119" s="52">
        <f t="shared" si="95"/>
        <v>0</v>
      </c>
      <c r="DA119" s="52">
        <f t="shared" si="96"/>
        <v>0</v>
      </c>
      <c r="DB119" s="66">
        <f t="shared" si="83"/>
        <v>0</v>
      </c>
      <c r="DC119" s="56"/>
      <c r="DD119" s="115">
        <f t="shared" si="82"/>
        <v>0</v>
      </c>
      <c r="DE119" s="116">
        <f>'CINI-Unicampania-Totale-Prev'!BU119</f>
        <v>0</v>
      </c>
      <c r="DF119" s="116">
        <f>'CINI-Unicampania-Totale-Prev'!BV119</f>
        <v>0</v>
      </c>
      <c r="DG119" s="116">
        <f>'CINI-Unicampania-Totale-Prev'!BW119</f>
        <v>0</v>
      </c>
      <c r="DH119" s="115">
        <v>0</v>
      </c>
      <c r="DI119" s="65"/>
      <c r="DJ119" s="109">
        <f t="shared" si="100"/>
        <v>0</v>
      </c>
      <c r="DK119" s="65"/>
      <c r="DL119" s="113">
        <f>DG119/125*'CINI - UniCampania'!$B$4</f>
        <v>0</v>
      </c>
    </row>
    <row r="120" spans="72:116" ht="23.25"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88"/>
        <v>0</v>
      </c>
      <c r="CT120" s="52">
        <f t="shared" si="89"/>
        <v>0</v>
      </c>
      <c r="CU120" s="52">
        <f t="shared" si="90"/>
        <v>0</v>
      </c>
      <c r="CV120" s="52">
        <f t="shared" si="91"/>
        <v>0</v>
      </c>
      <c r="CW120" s="52">
        <f t="shared" si="92"/>
        <v>0</v>
      </c>
      <c r="CX120" s="52">
        <f t="shared" si="93"/>
        <v>0</v>
      </c>
      <c r="CY120" s="52">
        <f t="shared" si="94"/>
        <v>0</v>
      </c>
      <c r="CZ120" s="52">
        <f t="shared" si="95"/>
        <v>0</v>
      </c>
      <c r="DA120" s="52">
        <f t="shared" si="96"/>
        <v>0</v>
      </c>
      <c r="DB120" s="66">
        <f t="shared" si="83"/>
        <v>0</v>
      </c>
      <c r="DC120" s="56"/>
      <c r="DD120" s="115">
        <f t="shared" si="82"/>
        <v>0</v>
      </c>
      <c r="DE120" s="116">
        <f>'CINI-Unicampania-Totale-Prev'!BU120</f>
        <v>0</v>
      </c>
      <c r="DF120" s="116">
        <f>'CINI-Unicampania-Totale-Prev'!BV120</f>
        <v>0</v>
      </c>
      <c r="DG120" s="116">
        <f>'CINI-Unicampania-Totale-Prev'!BW120</f>
        <v>0</v>
      </c>
      <c r="DH120" s="115">
        <v>0</v>
      </c>
      <c r="DI120" s="65"/>
      <c r="DJ120" s="109">
        <f t="shared" si="100"/>
        <v>0</v>
      </c>
      <c r="DK120" s="65"/>
      <c r="DL120" s="113">
        <f>DG120/125*'CINI - UniCampania'!$B$4</f>
        <v>0</v>
      </c>
    </row>
    <row r="121" spans="72:116" ht="23.25"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88"/>
        <v>0</v>
      </c>
      <c r="CT121" s="52">
        <f t="shared" si="89"/>
        <v>0</v>
      </c>
      <c r="CU121" s="52">
        <f t="shared" si="90"/>
        <v>0</v>
      </c>
      <c r="CV121" s="52">
        <f t="shared" si="91"/>
        <v>0</v>
      </c>
      <c r="CW121" s="52">
        <f t="shared" si="92"/>
        <v>0</v>
      </c>
      <c r="CX121" s="52">
        <f t="shared" si="93"/>
        <v>0</v>
      </c>
      <c r="CY121" s="52">
        <f t="shared" si="94"/>
        <v>0</v>
      </c>
      <c r="CZ121" s="52">
        <f t="shared" si="95"/>
        <v>0</v>
      </c>
      <c r="DA121" s="52">
        <f t="shared" si="96"/>
        <v>0</v>
      </c>
      <c r="DB121" s="66">
        <f t="shared" si="83"/>
        <v>0</v>
      </c>
      <c r="DC121" s="56"/>
      <c r="DD121" s="115">
        <f t="shared" si="82"/>
        <v>0</v>
      </c>
      <c r="DE121" s="116">
        <f>'CINI-Unicampania-Totale-Prev'!BU121</f>
        <v>0</v>
      </c>
      <c r="DF121" s="116">
        <f>'CINI-Unicampania-Totale-Prev'!BV121</f>
        <v>0</v>
      </c>
      <c r="DG121" s="116">
        <f>'CINI-Unicampania-Totale-Prev'!BW121</f>
        <v>0</v>
      </c>
      <c r="DH121" s="115">
        <v>0</v>
      </c>
      <c r="DI121" s="65"/>
      <c r="DJ121" s="109">
        <f t="shared" si="100"/>
        <v>0</v>
      </c>
      <c r="DK121" s="65"/>
      <c r="DL121" s="113">
        <f>DG121/125*'CINI - UniCampania'!$B$4</f>
        <v>0</v>
      </c>
    </row>
    <row r="122" spans="72:116" ht="23.25"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88"/>
        <v>0</v>
      </c>
      <c r="CT122" s="52">
        <f t="shared" si="89"/>
        <v>0</v>
      </c>
      <c r="CU122" s="52">
        <f t="shared" si="90"/>
        <v>0</v>
      </c>
      <c r="CV122" s="52">
        <f t="shared" si="91"/>
        <v>0</v>
      </c>
      <c r="CW122" s="52">
        <f t="shared" si="92"/>
        <v>0</v>
      </c>
      <c r="CX122" s="52">
        <f t="shared" si="93"/>
        <v>0</v>
      </c>
      <c r="CY122" s="52">
        <f t="shared" si="94"/>
        <v>0</v>
      </c>
      <c r="CZ122" s="52">
        <f t="shared" si="95"/>
        <v>0</v>
      </c>
      <c r="DA122" s="52">
        <f t="shared" si="96"/>
        <v>0</v>
      </c>
      <c r="DB122" s="66">
        <f t="shared" si="83"/>
        <v>0</v>
      </c>
      <c r="DC122" s="56"/>
      <c r="DD122" s="115">
        <f t="shared" si="82"/>
        <v>0</v>
      </c>
      <c r="DE122" s="116">
        <f>'CINI-Unicampania-Totale-Prev'!BU122</f>
        <v>0</v>
      </c>
      <c r="DF122" s="116">
        <f>'CINI-Unicampania-Totale-Prev'!BV122</f>
        <v>0</v>
      </c>
      <c r="DG122" s="116">
        <f>'CINI-Unicampania-Totale-Prev'!BW122</f>
        <v>0</v>
      </c>
      <c r="DH122" s="115">
        <v>0</v>
      </c>
      <c r="DI122" s="65"/>
      <c r="DJ122" s="109">
        <f t="shared" si="100"/>
        <v>0</v>
      </c>
      <c r="DK122" s="65"/>
      <c r="DL122" s="113">
        <f>DG122/125*'CINI - UniCampania'!$B$4</f>
        <v>0</v>
      </c>
    </row>
    <row r="123" spans="72:116" ht="23.25"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88"/>
        <v>0</v>
      </c>
      <c r="CT123" s="52">
        <f t="shared" si="89"/>
        <v>0</v>
      </c>
      <c r="CU123" s="52">
        <f t="shared" si="90"/>
        <v>0</v>
      </c>
      <c r="CV123" s="52">
        <f t="shared" si="91"/>
        <v>0</v>
      </c>
      <c r="CW123" s="52">
        <f t="shared" si="92"/>
        <v>0</v>
      </c>
      <c r="CX123" s="52">
        <f t="shared" si="93"/>
        <v>0</v>
      </c>
      <c r="CY123" s="52">
        <f t="shared" si="94"/>
        <v>0</v>
      </c>
      <c r="CZ123" s="52">
        <f t="shared" si="95"/>
        <v>0</v>
      </c>
      <c r="DA123" s="52">
        <f t="shared" si="96"/>
        <v>0</v>
      </c>
      <c r="DB123" s="66">
        <f t="shared" si="83"/>
        <v>0</v>
      </c>
      <c r="DC123" s="56"/>
      <c r="DD123" s="115">
        <f t="shared" si="82"/>
        <v>0</v>
      </c>
      <c r="DE123" s="116">
        <f>'CINI-Unicampania-Totale-Prev'!BU123</f>
        <v>0</v>
      </c>
      <c r="DF123" s="116">
        <f>'CINI-Unicampania-Totale-Prev'!BV123</f>
        <v>0</v>
      </c>
      <c r="DG123" s="116">
        <f>'CINI-Unicampania-Totale-Prev'!BW123</f>
        <v>0</v>
      </c>
      <c r="DH123" s="115">
        <v>0</v>
      </c>
      <c r="DI123" s="65"/>
      <c r="DJ123" s="109">
        <f t="shared" si="100"/>
        <v>0</v>
      </c>
      <c r="DK123" s="65"/>
      <c r="DL123" s="113">
        <f>DG123/125*'CINI - UniCampania'!$B$4</f>
        <v>0</v>
      </c>
    </row>
    <row r="124" spans="72:116" ht="23.25"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88"/>
        <v>0</v>
      </c>
      <c r="CT124" s="52">
        <f t="shared" si="89"/>
        <v>0</v>
      </c>
      <c r="CU124" s="52">
        <f t="shared" si="90"/>
        <v>0</v>
      </c>
      <c r="CV124" s="52">
        <f t="shared" si="91"/>
        <v>0</v>
      </c>
      <c r="CW124" s="52">
        <f t="shared" si="92"/>
        <v>0</v>
      </c>
      <c r="CX124" s="52">
        <f t="shared" si="93"/>
        <v>0</v>
      </c>
      <c r="CY124" s="52">
        <f t="shared" si="94"/>
        <v>0</v>
      </c>
      <c r="CZ124" s="52">
        <f t="shared" si="95"/>
        <v>0</v>
      </c>
      <c r="DA124" s="52">
        <f t="shared" si="96"/>
        <v>0</v>
      </c>
      <c r="DB124" s="66">
        <f t="shared" si="83"/>
        <v>0</v>
      </c>
      <c r="DC124" s="56"/>
      <c r="DD124" s="115">
        <f t="shared" si="82"/>
        <v>600</v>
      </c>
      <c r="DE124" s="116">
        <f>'CINI-Unicampania-Totale-Prev'!BU124</f>
        <v>600</v>
      </c>
      <c r="DF124" s="116">
        <f>'CINI-Unicampania-Totale-Prev'!BV124</f>
        <v>0</v>
      </c>
      <c r="DG124" s="116">
        <f>'CINI-Unicampania-Totale-Prev'!BW124</f>
        <v>0</v>
      </c>
      <c r="DH124" s="115">
        <v>600</v>
      </c>
      <c r="DI124" s="65"/>
      <c r="DJ124" s="109">
        <f t="shared" si="100"/>
        <v>4.8</v>
      </c>
      <c r="DK124" s="65"/>
      <c r="DL124" s="113">
        <f>DG124/125*'CINI - UniCampania'!$B$4</f>
        <v>0</v>
      </c>
    </row>
    <row r="125" spans="72:116" ht="23.25"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88"/>
        <v>0</v>
      </c>
      <c r="CT125" s="52">
        <f t="shared" si="89"/>
        <v>0</v>
      </c>
      <c r="CU125" s="52">
        <f t="shared" si="90"/>
        <v>0</v>
      </c>
      <c r="CV125" s="52">
        <f t="shared" si="91"/>
        <v>0</v>
      </c>
      <c r="CW125" s="52">
        <f t="shared" si="92"/>
        <v>0</v>
      </c>
      <c r="CX125" s="52">
        <f t="shared" si="93"/>
        <v>0</v>
      </c>
      <c r="CY125" s="52">
        <f t="shared" si="94"/>
        <v>0</v>
      </c>
      <c r="CZ125" s="52">
        <f t="shared" si="95"/>
        <v>0</v>
      </c>
      <c r="DA125" s="52">
        <f t="shared" si="96"/>
        <v>0</v>
      </c>
      <c r="DB125" s="66">
        <f t="shared" si="83"/>
        <v>0</v>
      </c>
      <c r="DC125" s="56"/>
      <c r="DD125" s="115">
        <f t="shared" si="82"/>
        <v>0</v>
      </c>
      <c r="DE125" s="116">
        <f>'CINI-Unicampania-Totale-Prev'!BU125</f>
        <v>0</v>
      </c>
      <c r="DF125" s="116">
        <f>'CINI-Unicampania-Totale-Prev'!BV125</f>
        <v>0</v>
      </c>
      <c r="DG125" s="116">
        <f>'CINI-Unicampania-Totale-Prev'!BW125</f>
        <v>0</v>
      </c>
      <c r="DH125" s="115">
        <v>0</v>
      </c>
      <c r="DI125" s="65"/>
      <c r="DJ125" s="109">
        <f t="shared" si="100"/>
        <v>0</v>
      </c>
      <c r="DK125" s="65"/>
      <c r="DL125" s="113">
        <f>DG125/125*'CINI - UniCampania'!$B$4</f>
        <v>0</v>
      </c>
    </row>
    <row r="126" spans="72:116" ht="23.25"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88"/>
        <v>0</v>
      </c>
      <c r="CT126" s="52">
        <f t="shared" si="89"/>
        <v>0</v>
      </c>
      <c r="CU126" s="52">
        <f t="shared" si="90"/>
        <v>0</v>
      </c>
      <c r="CV126" s="52">
        <f t="shared" si="91"/>
        <v>0</v>
      </c>
      <c r="CW126" s="52">
        <f t="shared" si="92"/>
        <v>0</v>
      </c>
      <c r="CX126" s="52">
        <f t="shared" si="93"/>
        <v>0</v>
      </c>
      <c r="CY126" s="52">
        <f t="shared" si="94"/>
        <v>0</v>
      </c>
      <c r="CZ126" s="52">
        <f t="shared" si="95"/>
        <v>0</v>
      </c>
      <c r="DA126" s="52">
        <f t="shared" si="96"/>
        <v>0</v>
      </c>
      <c r="DB126" s="66">
        <f t="shared" si="83"/>
        <v>0</v>
      </c>
      <c r="DC126" s="56"/>
      <c r="DD126" s="115">
        <f t="shared" si="82"/>
        <v>600</v>
      </c>
      <c r="DE126" s="116">
        <f>'CINI-Unicampania-Totale-Prev'!BU126</f>
        <v>600</v>
      </c>
      <c r="DF126" s="116">
        <f>'CINI-Unicampania-Totale-Prev'!BV126</f>
        <v>0</v>
      </c>
      <c r="DG126" s="116">
        <f>'CINI-Unicampania-Totale-Prev'!BW126</f>
        <v>0</v>
      </c>
      <c r="DH126" s="115">
        <v>600</v>
      </c>
      <c r="DI126" s="65"/>
      <c r="DJ126" s="109">
        <f t="shared" si="100"/>
        <v>4.8</v>
      </c>
      <c r="DK126" s="65"/>
      <c r="DL126" s="113">
        <f>DG126/125*'CINI - UniCampania'!$B$4</f>
        <v>0</v>
      </c>
    </row>
    <row r="127" spans="72:116" ht="23.25"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8"/>
        <v>0</v>
      </c>
      <c r="CT127" s="52">
        <f t="shared" si="89"/>
        <v>0</v>
      </c>
      <c r="CU127" s="52">
        <f t="shared" si="90"/>
        <v>0</v>
      </c>
      <c r="CV127" s="52">
        <f t="shared" si="91"/>
        <v>0</v>
      </c>
      <c r="CW127" s="52">
        <f t="shared" si="92"/>
        <v>0</v>
      </c>
      <c r="CX127" s="52">
        <f t="shared" si="93"/>
        <v>0</v>
      </c>
      <c r="CY127" s="52">
        <f t="shared" si="94"/>
        <v>0</v>
      </c>
      <c r="CZ127" s="52">
        <f t="shared" si="95"/>
        <v>0</v>
      </c>
      <c r="DA127" s="52">
        <f t="shared" si="96"/>
        <v>0</v>
      </c>
      <c r="DB127" s="66">
        <f t="shared" si="83"/>
        <v>0</v>
      </c>
      <c r="DC127" s="76"/>
      <c r="DD127" s="115">
        <f t="shared" si="82"/>
        <v>0</v>
      </c>
      <c r="DE127" s="116">
        <f>'CINI-Unicampania-Totale-Prev'!BU127</f>
        <v>0</v>
      </c>
      <c r="DF127" s="116">
        <f>'CINI-Unicampania-Totale-Prev'!BV127</f>
        <v>0</v>
      </c>
      <c r="DG127" s="116">
        <f>'CINI-Unicampania-Totale-Prev'!BW127</f>
        <v>0</v>
      </c>
      <c r="DH127" s="115">
        <v>0</v>
      </c>
      <c r="DI127" s="63"/>
      <c r="DJ127" s="113">
        <f t="shared" ref="DJ127" si="101">SUM(DJ128:DJ133)</f>
        <v>9.6</v>
      </c>
      <c r="DK127" s="65"/>
      <c r="DL127" s="113">
        <f>DG127/125*'CINI - UniCampania'!$B$4</f>
        <v>0</v>
      </c>
    </row>
    <row r="128" spans="72:116" ht="23.25"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88"/>
        <v>0</v>
      </c>
      <c r="CT128" s="52">
        <f t="shared" si="89"/>
        <v>0</v>
      </c>
      <c r="CU128" s="52">
        <f t="shared" si="90"/>
        <v>0</v>
      </c>
      <c r="CV128" s="52">
        <f t="shared" si="91"/>
        <v>0</v>
      </c>
      <c r="CW128" s="52">
        <f t="shared" si="92"/>
        <v>0</v>
      </c>
      <c r="CX128" s="52">
        <f t="shared" si="93"/>
        <v>0</v>
      </c>
      <c r="CY128" s="52">
        <f t="shared" si="94"/>
        <v>0</v>
      </c>
      <c r="CZ128" s="52">
        <f t="shared" si="95"/>
        <v>0</v>
      </c>
      <c r="DA128" s="52">
        <f t="shared" si="96"/>
        <v>0</v>
      </c>
      <c r="DB128" s="66">
        <f t="shared" si="83"/>
        <v>0</v>
      </c>
      <c r="DC128" s="56"/>
      <c r="DD128" s="115">
        <f t="shared" si="82"/>
        <v>0</v>
      </c>
      <c r="DE128" s="116">
        <f>'CINI-Unicampania-Totale-Prev'!BU128</f>
        <v>0</v>
      </c>
      <c r="DF128" s="116">
        <f>'CINI-Unicampania-Totale-Prev'!BV128</f>
        <v>0</v>
      </c>
      <c r="DG128" s="116">
        <f>'CINI-Unicampania-Totale-Prev'!BW128</f>
        <v>0</v>
      </c>
      <c r="DH128" s="115">
        <v>0</v>
      </c>
      <c r="DI128" s="65"/>
      <c r="DJ128" s="109">
        <f t="shared" ref="DJ128:DJ133" si="102">DD128/125</f>
        <v>0</v>
      </c>
      <c r="DK128" s="65"/>
      <c r="DL128" s="113">
        <f>DG128/125*'CINI - UniCampania'!$B$4</f>
        <v>0</v>
      </c>
    </row>
    <row r="129" spans="72:116" ht="23.25"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88"/>
        <v>0</v>
      </c>
      <c r="CT129" s="52">
        <f t="shared" si="89"/>
        <v>0</v>
      </c>
      <c r="CU129" s="52">
        <f t="shared" si="90"/>
        <v>0</v>
      </c>
      <c r="CV129" s="52">
        <f t="shared" si="91"/>
        <v>0</v>
      </c>
      <c r="CW129" s="52">
        <f t="shared" si="92"/>
        <v>0</v>
      </c>
      <c r="CX129" s="52">
        <f t="shared" si="93"/>
        <v>0</v>
      </c>
      <c r="CY129" s="52">
        <f t="shared" si="94"/>
        <v>0</v>
      </c>
      <c r="CZ129" s="52">
        <f t="shared" si="95"/>
        <v>0</v>
      </c>
      <c r="DA129" s="52">
        <f t="shared" si="96"/>
        <v>0</v>
      </c>
      <c r="DB129" s="66">
        <f t="shared" si="83"/>
        <v>0</v>
      </c>
      <c r="DC129" s="56"/>
      <c r="DD129" s="115">
        <f t="shared" si="82"/>
        <v>0</v>
      </c>
      <c r="DE129" s="116">
        <f>'CINI-Unicampania-Totale-Prev'!BU129</f>
        <v>0</v>
      </c>
      <c r="DF129" s="116">
        <f>'CINI-Unicampania-Totale-Prev'!BV129</f>
        <v>0</v>
      </c>
      <c r="DG129" s="116">
        <f>'CINI-Unicampania-Totale-Prev'!BW129</f>
        <v>0</v>
      </c>
      <c r="DH129" s="115">
        <v>0</v>
      </c>
      <c r="DI129" s="65"/>
      <c r="DJ129" s="109">
        <f t="shared" si="102"/>
        <v>0</v>
      </c>
      <c r="DK129" s="65"/>
      <c r="DL129" s="113">
        <f>DG129/125*'CINI - UniCampania'!$B$4</f>
        <v>0</v>
      </c>
    </row>
    <row r="130" spans="72:116" ht="23.25"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88"/>
        <v>0</v>
      </c>
      <c r="CT130" s="52">
        <f t="shared" si="89"/>
        <v>0</v>
      </c>
      <c r="CU130" s="52">
        <f t="shared" si="90"/>
        <v>0</v>
      </c>
      <c r="CV130" s="52">
        <f t="shared" si="91"/>
        <v>0</v>
      </c>
      <c r="CW130" s="52">
        <f t="shared" si="92"/>
        <v>0</v>
      </c>
      <c r="CX130" s="52">
        <f t="shared" si="93"/>
        <v>0</v>
      </c>
      <c r="CY130" s="52">
        <f t="shared" si="94"/>
        <v>0</v>
      </c>
      <c r="CZ130" s="52">
        <f t="shared" si="95"/>
        <v>0</v>
      </c>
      <c r="DA130" s="52">
        <f t="shared" si="96"/>
        <v>0</v>
      </c>
      <c r="DB130" s="66">
        <f t="shared" si="83"/>
        <v>0</v>
      </c>
      <c r="DC130" s="56"/>
      <c r="DD130" s="115">
        <f t="shared" si="82"/>
        <v>0</v>
      </c>
      <c r="DE130" s="116">
        <f>'CINI-Unicampania-Totale-Prev'!BU130</f>
        <v>0</v>
      </c>
      <c r="DF130" s="116">
        <f>'CINI-Unicampania-Totale-Prev'!BV130</f>
        <v>0</v>
      </c>
      <c r="DG130" s="116">
        <f>'CINI-Unicampania-Totale-Prev'!BW130</f>
        <v>0</v>
      </c>
      <c r="DH130" s="115">
        <v>0</v>
      </c>
      <c r="DI130" s="65"/>
      <c r="DJ130" s="109">
        <f t="shared" si="102"/>
        <v>0</v>
      </c>
      <c r="DK130" s="65"/>
      <c r="DL130" s="113">
        <f>DG130/125*'CINI - UniCampania'!$B$4</f>
        <v>0</v>
      </c>
    </row>
    <row r="131" spans="72:116" ht="23.25"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88"/>
        <v>0</v>
      </c>
      <c r="CT131" s="52">
        <f t="shared" si="89"/>
        <v>0</v>
      </c>
      <c r="CU131" s="52">
        <f t="shared" si="90"/>
        <v>0</v>
      </c>
      <c r="CV131" s="52">
        <f t="shared" si="91"/>
        <v>0</v>
      </c>
      <c r="CW131" s="52">
        <f t="shared" si="92"/>
        <v>0</v>
      </c>
      <c r="CX131" s="52">
        <f t="shared" si="93"/>
        <v>0</v>
      </c>
      <c r="CY131" s="52">
        <f t="shared" si="94"/>
        <v>0</v>
      </c>
      <c r="CZ131" s="52">
        <f t="shared" si="95"/>
        <v>0</v>
      </c>
      <c r="DA131" s="52">
        <f t="shared" si="96"/>
        <v>0</v>
      </c>
      <c r="DB131" s="66">
        <f t="shared" si="83"/>
        <v>0</v>
      </c>
      <c r="DC131" s="56"/>
      <c r="DD131" s="115">
        <f t="shared" si="82"/>
        <v>600</v>
      </c>
      <c r="DE131" s="116">
        <f>'CINI-Unicampania-Totale-Prev'!BU131</f>
        <v>600</v>
      </c>
      <c r="DF131" s="116">
        <f>'CINI-Unicampania-Totale-Prev'!BV131</f>
        <v>0</v>
      </c>
      <c r="DG131" s="116">
        <f>'CINI-Unicampania-Totale-Prev'!BW131</f>
        <v>0</v>
      </c>
      <c r="DH131" s="115">
        <v>600</v>
      </c>
      <c r="DI131" s="65"/>
      <c r="DJ131" s="109">
        <f t="shared" si="102"/>
        <v>4.8</v>
      </c>
      <c r="DK131" s="65"/>
      <c r="DL131" s="113">
        <f>DG131/125*'CINI - UniCampania'!$B$4</f>
        <v>0</v>
      </c>
    </row>
    <row r="132" spans="72:116" ht="23.25"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88"/>
        <v>0</v>
      </c>
      <c r="CT132" s="52">
        <f t="shared" si="89"/>
        <v>0</v>
      </c>
      <c r="CU132" s="52">
        <f t="shared" si="90"/>
        <v>0</v>
      </c>
      <c r="CV132" s="52">
        <f t="shared" si="91"/>
        <v>0</v>
      </c>
      <c r="CW132" s="52">
        <f t="shared" si="92"/>
        <v>0</v>
      </c>
      <c r="CX132" s="52">
        <f t="shared" si="93"/>
        <v>0</v>
      </c>
      <c r="CY132" s="52">
        <f t="shared" si="94"/>
        <v>0</v>
      </c>
      <c r="CZ132" s="52">
        <f t="shared" si="95"/>
        <v>0</v>
      </c>
      <c r="DA132" s="52">
        <f t="shared" si="96"/>
        <v>0</v>
      </c>
      <c r="DB132" s="66">
        <f t="shared" si="83"/>
        <v>0</v>
      </c>
      <c r="DC132" s="56"/>
      <c r="DD132" s="115">
        <f t="shared" si="82"/>
        <v>600</v>
      </c>
      <c r="DE132" s="116">
        <f>'CINI-Unicampania-Totale-Prev'!BU132</f>
        <v>600</v>
      </c>
      <c r="DF132" s="116">
        <f>'CINI-Unicampania-Totale-Prev'!BV132</f>
        <v>0</v>
      </c>
      <c r="DG132" s="116">
        <f>'CINI-Unicampania-Totale-Prev'!BW132</f>
        <v>0</v>
      </c>
      <c r="DH132" s="115">
        <v>600</v>
      </c>
      <c r="DI132" s="65"/>
      <c r="DJ132" s="109">
        <f t="shared" si="102"/>
        <v>4.8</v>
      </c>
      <c r="DK132" s="65"/>
      <c r="DL132" s="113">
        <f>DG132/125*'CINI - UniCampania'!$B$4</f>
        <v>0</v>
      </c>
    </row>
    <row r="133" spans="72:116" ht="23.25"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88"/>
        <v>0</v>
      </c>
      <c r="CT133" s="52">
        <f t="shared" si="89"/>
        <v>0</v>
      </c>
      <c r="CU133" s="52">
        <f t="shared" si="90"/>
        <v>0</v>
      </c>
      <c r="CV133" s="52">
        <f t="shared" si="91"/>
        <v>0</v>
      </c>
      <c r="CW133" s="52">
        <f t="shared" si="92"/>
        <v>0</v>
      </c>
      <c r="CX133" s="52">
        <f t="shared" si="93"/>
        <v>0</v>
      </c>
      <c r="CY133" s="52">
        <f t="shared" si="94"/>
        <v>0</v>
      </c>
      <c r="CZ133" s="52">
        <f t="shared" si="95"/>
        <v>0</v>
      </c>
      <c r="DA133" s="52">
        <f t="shared" si="96"/>
        <v>0</v>
      </c>
      <c r="DB133" s="66">
        <f t="shared" si="83"/>
        <v>0</v>
      </c>
      <c r="DC133" s="56"/>
      <c r="DD133" s="115">
        <f t="shared" si="82"/>
        <v>0</v>
      </c>
      <c r="DE133" s="116">
        <f>'CINI-Unicampania-Totale-Prev'!BU133</f>
        <v>0</v>
      </c>
      <c r="DF133" s="116">
        <f>'CINI-Unicampania-Totale-Prev'!BV133</f>
        <v>0</v>
      </c>
      <c r="DG133" s="116">
        <f>'CINI-Unicampania-Totale-Prev'!BW133</f>
        <v>0</v>
      </c>
      <c r="DH133" s="115">
        <v>0</v>
      </c>
      <c r="DI133" s="65"/>
      <c r="DJ133" s="109">
        <f t="shared" si="102"/>
        <v>0</v>
      </c>
      <c r="DK133" s="65"/>
      <c r="DL133" s="113">
        <f>DG133/125*'CINI - UniCampania'!$B$4</f>
        <v>0</v>
      </c>
    </row>
    <row r="134" spans="72:116" ht="23.25"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8"/>
        <v>0</v>
      </c>
      <c r="CT134" s="52">
        <f t="shared" si="89"/>
        <v>0</v>
      </c>
      <c r="CU134" s="52">
        <f t="shared" si="90"/>
        <v>0</v>
      </c>
      <c r="CV134" s="52">
        <f t="shared" si="91"/>
        <v>0</v>
      </c>
      <c r="CW134" s="52">
        <f t="shared" si="92"/>
        <v>0</v>
      </c>
      <c r="CX134" s="52">
        <f t="shared" si="93"/>
        <v>0</v>
      </c>
      <c r="CY134" s="52">
        <f t="shared" si="94"/>
        <v>0</v>
      </c>
      <c r="CZ134" s="52">
        <f t="shared" si="95"/>
        <v>0</v>
      </c>
      <c r="DA134" s="52">
        <f t="shared" si="96"/>
        <v>0</v>
      </c>
      <c r="DB134" s="66">
        <f t="shared" si="83"/>
        <v>0</v>
      </c>
      <c r="DC134" s="76"/>
      <c r="DD134" s="115">
        <f t="shared" si="82"/>
        <v>0</v>
      </c>
      <c r="DE134" s="116">
        <f>'CINI-Unicampania-Totale-Prev'!BU134</f>
        <v>0</v>
      </c>
      <c r="DF134" s="116">
        <f>'CINI-Unicampania-Totale-Prev'!BV134</f>
        <v>0</v>
      </c>
      <c r="DG134" s="116">
        <f>'CINI-Unicampania-Totale-Prev'!BW134</f>
        <v>0</v>
      </c>
      <c r="DH134" s="115">
        <v>0</v>
      </c>
      <c r="DI134" s="63"/>
      <c r="DJ134" s="113">
        <f t="shared" ref="DJ134" si="103">SUM(DJ135:DJ139)</f>
        <v>14.399999999999999</v>
      </c>
      <c r="DK134" s="65"/>
      <c r="DL134" s="113">
        <f>DG134/125*'CINI - UniCampania'!$B$4</f>
        <v>0</v>
      </c>
    </row>
    <row r="135" spans="72:116" ht="23.25"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51"/>
      <c r="CJ135" s="51"/>
      <c r="CK135" s="51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88"/>
        <v>0</v>
      </c>
      <c r="CT135" s="52">
        <f t="shared" si="89"/>
        <v>0</v>
      </c>
      <c r="CU135" s="52">
        <f t="shared" si="90"/>
        <v>0</v>
      </c>
      <c r="CV135" s="52">
        <f t="shared" si="91"/>
        <v>0</v>
      </c>
      <c r="CW135" s="52">
        <f t="shared" si="92"/>
        <v>0</v>
      </c>
      <c r="CX135" s="52">
        <f t="shared" si="93"/>
        <v>0</v>
      </c>
      <c r="CY135" s="52">
        <f t="shared" si="94"/>
        <v>0</v>
      </c>
      <c r="CZ135" s="52">
        <f t="shared" si="95"/>
        <v>0</v>
      </c>
      <c r="DA135" s="52">
        <f t="shared" si="96"/>
        <v>0</v>
      </c>
      <c r="DB135" s="66">
        <f t="shared" si="83"/>
        <v>0</v>
      </c>
      <c r="DC135" s="56"/>
      <c r="DD135" s="115">
        <f t="shared" si="82"/>
        <v>600</v>
      </c>
      <c r="DE135" s="116">
        <f>'CINI-Unicampania-Totale-Prev'!BU135</f>
        <v>600</v>
      </c>
      <c r="DF135" s="116">
        <f>'CINI-Unicampania-Totale-Prev'!BV135</f>
        <v>0</v>
      </c>
      <c r="DG135" s="116">
        <f>'CINI-Unicampania-Totale-Prev'!BW135</f>
        <v>0</v>
      </c>
      <c r="DH135" s="115">
        <v>600</v>
      </c>
      <c r="DI135" s="65"/>
      <c r="DJ135" s="109">
        <f t="shared" ref="DJ135:DJ156" si="104">DD135/125</f>
        <v>4.8</v>
      </c>
      <c r="DK135" s="65"/>
      <c r="DL135" s="113">
        <f>DG135/125*'CINI - UniCampania'!$B$4</f>
        <v>0</v>
      </c>
    </row>
    <row r="136" spans="72:116" ht="23.25"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8"/>
        <v>0</v>
      </c>
      <c r="CT136" s="52">
        <f t="shared" si="89"/>
        <v>0</v>
      </c>
      <c r="CU136" s="52">
        <f t="shared" si="90"/>
        <v>0</v>
      </c>
      <c r="CV136" s="52">
        <f t="shared" si="91"/>
        <v>0</v>
      </c>
      <c r="CW136" s="52">
        <f t="shared" si="92"/>
        <v>0</v>
      </c>
      <c r="CX136" s="52">
        <f t="shared" si="93"/>
        <v>0</v>
      </c>
      <c r="CY136" s="52">
        <f t="shared" si="94"/>
        <v>0</v>
      </c>
      <c r="CZ136" s="52">
        <f t="shared" si="95"/>
        <v>0</v>
      </c>
      <c r="DA136" s="52">
        <f t="shared" si="96"/>
        <v>0</v>
      </c>
      <c r="DB136" s="66">
        <f t="shared" si="83"/>
        <v>0</v>
      </c>
      <c r="DC136" s="56"/>
      <c r="DD136" s="115">
        <f t="shared" si="82"/>
        <v>600</v>
      </c>
      <c r="DE136" s="116">
        <f>'CINI-Unicampania-Totale-Prev'!BU136</f>
        <v>600</v>
      </c>
      <c r="DF136" s="116">
        <f>'CINI-Unicampania-Totale-Prev'!BV136</f>
        <v>0</v>
      </c>
      <c r="DG136" s="116">
        <f>'CINI-Unicampania-Totale-Prev'!BW136</f>
        <v>0</v>
      </c>
      <c r="DH136" s="115">
        <v>600</v>
      </c>
      <c r="DI136" s="65"/>
      <c r="DJ136" s="109">
        <f t="shared" si="104"/>
        <v>4.8</v>
      </c>
      <c r="DK136" s="65"/>
      <c r="DL136" s="113">
        <f>DG136/125*'CINI - UniCampania'!$B$4</f>
        <v>0</v>
      </c>
    </row>
    <row r="137" spans="72:116" ht="23.25"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88"/>
        <v>0</v>
      </c>
      <c r="CT137" s="52">
        <f t="shared" si="89"/>
        <v>0</v>
      </c>
      <c r="CU137" s="52">
        <f t="shared" si="90"/>
        <v>0</v>
      </c>
      <c r="CV137" s="52">
        <f t="shared" si="91"/>
        <v>0</v>
      </c>
      <c r="CW137" s="52">
        <f t="shared" si="92"/>
        <v>0</v>
      </c>
      <c r="CX137" s="52">
        <f t="shared" si="93"/>
        <v>0</v>
      </c>
      <c r="CY137" s="52">
        <f t="shared" si="94"/>
        <v>0</v>
      </c>
      <c r="CZ137" s="52">
        <f t="shared" si="95"/>
        <v>0</v>
      </c>
      <c r="DA137" s="52">
        <f t="shared" si="96"/>
        <v>0</v>
      </c>
      <c r="DB137" s="66">
        <f t="shared" si="83"/>
        <v>0</v>
      </c>
      <c r="DC137" s="56"/>
      <c r="DD137" s="115">
        <f t="shared" ref="DD137:DD139" si="105">SUM(DE137:DG137)</f>
        <v>600</v>
      </c>
      <c r="DE137" s="116">
        <f>'CINI-Unicampania-Totale-Prev'!BU137</f>
        <v>600</v>
      </c>
      <c r="DF137" s="116">
        <f>'CINI-Unicampania-Totale-Prev'!BV137</f>
        <v>0</v>
      </c>
      <c r="DG137" s="116">
        <f>'CINI-Unicampania-Totale-Prev'!BW137</f>
        <v>0</v>
      </c>
      <c r="DH137" s="115">
        <v>600</v>
      </c>
      <c r="DI137" s="65"/>
      <c r="DJ137" s="109">
        <f t="shared" si="104"/>
        <v>4.8</v>
      </c>
      <c r="DK137" s="65"/>
      <c r="DL137" s="113">
        <f>DG137/125*'CINI - UniCampania'!$B$4</f>
        <v>0</v>
      </c>
    </row>
    <row r="138" spans="72:116" ht="23.25"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51"/>
      <c r="CJ138" s="51"/>
      <c r="CK138" s="51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88"/>
        <v>0</v>
      </c>
      <c r="CT138" s="52">
        <f t="shared" si="89"/>
        <v>0</v>
      </c>
      <c r="CU138" s="52">
        <f t="shared" si="90"/>
        <v>0</v>
      </c>
      <c r="CV138" s="52">
        <f t="shared" si="91"/>
        <v>0</v>
      </c>
      <c r="CW138" s="52">
        <f t="shared" si="92"/>
        <v>0</v>
      </c>
      <c r="CX138" s="52">
        <f t="shared" si="93"/>
        <v>0</v>
      </c>
      <c r="CY138" s="52">
        <f t="shared" si="94"/>
        <v>0</v>
      </c>
      <c r="CZ138" s="52">
        <f t="shared" si="95"/>
        <v>0</v>
      </c>
      <c r="DA138" s="52">
        <f t="shared" si="96"/>
        <v>0</v>
      </c>
      <c r="DB138" s="66">
        <f t="shared" ref="DB138:DB139" si="106">SUM(CS138:DA138)</f>
        <v>0</v>
      </c>
      <c r="DC138" s="56"/>
      <c r="DD138" s="115">
        <f t="shared" si="105"/>
        <v>0</v>
      </c>
      <c r="DE138" s="116">
        <f>'CINI-Unicampania-Totale-Prev'!BU138</f>
        <v>0</v>
      </c>
      <c r="DF138" s="116">
        <f>'CINI-Unicampania-Totale-Prev'!BV138</f>
        <v>0</v>
      </c>
      <c r="DG138" s="116">
        <f>'CINI-Unicampania-Totale-Prev'!BW138</f>
        <v>0</v>
      </c>
      <c r="DH138" s="115">
        <v>0</v>
      </c>
      <c r="DI138" s="65"/>
      <c r="DJ138" s="109">
        <f t="shared" si="104"/>
        <v>0</v>
      </c>
      <c r="DK138" s="65"/>
      <c r="DL138" s="113">
        <f>DG138/125*'CINI - UniCampania'!$B$4</f>
        <v>0</v>
      </c>
    </row>
    <row r="139" spans="72:116" ht="23.25"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88"/>
        <v>0</v>
      </c>
      <c r="CT139" s="52">
        <f t="shared" si="89"/>
        <v>0</v>
      </c>
      <c r="CU139" s="52">
        <f t="shared" si="90"/>
        <v>0</v>
      </c>
      <c r="CV139" s="52">
        <f t="shared" si="91"/>
        <v>0</v>
      </c>
      <c r="CW139" s="52">
        <f t="shared" si="92"/>
        <v>0</v>
      </c>
      <c r="CX139" s="52">
        <f t="shared" si="93"/>
        <v>0</v>
      </c>
      <c r="CY139" s="52">
        <f t="shared" si="94"/>
        <v>0</v>
      </c>
      <c r="CZ139" s="52">
        <f t="shared" si="95"/>
        <v>0</v>
      </c>
      <c r="DA139" s="52">
        <f t="shared" si="96"/>
        <v>0</v>
      </c>
      <c r="DB139" s="66">
        <f t="shared" si="106"/>
        <v>0</v>
      </c>
      <c r="DC139" s="56"/>
      <c r="DD139" s="115">
        <f t="shared" si="105"/>
        <v>0</v>
      </c>
      <c r="DE139" s="116">
        <f>'CINI-Unicampania-Totale-Prev'!BU139</f>
        <v>0</v>
      </c>
      <c r="DF139" s="116">
        <f>'CINI-Unicampania-Totale-Prev'!BV139</f>
        <v>0</v>
      </c>
      <c r="DG139" s="116">
        <f>'CINI-Unicampania-Totale-Prev'!BW139</f>
        <v>0</v>
      </c>
      <c r="DH139" s="115">
        <v>0</v>
      </c>
      <c r="DI139" s="65"/>
      <c r="DJ139" s="109">
        <f t="shared" si="104"/>
        <v>0</v>
      </c>
      <c r="DK139" s="65"/>
      <c r="DL139" s="113">
        <f>DG139/125*'CINI - UniCampania'!$B$4</f>
        <v>0</v>
      </c>
    </row>
    <row r="140" spans="72:116" ht="23.25"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'CINI-Unicampania-Totale-Prev'!BU140</f>
        <v>0</v>
      </c>
      <c r="DF140" s="116">
        <f>'CINI-Unicampania-Totale-Prev'!BV140</f>
        <v>0</v>
      </c>
      <c r="DG140" s="116">
        <f>'CINI-Unicampania-Totale-Prev'!BW140</f>
        <v>0</v>
      </c>
      <c r="DH140" s="115"/>
      <c r="DI140" s="65"/>
      <c r="DJ140" s="109">
        <f t="shared" si="104"/>
        <v>0</v>
      </c>
      <c r="DK140" s="65"/>
      <c r="DL140" s="113">
        <f>DG140/125*'CINI - UniCampania'!$B$4</f>
        <v>0</v>
      </c>
    </row>
    <row r="141" spans="72:116" ht="23.25"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'CINI-Unicampania-Totale-Prev'!BU141</f>
        <v>0</v>
      </c>
      <c r="DF141" s="116">
        <f>'CINI-Unicampania-Totale-Prev'!BV141</f>
        <v>0</v>
      </c>
      <c r="DG141" s="116">
        <f>'CINI-Unicampania-Totale-Prev'!BW141</f>
        <v>0</v>
      </c>
      <c r="DH141" s="115"/>
      <c r="DI141" s="65"/>
      <c r="DJ141" s="109">
        <f t="shared" si="104"/>
        <v>0</v>
      </c>
      <c r="DK141" s="65"/>
      <c r="DL141" s="113">
        <f>DG141/125*'CINI - UniCampania'!$B$4</f>
        <v>0</v>
      </c>
    </row>
    <row r="142" spans="72:116" ht="23.25"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'CINI-Unicampania-Totale-Prev'!BU142</f>
        <v>0</v>
      </c>
      <c r="DF142" s="116">
        <f>'CINI-Unicampania-Totale-Prev'!BV142</f>
        <v>0</v>
      </c>
      <c r="DG142" s="116">
        <f>'CINI-Unicampania-Totale-Prev'!BW142</f>
        <v>0</v>
      </c>
      <c r="DH142" s="115"/>
      <c r="DI142" s="65"/>
      <c r="DJ142" s="109">
        <f t="shared" si="104"/>
        <v>0</v>
      </c>
      <c r="DK142" s="65"/>
      <c r="DL142" s="113">
        <f>DG142/125*'CINI - UniCampania'!$B$4</f>
        <v>0</v>
      </c>
    </row>
    <row r="143" spans="72:116" ht="23.25"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'CINI-Unicampania-Totale-Prev'!BU143</f>
        <v>0</v>
      </c>
      <c r="DF143" s="116">
        <f>'CINI-Unicampania-Totale-Prev'!BV143</f>
        <v>0</v>
      </c>
      <c r="DG143" s="116">
        <f>'CINI-Unicampania-Totale-Prev'!BW143</f>
        <v>0</v>
      </c>
      <c r="DH143" s="115"/>
      <c r="DI143" s="65"/>
      <c r="DJ143" s="109">
        <f t="shared" si="104"/>
        <v>0</v>
      </c>
      <c r="DK143" s="65"/>
      <c r="DL143" s="113">
        <f>DG143/125*'CINI - UniCampania'!$B$4</f>
        <v>0</v>
      </c>
    </row>
    <row r="144" spans="72:116" ht="23.25"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'CINI-Unicampania-Totale-Prev'!BU144</f>
        <v>0</v>
      </c>
      <c r="DF144" s="116">
        <f>'CINI-Unicampania-Totale-Prev'!BV144</f>
        <v>0</v>
      </c>
      <c r="DG144" s="116">
        <f>'CINI-Unicampania-Totale-Prev'!BW144</f>
        <v>0</v>
      </c>
      <c r="DH144" s="115"/>
      <c r="DI144" s="65"/>
      <c r="DJ144" s="109">
        <f t="shared" si="104"/>
        <v>0</v>
      </c>
      <c r="DK144" s="65"/>
      <c r="DL144" s="113">
        <f>DG144/125*'CINI - UniCampania'!$B$4</f>
        <v>0</v>
      </c>
    </row>
    <row r="145" spans="72:116" ht="23.25"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'CINI-Unicampania-Totale-Prev'!BU145</f>
        <v>0</v>
      </c>
      <c r="DF145" s="116">
        <f>'CINI-Unicampania-Totale-Prev'!BV145</f>
        <v>0</v>
      </c>
      <c r="DG145" s="116">
        <f>'CINI-Unicampania-Totale-Prev'!BW145</f>
        <v>0</v>
      </c>
      <c r="DH145" s="115"/>
      <c r="DI145" s="65"/>
      <c r="DJ145" s="109">
        <f t="shared" si="104"/>
        <v>0</v>
      </c>
      <c r="DK145" s="65"/>
      <c r="DL145" s="113">
        <f>DG145/125*'CINI - UniCampania'!$B$4</f>
        <v>0</v>
      </c>
    </row>
    <row r="146" spans="72:116" ht="23.25"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'CINI-Unicampania-Totale-Prev'!BU146</f>
        <v>0</v>
      </c>
      <c r="DF146" s="116">
        <f>'CINI-Unicampania-Totale-Prev'!BV146</f>
        <v>0</v>
      </c>
      <c r="DG146" s="116">
        <f>'CINI-Unicampania-Totale-Prev'!BW146</f>
        <v>0</v>
      </c>
      <c r="DH146" s="115"/>
      <c r="DI146" s="65"/>
      <c r="DJ146" s="109">
        <f t="shared" si="104"/>
        <v>0</v>
      </c>
      <c r="DK146" s="65"/>
      <c r="DL146" s="113">
        <f>DG146/125*'CINI - UniCampania'!$B$4</f>
        <v>0</v>
      </c>
    </row>
    <row r="147" spans="72:116" ht="23.25"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'CINI-Unicampania-Totale-Prev'!BU147</f>
        <v>0</v>
      </c>
      <c r="DF147" s="116">
        <f>'CINI-Unicampania-Totale-Prev'!BV147</f>
        <v>0</v>
      </c>
      <c r="DG147" s="116">
        <f>'CINI-Unicampania-Totale-Prev'!BW147</f>
        <v>0</v>
      </c>
      <c r="DH147" s="115"/>
      <c r="DI147" s="65"/>
      <c r="DJ147" s="109">
        <f t="shared" si="104"/>
        <v>0</v>
      </c>
      <c r="DK147" s="65"/>
      <c r="DL147" s="113">
        <f>DG147/125*'CINI - UniCampania'!$B$4</f>
        <v>0</v>
      </c>
    </row>
    <row r="148" spans="72:116" ht="23.25"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'CINI-Unicampania-Totale-Prev'!BU148</f>
        <v>0</v>
      </c>
      <c r="DF148" s="116">
        <f>'CINI-Unicampania-Totale-Prev'!BV148</f>
        <v>0</v>
      </c>
      <c r="DG148" s="116">
        <f>'CINI-Unicampania-Totale-Prev'!BW148</f>
        <v>0</v>
      </c>
      <c r="DH148" s="115"/>
      <c r="DI148" s="65"/>
      <c r="DJ148" s="109">
        <f t="shared" si="104"/>
        <v>0</v>
      </c>
      <c r="DK148" s="65"/>
      <c r="DL148" s="113">
        <f>DG148/125*'CINI - UniCampania'!$B$4</f>
        <v>0</v>
      </c>
    </row>
    <row r="149" spans="72:116" ht="23.25"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'CINI-Unicampania-Totale-Prev'!BU149</f>
        <v>0</v>
      </c>
      <c r="DF149" s="116">
        <f>'CINI-Unicampania-Totale-Prev'!BV149</f>
        <v>0</v>
      </c>
      <c r="DG149" s="116">
        <f>'CINI-Unicampania-Totale-Prev'!BW149</f>
        <v>0</v>
      </c>
      <c r="DH149" s="115"/>
      <c r="DI149" s="65"/>
      <c r="DJ149" s="109">
        <f t="shared" si="104"/>
        <v>0</v>
      </c>
      <c r="DK149" s="65"/>
      <c r="DL149" s="113">
        <f>DG149/125*'CINI - UniCampania'!$B$4</f>
        <v>0</v>
      </c>
    </row>
    <row r="150" spans="72:116" ht="23.25"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'CINI-Unicampania-Totale-Prev'!BU150</f>
        <v>0</v>
      </c>
      <c r="DF150" s="116">
        <f>'CINI-Unicampania-Totale-Prev'!BV150</f>
        <v>0</v>
      </c>
      <c r="DG150" s="116">
        <f>'CINI-Unicampania-Totale-Prev'!BW150</f>
        <v>0</v>
      </c>
      <c r="DH150" s="115"/>
      <c r="DI150" s="65"/>
      <c r="DJ150" s="109">
        <f t="shared" si="104"/>
        <v>0</v>
      </c>
      <c r="DK150" s="65"/>
      <c r="DL150" s="113">
        <f>DG150/125*'CINI - UniCampania'!$B$4</f>
        <v>0</v>
      </c>
    </row>
    <row r="151" spans="72:116" ht="23.25"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'CINI-Unicampania-Totale-Prev'!BU151</f>
        <v>0</v>
      </c>
      <c r="DF151" s="116">
        <f>'CINI-Unicampania-Totale-Prev'!BV151</f>
        <v>0</v>
      </c>
      <c r="DG151" s="116">
        <f>'CINI-Unicampania-Totale-Prev'!BW151</f>
        <v>0</v>
      </c>
      <c r="DH151" s="115"/>
      <c r="DI151" s="65"/>
      <c r="DJ151" s="109">
        <f t="shared" si="104"/>
        <v>0</v>
      </c>
      <c r="DK151" s="65"/>
      <c r="DL151" s="113">
        <f>DG151/125*'CINI - UniCampania'!$B$4</f>
        <v>0</v>
      </c>
    </row>
    <row r="152" spans="72:116" ht="23.25"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'CINI-Unicampania-Totale-Prev'!BU152</f>
        <v>0</v>
      </c>
      <c r="DF152" s="116">
        <f>'CINI-Unicampania-Totale-Prev'!BV152</f>
        <v>0</v>
      </c>
      <c r="DG152" s="116">
        <f>'CINI-Unicampania-Totale-Prev'!BW152</f>
        <v>0</v>
      </c>
      <c r="DH152" s="115"/>
      <c r="DI152" s="65"/>
      <c r="DJ152" s="109">
        <f t="shared" si="104"/>
        <v>0</v>
      </c>
      <c r="DK152" s="65"/>
      <c r="DL152" s="113">
        <f>DG152/125*'CINI - UniCampania'!$B$4</f>
        <v>0</v>
      </c>
    </row>
    <row r="153" spans="72:116" ht="23.25"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'CINI-Unicampania-Totale-Prev'!BU153</f>
        <v>0</v>
      </c>
      <c r="DF153" s="116">
        <f>'CINI-Unicampania-Totale-Prev'!BV153</f>
        <v>0</v>
      </c>
      <c r="DG153" s="116">
        <f>'CINI-Unicampania-Totale-Prev'!BW153</f>
        <v>0</v>
      </c>
      <c r="DH153" s="115"/>
      <c r="DI153" s="65"/>
      <c r="DJ153" s="109">
        <f t="shared" si="104"/>
        <v>0</v>
      </c>
      <c r="DK153" s="65"/>
      <c r="DL153" s="113">
        <f>DG153/125*'CINI - UniCampania'!$B$4</f>
        <v>0</v>
      </c>
    </row>
    <row r="154" spans="72:116" ht="23.25"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'CINI-Unicampania-Totale-Prev'!BU154</f>
        <v>0</v>
      </c>
      <c r="DF154" s="116">
        <f>'CINI-Unicampania-Totale-Prev'!BV154</f>
        <v>0</v>
      </c>
      <c r="DG154" s="116">
        <f>'CINI-Unicampania-Totale-Prev'!BW154</f>
        <v>0</v>
      </c>
      <c r="DH154" s="115"/>
      <c r="DI154" s="65"/>
      <c r="DJ154" s="109">
        <f t="shared" si="104"/>
        <v>0</v>
      </c>
      <c r="DK154" s="65"/>
      <c r="DL154" s="113">
        <f>DG154/125*'CINI - UniCampania'!$B$4</f>
        <v>0</v>
      </c>
    </row>
    <row r="155" spans="72:116" ht="23.25"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'CINI-Unicampania-Totale-Prev'!BU155</f>
        <v>0</v>
      </c>
      <c r="DF155" s="116">
        <f>'CINI-Unicampania-Totale-Prev'!BV155</f>
        <v>0</v>
      </c>
      <c r="DG155" s="116">
        <f>'CINI-Unicampania-Totale-Prev'!BW155</f>
        <v>0</v>
      </c>
      <c r="DH155" s="115"/>
      <c r="DI155" s="65"/>
      <c r="DJ155" s="109">
        <f t="shared" si="104"/>
        <v>0</v>
      </c>
      <c r="DK155" s="65"/>
      <c r="DL155" s="113">
        <f>DG155/125*'CINI - UniCampania'!$B$4</f>
        <v>0</v>
      </c>
    </row>
    <row r="156" spans="72:116" ht="23.25"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0</v>
      </c>
      <c r="CV156" s="85"/>
      <c r="CW156" s="85"/>
      <c r="CX156" s="85">
        <f>CV6+CV53+CV94+CV102+CV110+CV117+CV127+CV134</f>
        <v>0</v>
      </c>
      <c r="CY156" s="85">
        <f>CY6+CY53+CY94+CY102+CY110+CY117+CY127+CY134</f>
        <v>0</v>
      </c>
      <c r="CZ156" s="85"/>
      <c r="DA156" s="85"/>
      <c r="DB156" s="86">
        <f>SUM(CS156:DA156)</f>
        <v>0</v>
      </c>
      <c r="DC156" s="87"/>
      <c r="DD156" s="120">
        <f>SUM(DD6:DD155)</f>
        <v>22875</v>
      </c>
      <c r="DE156" s="120">
        <f>SUM(DE6:DE155)</f>
        <v>14540</v>
      </c>
      <c r="DF156" s="120">
        <f>SUM(DF6:DF155)</f>
        <v>3520</v>
      </c>
      <c r="DG156" s="120">
        <f>SUM(DG6:DG155)</f>
        <v>4815</v>
      </c>
      <c r="DH156" s="120">
        <v>22875</v>
      </c>
      <c r="DI156" s="65"/>
      <c r="DJ156" s="109">
        <f t="shared" si="104"/>
        <v>183</v>
      </c>
      <c r="DK156" s="65"/>
      <c r="DL156" s="113">
        <f>DG156/125*'CINI - UniCampania'!$B$4</f>
        <v>192600.00000000003</v>
      </c>
    </row>
    <row r="157" spans="72:116">
      <c r="CC157" s="124"/>
    </row>
    <row r="158" spans="72:116">
      <c r="CC158" s="124"/>
    </row>
  </sheetData>
  <sheetProtection algorithmName="SHA-512" hashValue="wB/gXfU3dstCLZldSg5QXER3wfDd6kaH8VO1c/DRyKKzOk30Q66JgZuwepI1b7bejrAKzA8d+FV1WQTk4jdJuA==" saltValue="ZeGmKXh5Zms4pBagsoCuWg==" spinCount="100000" sheet="1" objects="1" scenarios="1"/>
  <protectedRanges>
    <protectedRange sqref="Z4:AI51" name="Intervallo2"/>
    <protectedRange sqref="B3:N103" name="Intervallo1_1"/>
  </protectedRanges>
  <mergeCells count="2">
    <mergeCell ref="B2:X2"/>
    <mergeCell ref="Z2:AI2"/>
  </mergeCells>
  <conditionalFormatting sqref="AN5:AN12">
    <cfRule type="cellIs" dxfId="80" priority="36" operator="lessThan">
      <formula>AM5</formula>
    </cfRule>
    <cfRule type="cellIs" dxfId="79" priority="37" operator="greaterThan">
      <formula>AM5</formula>
    </cfRule>
  </conditionalFormatting>
  <conditionalFormatting sqref="AP5:AP12">
    <cfRule type="cellIs" dxfId="78" priority="33" operator="lessThan">
      <formula>AO5</formula>
    </cfRule>
    <cfRule type="cellIs" dxfId="77" priority="34" operator="greaterThan">
      <formula>AO5</formula>
    </cfRule>
    <cfRule type="cellIs" dxfId="76" priority="35" operator="greaterThan">
      <formula>AO5</formula>
    </cfRule>
  </conditionalFormatting>
  <conditionalFormatting sqref="AR5:AR12">
    <cfRule type="cellIs" dxfId="75" priority="31" operator="lessThan">
      <formula>AQ5</formula>
    </cfRule>
    <cfRule type="cellIs" dxfId="74" priority="32" operator="greaterThan">
      <formula>AQ5</formula>
    </cfRule>
  </conditionalFormatting>
  <conditionalFormatting sqref="AT5:AT12">
    <cfRule type="cellIs" dxfId="73" priority="29" operator="lessThan">
      <formula>AS5</formula>
    </cfRule>
    <cfRule type="cellIs" dxfId="72" priority="30" operator="greaterThan">
      <formula>AS5</formula>
    </cfRule>
  </conditionalFormatting>
  <conditionalFormatting sqref="AV5:AV12">
    <cfRule type="cellIs" dxfId="71" priority="27" operator="lessThan">
      <formula>AU5</formula>
    </cfRule>
    <cfRule type="cellIs" dxfId="70" priority="28" operator="greaterThan">
      <formula>AU5</formula>
    </cfRule>
  </conditionalFormatting>
  <conditionalFormatting sqref="AV15">
    <cfRule type="cellIs" dxfId="69" priority="25" operator="lessThan">
      <formula>$AV$14</formula>
    </cfRule>
    <cfRule type="cellIs" dxfId="68" priority="26" operator="greaterThan">
      <formula>$AV$14</formula>
    </cfRule>
  </conditionalFormatting>
  <conditionalFormatting sqref="BG5:BG12">
    <cfRule type="cellIs" dxfId="67" priority="23" operator="lessThan">
      <formula>0</formula>
    </cfRule>
    <cfRule type="cellIs" dxfId="66" priority="24" operator="greaterThan">
      <formula>0</formula>
    </cfRule>
  </conditionalFormatting>
  <conditionalFormatting sqref="AV16">
    <cfRule type="cellIs" dxfId="65" priority="21" operator="lessThan">
      <formula>0</formula>
    </cfRule>
    <cfRule type="cellIs" dxfId="64" priority="22" operator="greaterThan">
      <formula>0</formula>
    </cfRule>
  </conditionalFormatting>
  <conditionalFormatting sqref="AX5:AX12">
    <cfRule type="cellIs" dxfId="63" priority="19" operator="greaterThan">
      <formula>$AW$5</formula>
    </cfRule>
    <cfRule type="cellIs" dxfId="62" priority="20" operator="lessThan">
      <formula>$AW$5</formula>
    </cfRule>
  </conditionalFormatting>
  <conditionalFormatting sqref="AZ5:AZ12">
    <cfRule type="cellIs" dxfId="61" priority="17" operator="greaterThan">
      <formula>$AY$5</formula>
    </cfRule>
    <cfRule type="cellIs" dxfId="60" priority="18" operator="lessThan">
      <formula>$AY$5</formula>
    </cfRule>
  </conditionalFormatting>
  <conditionalFormatting sqref="AZ6">
    <cfRule type="cellIs" dxfId="59" priority="15" operator="lessThan">
      <formula>$AY$6</formula>
    </cfRule>
    <cfRule type="cellIs" dxfId="58" priority="16" operator="greaterThan">
      <formula>$AY$6</formula>
    </cfRule>
  </conditionalFormatting>
  <conditionalFormatting sqref="AZ8">
    <cfRule type="cellIs" dxfId="57" priority="13" operator="lessThan">
      <formula>$AY$8</formula>
    </cfRule>
    <cfRule type="cellIs" dxfId="56" priority="14" operator="greaterThan">
      <formula>$AY$8</formula>
    </cfRule>
  </conditionalFormatting>
  <conditionalFormatting sqref="AZ9">
    <cfRule type="cellIs" dxfId="55" priority="11" operator="lessThan">
      <formula>$AY$9</formula>
    </cfRule>
    <cfRule type="cellIs" dxfId="54" priority="12" operator="greaterThan">
      <formula>$AY$9</formula>
    </cfRule>
  </conditionalFormatting>
  <conditionalFormatting sqref="AZ10">
    <cfRule type="cellIs" dxfId="53" priority="9" operator="lessThan">
      <formula>$AY$10</formula>
    </cfRule>
    <cfRule type="cellIs" dxfId="52" priority="10" operator="greaterThan">
      <formula>$AY$10</formula>
    </cfRule>
  </conditionalFormatting>
  <conditionalFormatting sqref="AZ11">
    <cfRule type="cellIs" dxfId="51" priority="7" operator="lessThan">
      <formula>$AY$11</formula>
    </cfRule>
    <cfRule type="cellIs" dxfId="50" priority="8" operator="greaterThan">
      <formula>$AY$11</formula>
    </cfRule>
  </conditionalFormatting>
  <conditionalFormatting sqref="AZ12">
    <cfRule type="cellIs" dxfId="49" priority="5" operator="lessThan">
      <formula>$AY$12</formula>
    </cfRule>
    <cfRule type="cellIs" dxfId="48" priority="6" operator="greaterThan">
      <formula>$AY$12</formula>
    </cfRule>
  </conditionalFormatting>
  <conditionalFormatting sqref="BB5:BB12">
    <cfRule type="cellIs" dxfId="47" priority="3" operator="lessThan">
      <formula>$BA$5</formula>
    </cfRule>
    <cfRule type="cellIs" dxfId="46" priority="4" operator="greaterThan">
      <formula>$BA$5</formula>
    </cfRule>
  </conditionalFormatting>
  <conditionalFormatting sqref="BD5:BD12">
    <cfRule type="cellIs" dxfId="45" priority="1" operator="lessThan">
      <formula>$BC$5</formula>
    </cfRule>
    <cfRule type="cellIs" dxfId="44" priority="2" operator="greaterThan">
      <formula>$BC$5</formula>
    </cfRule>
  </conditionalFormatting>
  <dataValidations count="2">
    <dataValidation type="list" allowBlank="1" showInputMessage="1" showErrorMessage="1" sqref="D3:D103" xr:uid="{57A18A63-F391-49D7-BC10-E746629869F1}">
      <formula1>$Z$4:$Z$51</formula1>
    </dataValidation>
    <dataValidation type="list" allowBlank="1" showInputMessage="1" showErrorMessage="1" sqref="E4:E103" xr:uid="{659F39F1-FE2C-4494-8E24-71B63794CB07}">
      <formula1>$DU$9:$DU$16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C094E8-508A-4B93-80D1-9D87EC1C29DD}"/>
</file>

<file path=customXml/itemProps2.xml><?xml version="1.0" encoding="utf-8"?>
<ds:datastoreItem xmlns:ds="http://schemas.openxmlformats.org/officeDocument/2006/customXml" ds:itemID="{55460E54-E716-4349-964B-07FA666B67D1}"/>
</file>

<file path=customXml/itemProps3.xml><?xml version="1.0" encoding="utf-8"?>
<ds:datastoreItem xmlns:ds="http://schemas.openxmlformats.org/officeDocument/2006/customXml" ds:itemID="{0F1131A2-31FD-4B55-9283-3C5B293EDF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Giuseppina Renda</cp:lastModifiedBy>
  <cp:revision/>
  <dcterms:created xsi:type="dcterms:W3CDTF">2023-01-02T16:18:15Z</dcterms:created>
  <dcterms:modified xsi:type="dcterms:W3CDTF">2023-02-21T17:17:27Z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