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Ex3.xml" ContentType="application/vnd.ms-office.chartex+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Ex5.xml" ContentType="application/vnd.ms-office.chartex+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DARIPINENI TEJA\OneDrive\Desktop\DATA ANALYST\"/>
    </mc:Choice>
  </mc:AlternateContent>
  <xr:revisionPtr revIDLastSave="0" documentId="13_ncr:1_{23A9901A-A463-4A0B-BE9F-0312EC63F81F}" xr6:coauthVersionLast="47" xr6:coauthVersionMax="47" xr10:uidLastSave="{00000000-0000-0000-0000-000000000000}"/>
  <bookViews>
    <workbookView xWindow="-120" yWindow="-120" windowWidth="29040" windowHeight="15720" activeTab="1" xr2:uid="{00000000-000D-0000-FFFF-FFFF00000000}"/>
  </bookViews>
  <sheets>
    <sheet name="Data" sheetId="1" r:id="rId1"/>
    <sheet name="DASHBOARD" sheetId="4" r:id="rId2"/>
    <sheet name="KPI" sheetId="3" r:id="rId3"/>
    <sheet name="INSIGHTS" sheetId="7" r:id="rId4"/>
  </sheets>
  <definedNames>
    <definedName name="_xlchart.v1.7" hidden="1">INSIGHTS!$D$23:$D$25</definedName>
    <definedName name="_xlchart.v1.8" hidden="1">INSIGHTS!$E$22</definedName>
    <definedName name="_xlchart.v1.9" hidden="1">INSIGHTS!$E$23:$E$25</definedName>
    <definedName name="_xlchart.v2.14" hidden="1">INSIGHTS!$D$101:$D$105</definedName>
    <definedName name="_xlchart.v2.15" hidden="1">INSIGHTS!$E$100</definedName>
    <definedName name="_xlchart.v2.16" hidden="1">INSIGHTS!$E$101:$E$105</definedName>
    <definedName name="_xlchart.v2.4" hidden="1">INSIGHTS!$D$101:$D$105</definedName>
    <definedName name="_xlchart.v2.5" hidden="1">INSIGHTS!$E$100</definedName>
    <definedName name="_xlchart.v2.6" hidden="1">INSIGHTS!$E$101:$E$105</definedName>
    <definedName name="_xlchart.v5.0" hidden="1">INSIGHTS!$D$44</definedName>
    <definedName name="_xlchart.v5.1" hidden="1">INSIGHTS!$D$45:$D$93</definedName>
    <definedName name="_xlchart.v5.10" hidden="1">INSIGHTS!$D$44</definedName>
    <definedName name="_xlchart.v5.11" hidden="1">INSIGHTS!$D$45:$D$93</definedName>
    <definedName name="_xlchart.v5.12" hidden="1">INSIGHTS!$E$44</definedName>
    <definedName name="_xlchart.v5.13" hidden="1">INSIGHTS!$E$45:$E$93</definedName>
    <definedName name="_xlchart.v5.2" hidden="1">INSIGHTS!$E$44</definedName>
    <definedName name="_xlchart.v5.3" hidden="1">INSIGHTS!$E$45:$E$93</definedName>
    <definedName name="Slicer_Region">#N/A</definedName>
    <definedName name="Slicer_Segment">#N/A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9" roundtripDataSignature="AMtx7mgYS6wfnPy0iIjdhtUlD2xFm8j14w=="/>
    </ext>
  </extLst>
</workbook>
</file>

<file path=xl/calcChain.xml><?xml version="1.0" encoding="utf-8"?>
<calcChain xmlns="http://schemas.openxmlformats.org/spreadsheetml/2006/main">
  <c r="D24" i="7" l="1"/>
  <c r="D25" i="7"/>
  <c r="D23" i="7"/>
  <c r="D102" i="7"/>
  <c r="D103" i="7"/>
  <c r="D104" i="7"/>
  <c r="D105" i="7"/>
  <c r="D101"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45" i="7"/>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35" i="3"/>
  <c r="E101" i="7"/>
  <c r="E87" i="7"/>
  <c r="E91" i="7"/>
  <c r="E103" i="7"/>
  <c r="E60" i="7"/>
  <c r="E83" i="7"/>
  <c r="E85" i="7"/>
  <c r="E48" i="7"/>
  <c r="E67" i="7"/>
  <c r="D5" i="3"/>
  <c r="E59" i="7"/>
  <c r="E78" i="7"/>
  <c r="E63" i="7"/>
  <c r="B5" i="3"/>
  <c r="E24" i="7"/>
  <c r="E74" i="7"/>
  <c r="E53" i="7"/>
  <c r="E90" i="7"/>
  <c r="E70" i="7"/>
  <c r="E47" i="7"/>
  <c r="E89" i="7"/>
  <c r="E68" i="7"/>
  <c r="E93" i="7"/>
  <c r="E49" i="7"/>
  <c r="E73" i="7"/>
  <c r="E57" i="7"/>
  <c r="E23" i="7"/>
  <c r="E46" i="7"/>
  <c r="E52" i="7"/>
  <c r="E88" i="7"/>
  <c r="E104" i="7"/>
  <c r="E64" i="7"/>
  <c r="E72" i="7"/>
  <c r="E79" i="7"/>
  <c r="E56" i="7"/>
  <c r="E86" i="7"/>
  <c r="E50" i="7"/>
  <c r="E75" i="7"/>
  <c r="A5" i="3"/>
  <c r="C5" i="3"/>
  <c r="E69" i="7"/>
  <c r="E35" i="3"/>
  <c r="E55" i="7"/>
  <c r="E4" i="3"/>
  <c r="E102" i="7"/>
  <c r="E105" i="7"/>
  <c r="E80" i="7"/>
  <c r="B35" i="3"/>
  <c r="E45" i="7"/>
  <c r="E82" i="7"/>
  <c r="E51" i="7"/>
  <c r="E66" i="7"/>
  <c r="D35" i="3"/>
  <c r="E58" i="7"/>
  <c r="E77" i="7"/>
  <c r="E81" i="7"/>
  <c r="E71" i="7"/>
  <c r="C35" i="3"/>
  <c r="E92" i="7"/>
  <c r="E65" i="7"/>
  <c r="E62" i="7"/>
  <c r="E61" i="7"/>
  <c r="E84" i="7"/>
  <c r="E76" i="7"/>
  <c r="E25" i="7"/>
  <c r="E54" i="7"/>
  <c r="E5" i="3" l="1"/>
</calcChain>
</file>

<file path=xl/sharedStrings.xml><?xml version="1.0" encoding="utf-8"?>
<sst xmlns="http://schemas.openxmlformats.org/spreadsheetml/2006/main" count="130146" uniqueCount="10967">
  <si>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</si>
  <si>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</si>
  <si>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</si>
  <si>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</si>
  <si>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</si>
  <si>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</si>
  <si>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</si>
  <si>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</si>
  <si>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</si>
  <si>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</si>
  <si>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</si>
  <si>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</si>
  <si>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</si>
  <si>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</si>
  <si>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</si>
  <si>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</si>
  <si>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</si>
  <si>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</si>
  <si>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</si>
  <si>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</si>
  <si>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</si>
  <si>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</si>
  <si>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</si>
  <si>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</si>
  <si>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</si>
  <si>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</si>
  <si>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</si>
  <si>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</si>
  <si>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</si>
  <si>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</si>
  <si>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</si>
  <si>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</si>
  <si>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</si>
  <si>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</si>
  <si>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</si>
  <si>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</si>
  <si>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</si>
  <si>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</si>
  <si>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</si>
  <si>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</si>
  <si>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</si>
  <si>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</si>
  <si>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</si>
  <si>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</si>
  <si>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</si>
  <si>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</si>
  <si>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</si>
  <si>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</si>
  <si>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</si>
  <si>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</si>
  <si>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</si>
  <si>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</si>
  <si>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</si>
  <si>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</si>
  <si>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</si>
  <si>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</si>
  <si>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</si>
  <si>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</si>
  <si>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</si>
  <si>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</si>
  <si>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</si>
  <si>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</si>
  <si>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</si>
  <si>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</si>
  <si>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</si>
  <si>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</si>
  <si>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</si>
  <si>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</si>
  <si>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</si>
  <si>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</si>
  <si>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</si>
  <si>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</si>
  <si>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</si>
  <si>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</si>
  <si>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</si>
  <si>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</si>
  <si>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</si>
  <si>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</si>
  <si>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</si>
  <si>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</si>
  <si>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</si>
  <si>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</si>
  <si>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</si>
  <si>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</si>
  <si>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</si>
  <si>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</si>
  <si>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</si>
  <si>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</si>
  <si>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</si>
  <si>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</si>
  <si>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</si>
  <si>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</si>
  <si>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</si>
  <si>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</si>
  <si>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</si>
  <si>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</si>
  <si>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</si>
  <si>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</si>
  <si>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</si>
  <si>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</si>
  <si>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</si>
  <si>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</si>
  <si>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</si>
  <si>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</si>
  <si>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</si>
  <si>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</si>
  <si>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</si>
  <si>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</si>
  <si>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</si>
  <si>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</si>
  <si>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</si>
  <si>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</si>
  <si>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</si>
  <si>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</si>
  <si>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</si>
  <si>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</si>
  <si>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</si>
  <si>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</si>
  <si>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</si>
  <si>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</si>
  <si>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</si>
  <si>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</si>
  <si>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</si>
  <si>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</si>
  <si>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</si>
  <si>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</si>
  <si>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</si>
  <si>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</si>
  <si>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</si>
  <si>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</si>
  <si>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</si>
  <si>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</si>
  <si>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</si>
  <si>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</si>
  <si>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</si>
  <si>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</si>
  <si>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</si>
  <si>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</si>
  <si>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</si>
  <si>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</si>
  <si>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</si>
  <si>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</si>
  <si>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</si>
  <si>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</si>
  <si>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</si>
  <si>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</si>
  <si>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</si>
  <si>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</si>
  <si>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</si>
  <si>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</si>
  <si>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</si>
  <si>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</si>
  <si>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</si>
  <si>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</si>
  <si>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</si>
  <si>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</si>
  <si>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</si>
  <si>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</si>
  <si>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</si>
  <si>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</si>
  <si>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</si>
  <si>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</si>
  <si>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</si>
  <si>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</si>
  <si>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</si>
  <si>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</si>
  <si>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</si>
  <si>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</si>
  <si>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</si>
  <si>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</si>
  <si>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</si>
  <si>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</si>
  <si>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</si>
  <si>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</si>
  <si>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</si>
  <si>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</si>
  <si>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</si>
  <si>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</si>
  <si>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</si>
  <si>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</si>
  <si>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</si>
  <si>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</si>
  <si>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</si>
  <si>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</si>
  <si>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</si>
  <si>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</si>
  <si>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</si>
  <si>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</si>
  <si>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</si>
  <si>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</si>
  <si>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</si>
  <si>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</si>
  <si>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</si>
  <si>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</si>
  <si>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</si>
  <si>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</si>
  <si>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</si>
  <si>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</si>
  <si>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</si>
  <si>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</si>
  <si>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</si>
  <si>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</si>
  <si>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</si>
  <si>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</si>
  <si>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</si>
  <si>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</si>
  <si>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</si>
  <si>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</si>
  <si>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</si>
  <si>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</si>
  <si>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</si>
  <si>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</si>
  <si>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</si>
  <si>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</si>
  <si>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</si>
  <si>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</si>
  <si>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</si>
  <si>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</si>
  <si>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</si>
  <si>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</si>
  <si>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</si>
  <si>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</si>
  <si>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</si>
  <si>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</si>
  <si>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</si>
  <si>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</si>
  <si>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</si>
  <si>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</si>
  <si>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</si>
  <si>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</si>
  <si>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</si>
  <si>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</si>
  <si>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</si>
  <si>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</si>
  <si>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</si>
  <si>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</si>
  <si>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</si>
  <si>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</si>
  <si>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</si>
  <si>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</si>
  <si>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</si>
  <si>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</si>
  <si>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</si>
  <si>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</si>
  <si>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</si>
  <si>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</si>
  <si>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</si>
  <si>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</si>
  <si>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</si>
  <si>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</si>
  <si>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</si>
  <si>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</si>
  <si>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</si>
  <si>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</si>
  <si>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</si>
  <si>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</si>
  <si>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</si>
  <si>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</si>
  <si>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</si>
  <si>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</si>
  <si>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</si>
  <si>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</si>
  <si>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</si>
  <si>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</si>
  <si>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</si>
  <si>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</si>
  <si>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</si>
  <si>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</si>
  <si>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</si>
  <si>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</si>
  <si>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</si>
  <si>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</si>
  <si>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</si>
  <si>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</si>
  <si>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</si>
  <si>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</si>
  <si>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</si>
  <si>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</si>
  <si>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</si>
  <si>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</si>
  <si>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</si>
  <si>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</si>
  <si>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</si>
  <si>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</si>
  <si>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</si>
  <si>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</si>
  <si>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</si>
  <si>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</si>
  <si>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</si>
  <si>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</si>
  <si>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</si>
  <si>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</si>
  <si>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</si>
  <si>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</si>
  <si>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</si>
  <si>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</si>
  <si>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</si>
  <si>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</si>
  <si>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</si>
  <si>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</si>
  <si>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</si>
  <si>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</si>
  <si>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</si>
  <si>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</si>
  <si>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</si>
  <si>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</si>
  <si>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</si>
  <si>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</si>
  <si>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</si>
  <si>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</si>
  <si>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</si>
  <si>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</si>
  <si>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</si>
  <si>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</si>
  <si>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</si>
  <si>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</si>
  <si>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</si>
  <si>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</si>
  <si>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</si>
  <si>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</si>
  <si>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</si>
  <si>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</si>
  <si>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</si>
  <si>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</si>
  <si>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</si>
  <si>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</si>
  <si>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</si>
  <si>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</si>
  <si>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</si>
  <si>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</si>
  <si>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</si>
  <si>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</si>
  <si>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</si>
  <si>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</si>
  <si>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</si>
  <si>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</si>
  <si>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</si>
  <si>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</si>
  <si>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</si>
  <si>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</si>
  <si>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</si>
  <si>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</si>
  <si>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</si>
  <si>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</si>
  <si>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</si>
  <si>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</si>
  <si>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</si>
  <si>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</si>
  <si>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</si>
  <si>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</si>
  <si>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</si>
  <si>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</si>
  <si>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</si>
  <si>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</si>
  <si>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</si>
  <si>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</si>
  <si>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</si>
  <si>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</si>
  <si>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</si>
  <si>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</si>
  <si>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</si>
  <si>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</si>
  <si>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</si>
  <si>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</si>
  <si>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</si>
  <si>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</si>
  <si>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</si>
  <si>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</si>
  <si>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</si>
  <si>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</si>
  <si>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</si>
  <si>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</si>
  <si>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</si>
  <si>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</si>
  <si>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</si>
  <si>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</si>
  <si>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</si>
  <si>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</si>
  <si>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</si>
  <si>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</si>
  <si>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</si>
  <si>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</si>
  <si>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</si>
  <si>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</si>
  <si>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</si>
  <si>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</si>
  <si>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</si>
  <si>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</si>
  <si>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</si>
  <si>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</si>
  <si>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</si>
  <si>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</si>
  <si>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</si>
  <si>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</si>
  <si>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</si>
  <si>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</si>
  <si>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</si>
  <si>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</si>
  <si>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</si>
  <si>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</si>
  <si>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</si>
  <si>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</si>
  <si>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</si>
  <si>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</si>
  <si>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</si>
  <si>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</si>
  <si>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</si>
  <si>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</si>
  <si>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</si>
  <si>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</si>
  <si>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</si>
  <si>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</si>
  <si>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</si>
  <si>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</si>
  <si>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</si>
  <si>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</si>
  <si>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</si>
  <si>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</si>
  <si>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</si>
  <si>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</si>
  <si>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</si>
  <si>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</si>
  <si>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</si>
  <si>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</si>
  <si>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</si>
  <si>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</si>
  <si>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</si>
  <si>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</si>
  <si>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</si>
  <si>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</si>
  <si>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</si>
  <si>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</si>
  <si>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</si>
  <si>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</si>
  <si>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</si>
  <si>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</si>
  <si>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</si>
  <si>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</si>
  <si>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</si>
  <si>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</si>
  <si>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</si>
  <si>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</si>
  <si>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</si>
  <si>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</si>
  <si>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</si>
  <si>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</si>
  <si>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</si>
  <si>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</si>
  <si>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</si>
  <si>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</si>
  <si>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</si>
  <si>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</si>
  <si>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</si>
  <si>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</si>
  <si>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</si>
  <si>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</si>
  <si>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</si>
  <si>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</si>
  <si>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</si>
  <si>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</si>
  <si>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</si>
  <si>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</si>
  <si>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</si>
  <si>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</si>
  <si>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</si>
  <si>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</si>
  <si>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</si>
  <si>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</si>
  <si>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</si>
  <si>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</si>
  <si>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</si>
  <si>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</si>
  <si>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</si>
  <si>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</si>
  <si>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</si>
  <si>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</si>
  <si>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</si>
  <si>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</si>
  <si>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</si>
  <si>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</si>
  <si>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</si>
  <si>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</si>
  <si>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</si>
  <si>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</si>
  <si>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</si>
  <si>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</si>
  <si>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</si>
  <si>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</si>
  <si>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</si>
  <si>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</si>
  <si>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</si>
  <si>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</si>
  <si>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</si>
  <si>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</si>
  <si>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</si>
  <si>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</si>
  <si>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</si>
  <si>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</si>
  <si>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</si>
  <si>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</si>
  <si>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</si>
  <si>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</si>
  <si>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</si>
  <si>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</si>
  <si>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</si>
  <si>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</si>
  <si>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</si>
  <si>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</si>
  <si>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</si>
  <si>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</si>
  <si>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</si>
  <si>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</si>
  <si>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</si>
  <si>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</si>
  <si>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</si>
  <si>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</si>
  <si>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</si>
  <si>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</si>
  <si>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</si>
  <si>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</si>
  <si>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</si>
  <si>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</si>
  <si>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</si>
  <si>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</si>
  <si>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</si>
  <si>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</si>
  <si>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</si>
  <si>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</si>
  <si>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</si>
  <si>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</si>
  <si>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</si>
  <si>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</si>
  <si>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</si>
  <si>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</si>
  <si>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</si>
  <si>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</si>
  <si>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</si>
  <si>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</si>
  <si>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</si>
  <si>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</si>
  <si>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</si>
  <si>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</si>
  <si>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</si>
  <si>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</si>
  <si>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</si>
  <si>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</si>
  <si>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</si>
  <si>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</si>
  <si>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</si>
  <si>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</si>
  <si>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</si>
  <si>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</si>
  <si>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</si>
  <si>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</si>
  <si>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</si>
  <si>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</si>
  <si>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</si>
  <si>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</si>
  <si>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</si>
  <si>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</si>
  <si>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</si>
  <si>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</si>
  <si>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</si>
  <si>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</si>
  <si>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</si>
  <si>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</si>
  <si>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</si>
  <si>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</si>
  <si>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</si>
  <si>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</si>
  <si>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</si>
  <si>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</si>
  <si>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</si>
  <si>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</si>
  <si>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</si>
  <si>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</si>
  <si>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</si>
  <si>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</si>
  <si>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</si>
  <si>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</si>
  <si>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</si>
  <si>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</si>
  <si>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</si>
  <si>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</si>
  <si>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</si>
  <si>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</si>
  <si>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</si>
  <si>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</si>
  <si>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</si>
  <si>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</si>
  <si>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</si>
  <si>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</si>
  <si>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</si>
  <si>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</si>
  <si>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</si>
  <si>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</si>
  <si>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</si>
  <si>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</si>
  <si>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</si>
  <si>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</si>
  <si>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</si>
  <si>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</si>
  <si>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</si>
  <si>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</si>
  <si>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</si>
  <si>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</si>
  <si>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</si>
  <si>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</si>
  <si>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</si>
  <si>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</si>
  <si>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</si>
  <si>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</si>
  <si>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</si>
  <si>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</si>
  <si>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</si>
  <si>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</si>
  <si>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</si>
  <si>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</si>
  <si>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</si>
  <si>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</si>
  <si>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</si>
  <si>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</si>
  <si>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</si>
  <si>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</si>
  <si>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</si>
  <si>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</si>
  <si>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</si>
  <si>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</si>
  <si>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</si>
  <si>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</si>
  <si>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</si>
  <si>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</si>
  <si>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</si>
  <si>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</si>
  <si>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</si>
  <si>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</si>
  <si>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</si>
  <si>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</si>
  <si>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</si>
  <si>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</si>
  <si>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</si>
  <si>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</si>
  <si>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</si>
  <si>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</si>
  <si>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</si>
  <si>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</si>
  <si>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</si>
  <si>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</si>
  <si>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</si>
  <si>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</si>
  <si>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</si>
  <si>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</si>
  <si>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</si>
  <si>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</si>
  <si>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</si>
  <si>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</si>
  <si>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</si>
  <si>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</si>
  <si>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</si>
  <si>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</si>
  <si>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</si>
  <si>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</si>
  <si>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</si>
  <si>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</si>
  <si>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</si>
  <si>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</si>
  <si>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</si>
  <si>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</si>
  <si>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</si>
  <si>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</si>
  <si>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</si>
  <si>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</si>
  <si>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</si>
  <si>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</si>
  <si>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</si>
  <si>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</si>
  <si>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</si>
  <si>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</si>
  <si>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</si>
  <si>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</si>
  <si>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</si>
  <si>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</si>
  <si>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</si>
  <si>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</si>
  <si>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</si>
  <si>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</si>
  <si>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</si>
  <si>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</si>
  <si>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</si>
  <si>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</si>
  <si>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</si>
  <si>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</si>
  <si>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</si>
  <si>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</si>
  <si>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</si>
  <si>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</si>
  <si>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</si>
  <si>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</si>
  <si>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</si>
  <si>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</si>
  <si>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</si>
  <si>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</si>
  <si>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</si>
  <si>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</si>
  <si>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</si>
  <si>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</si>
  <si>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</si>
  <si>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</si>
  <si>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</si>
  <si>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</si>
  <si>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</si>
  <si>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</si>
  <si>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</si>
  <si>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</si>
  <si>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</si>
  <si>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</si>
  <si>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</si>
  <si>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</si>
  <si>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</si>
  <si>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</si>
  <si>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</si>
  <si>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</si>
  <si>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</si>
  <si>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</si>
  <si>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</si>
  <si>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</si>
  <si>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</si>
  <si>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</si>
  <si>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</si>
  <si>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</si>
  <si>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</si>
  <si>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</si>
  <si>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</si>
  <si>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</si>
  <si>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</si>
  <si>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</si>
  <si>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</si>
  <si>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</si>
  <si>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</si>
  <si>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</si>
  <si>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</si>
  <si>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</si>
  <si>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</si>
  <si>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</si>
  <si>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</si>
  <si>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</si>
  <si>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</si>
  <si>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</si>
  <si>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</si>
  <si>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</si>
  <si>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</si>
  <si>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</si>
  <si>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</si>
  <si>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</si>
  <si>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</si>
  <si>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</si>
  <si>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</si>
  <si>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</si>
  <si>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</si>
  <si>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</si>
  <si>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</si>
  <si>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</si>
  <si>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</si>
  <si>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</si>
  <si>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</si>
  <si>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</si>
  <si>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</si>
  <si>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</si>
  <si>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</si>
  <si>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</si>
  <si>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</si>
  <si>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</si>
  <si>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</si>
  <si>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</si>
  <si>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</si>
  <si>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</si>
  <si>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</si>
  <si>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</si>
  <si>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</si>
  <si>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</si>
  <si>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</si>
  <si>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</si>
  <si>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</si>
  <si>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</si>
  <si>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</si>
  <si>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</si>
  <si>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</si>
  <si>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</si>
  <si>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</si>
  <si>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</si>
  <si>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</si>
  <si>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</si>
  <si>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</si>
  <si>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</si>
  <si>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</si>
  <si>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</si>
  <si>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</si>
  <si>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</si>
  <si>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</si>
  <si>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</si>
  <si>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</si>
  <si>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</si>
  <si>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</si>
  <si>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</si>
  <si>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</si>
  <si>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</si>
  <si>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</si>
  <si>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</si>
  <si>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</si>
  <si>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</si>
  <si>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</si>
  <si>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</si>
  <si>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</si>
  <si>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</si>
  <si>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</si>
  <si>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</si>
  <si>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</si>
  <si>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</si>
  <si>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</si>
  <si>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</si>
  <si>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</si>
  <si>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</si>
  <si>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</si>
  <si>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</si>
  <si>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</si>
  <si>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</si>
  <si>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</si>
  <si>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</si>
  <si>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</si>
  <si>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</si>
  <si>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</si>
  <si>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</si>
  <si>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</si>
  <si>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</si>
  <si>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</si>
  <si>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</si>
  <si>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</si>
  <si>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</si>
  <si>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</si>
  <si>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</si>
  <si>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</si>
  <si>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</si>
  <si>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</si>
  <si>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</si>
  <si>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</si>
  <si>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</si>
  <si>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</si>
  <si>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</si>
  <si>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</si>
  <si>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</si>
  <si>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</si>
  <si>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</si>
  <si>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</si>
  <si>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</si>
  <si>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</si>
  <si>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</si>
  <si>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</si>
  <si>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</si>
  <si>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</si>
  <si>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</si>
  <si>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</si>
  <si>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</si>
  <si>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</si>
  <si>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</si>
  <si>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</si>
  <si>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</si>
  <si>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</si>
  <si>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</si>
  <si>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</si>
  <si>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</si>
  <si>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</si>
  <si>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</si>
  <si>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</si>
  <si>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</si>
  <si>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</si>
  <si>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</si>
  <si>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</si>
  <si>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</si>
  <si>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</si>
  <si>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</si>
  <si>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</si>
  <si>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</si>
  <si>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</si>
  <si>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</si>
  <si>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</si>
  <si>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</si>
  <si>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</si>
  <si>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</si>
  <si>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</si>
  <si>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</si>
  <si>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</si>
  <si>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</si>
  <si>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</si>
  <si>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</si>
  <si>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</si>
  <si>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</si>
  <si>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</si>
  <si>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</si>
  <si>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</si>
  <si>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</si>
  <si>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</si>
  <si>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</si>
  <si>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</si>
  <si>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</si>
  <si>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</si>
  <si>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</si>
  <si>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</si>
  <si>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</si>
  <si>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</si>
  <si>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</si>
  <si>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</si>
  <si>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</si>
  <si>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</si>
  <si>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</si>
  <si>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</si>
  <si>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</si>
  <si>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</si>
  <si>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</si>
  <si>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</si>
  <si>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</si>
  <si>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</si>
  <si>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</si>
  <si>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</si>
  <si>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</si>
  <si>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</si>
  <si>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</si>
  <si>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</si>
  <si>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</si>
  <si>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</si>
  <si>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</si>
  <si>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</si>
  <si>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</si>
  <si>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</si>
  <si>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</si>
  <si>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</si>
  <si>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</si>
  <si>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</si>
  <si>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</si>
  <si>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</si>
  <si>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</si>
  <si>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</si>
  <si>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</si>
  <si>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</si>
  <si>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</si>
  <si>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</si>
  <si>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</si>
  <si>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</si>
  <si>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</si>
  <si>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</si>
  <si>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</si>
  <si>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</si>
  <si>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</si>
  <si>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</si>
  <si>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</si>
  <si>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</si>
  <si>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</si>
  <si>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</si>
  <si>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</si>
  <si>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</si>
  <si>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</si>
  <si>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</si>
  <si>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</si>
  <si>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</si>
  <si>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</si>
  <si>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</si>
  <si>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</si>
  <si>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</si>
  <si>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</si>
  <si>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</si>
  <si>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</si>
  <si>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</si>
  <si>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</si>
  <si>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</si>
  <si>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</si>
  <si>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</si>
  <si>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</si>
  <si>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</si>
  <si>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</si>
  <si>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</si>
  <si>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</si>
  <si>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</si>
  <si>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</si>
  <si>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</si>
  <si>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</si>
  <si>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</si>
  <si>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</si>
  <si>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</si>
  <si>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</si>
  <si>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</si>
  <si>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</si>
  <si>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</si>
  <si>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</si>
  <si>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</si>
  <si>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</si>
  <si>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</si>
  <si>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</si>
  <si>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</si>
  <si>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</si>
  <si>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</si>
  <si>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</si>
  <si>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</si>
  <si>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</si>
  <si>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</si>
  <si>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</si>
  <si>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</si>
  <si>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</si>
  <si>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</si>
  <si>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</si>
  <si>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</si>
  <si>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</si>
  <si>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</si>
  <si>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</si>
  <si>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</si>
  <si>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</si>
  <si>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</si>
  <si>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</si>
  <si>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</si>
  <si>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</si>
  <si>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</si>
  <si>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</si>
  <si>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</si>
  <si>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</si>
  <si>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</si>
  <si>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</si>
  <si>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</si>
  <si>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</si>
  <si>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</si>
  <si>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</si>
  <si>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</si>
  <si>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</si>
  <si>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</si>
  <si>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</si>
  <si>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</si>
  <si>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</si>
  <si>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</si>
  <si>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</si>
  <si>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</si>
  <si>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</si>
  <si>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</si>
  <si>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</si>
  <si>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</si>
  <si>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</si>
  <si>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</si>
  <si>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</si>
  <si>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</si>
  <si>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</si>
  <si>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</si>
  <si>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</si>
  <si>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</si>
  <si>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</si>
  <si>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</si>
  <si>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</si>
  <si>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</si>
  <si>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</si>
  <si>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</si>
  <si>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</si>
  <si>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</si>
  <si>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</si>
  <si>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</si>
  <si>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</si>
  <si>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</si>
  <si>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</si>
  <si>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</si>
  <si>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</si>
  <si>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</si>
  <si>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</si>
  <si>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</si>
  <si>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</si>
  <si>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</si>
  <si>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</si>
  <si>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</si>
  <si>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</si>
  <si>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</si>
  <si>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</si>
  <si>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</si>
  <si>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</si>
  <si>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</si>
  <si>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</si>
  <si>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</si>
  <si>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</si>
  <si>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</si>
  <si>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</si>
  <si>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</si>
  <si>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</si>
  <si>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</si>
  <si>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</si>
  <si>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</si>
  <si>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</si>
  <si>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</si>
  <si>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</si>
  <si>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</si>
  <si>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</si>
  <si>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</si>
  <si>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</si>
  <si>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</si>
  <si>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</si>
  <si>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</si>
  <si>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</si>
  <si>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</si>
  <si>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</si>
  <si>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</si>
  <si>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</si>
  <si>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</si>
  <si>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</si>
  <si>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</si>
  <si>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</si>
  <si>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</si>
  <si>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</si>
  <si>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</si>
  <si>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</si>
  <si>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</si>
  <si>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</si>
  <si>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</si>
  <si>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</si>
  <si>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</si>
  <si>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</si>
  <si>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</si>
  <si>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</si>
  <si>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</si>
  <si>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</si>
  <si>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</si>
  <si>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</si>
  <si>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</si>
  <si>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</si>
  <si>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</si>
  <si>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</si>
  <si>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</si>
  <si>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</si>
  <si>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</si>
  <si>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</si>
  <si>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</si>
  <si>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</si>
  <si>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</si>
  <si>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</si>
  <si>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</si>
  <si>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</si>
  <si>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</si>
  <si>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</si>
  <si>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</si>
  <si>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</si>
  <si>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</si>
  <si>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</si>
  <si>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</si>
  <si>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</si>
  <si>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</si>
  <si>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</si>
  <si>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</si>
  <si>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</si>
  <si>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</si>
  <si>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</si>
  <si>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</si>
  <si>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</si>
  <si>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</si>
  <si>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</si>
  <si>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</si>
  <si>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</si>
  <si>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</si>
  <si>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</si>
  <si>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</si>
  <si>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</si>
  <si>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</si>
  <si>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</si>
  <si>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</si>
  <si>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</si>
  <si>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</si>
  <si>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</si>
  <si>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</si>
  <si>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</si>
  <si>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</si>
  <si>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</si>
  <si>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</si>
  <si>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</si>
  <si>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</si>
  <si>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</si>
  <si>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</si>
  <si>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</si>
  <si>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</si>
  <si>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</si>
  <si>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</si>
  <si>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</si>
  <si>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</si>
  <si>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</si>
  <si>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</si>
  <si>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</si>
  <si>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</si>
  <si>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</si>
  <si>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</si>
  <si>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</si>
  <si>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</si>
  <si>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</si>
  <si>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</si>
  <si>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</si>
  <si>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</si>
  <si>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</si>
  <si>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</si>
  <si>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</si>
  <si>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</si>
  <si>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</si>
  <si>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</si>
  <si>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</si>
  <si>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</si>
  <si>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</si>
  <si>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</si>
  <si>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</si>
  <si>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</si>
  <si>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</si>
  <si>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</si>
  <si>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</si>
  <si>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</si>
  <si>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</si>
  <si>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</si>
  <si>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</si>
  <si>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</si>
  <si>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</si>
  <si>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</si>
  <si>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</si>
  <si>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</si>
  <si>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</si>
  <si>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</si>
  <si>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</si>
  <si>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</si>
  <si>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</si>
  <si>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</si>
  <si>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</si>
  <si>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</si>
  <si>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</si>
  <si>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</si>
  <si>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</si>
  <si>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</si>
  <si>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</si>
  <si>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</si>
  <si>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</si>
  <si>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</si>
  <si>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</si>
  <si>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</si>
  <si>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</si>
  <si>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</si>
  <si>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</si>
  <si>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</si>
  <si>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</si>
  <si>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</si>
  <si>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</si>
  <si>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</si>
  <si>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</si>
  <si>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</si>
  <si>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</si>
  <si>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</si>
  <si>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</si>
  <si>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</si>
  <si>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</si>
  <si>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</si>
  <si>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</si>
  <si>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</si>
  <si>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</si>
  <si>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</si>
  <si>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</si>
  <si>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</si>
  <si>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</si>
  <si>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</si>
  <si>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</si>
  <si>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</si>
  <si>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</si>
  <si>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</si>
  <si>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</si>
  <si>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</si>
  <si>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</si>
  <si>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</si>
  <si>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</si>
  <si>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</si>
  <si>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</si>
  <si>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</si>
  <si>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</si>
  <si>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</si>
  <si>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</si>
  <si>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</si>
  <si>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</si>
  <si>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</si>
  <si>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</si>
  <si>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</si>
  <si>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</si>
  <si>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</si>
  <si>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</si>
  <si>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</si>
  <si>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</si>
  <si>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</si>
  <si>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</si>
  <si>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</si>
  <si>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</si>
  <si>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</si>
  <si>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</si>
  <si>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</si>
  <si>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</si>
  <si>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</si>
  <si>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</si>
  <si>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</si>
  <si>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</si>
  <si>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</si>
  <si>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</si>
  <si>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</si>
  <si>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</si>
  <si>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</si>
  <si>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</si>
  <si>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</si>
  <si>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</si>
  <si>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</si>
  <si>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</si>
  <si>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</si>
  <si>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</si>
  <si>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</si>
  <si>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</si>
  <si>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</si>
  <si>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</si>
  <si>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</si>
  <si>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</si>
  <si>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</si>
  <si>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</si>
  <si>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</si>
  <si>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</si>
  <si>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</si>
  <si>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</si>
  <si>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</si>
  <si>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</si>
  <si>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</si>
  <si>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</si>
  <si>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</si>
  <si>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</si>
  <si>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</si>
  <si>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</si>
  <si>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</si>
  <si>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</si>
  <si>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</si>
  <si>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</si>
  <si>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</si>
  <si>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</si>
  <si>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</si>
  <si>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</si>
  <si>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</si>
  <si>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</si>
  <si>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</si>
  <si>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</si>
  <si>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</si>
  <si>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</si>
  <si>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</si>
  <si>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</si>
  <si>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</si>
  <si>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</si>
  <si>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</si>
  <si>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</si>
  <si>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</si>
  <si>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</si>
  <si>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</si>
  <si>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</si>
  <si>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</si>
  <si>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</si>
  <si>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</si>
  <si>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</si>
  <si>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</si>
  <si>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</si>
  <si>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</si>
  <si>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</si>
  <si>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</si>
  <si>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</si>
  <si>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</si>
  <si>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</si>
  <si>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</si>
  <si>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</si>
  <si>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</si>
  <si>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</si>
  <si>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</si>
  <si>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</si>
  <si>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</si>
  <si>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</si>
  <si>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</si>
  <si>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</si>
  <si>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</si>
  <si>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</si>
  <si>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</si>
  <si>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</si>
  <si>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</si>
  <si>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</si>
  <si>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</si>
  <si>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</si>
  <si>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</si>
  <si>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</si>
  <si>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</si>
  <si>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</si>
  <si>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</si>
  <si>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</si>
  <si>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</si>
  <si>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</si>
  <si>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</si>
  <si>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</si>
  <si>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</si>
  <si>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</si>
  <si>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</si>
  <si>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</si>
  <si>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</si>
  <si>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</si>
  <si>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</si>
  <si>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</si>
  <si>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</si>
  <si>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</si>
  <si>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</si>
  <si>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</si>
  <si>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</si>
  <si>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</si>
  <si>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</si>
  <si>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</si>
  <si>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</si>
  <si>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</si>
  <si>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</si>
  <si>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</si>
  <si>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</si>
  <si>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</si>
  <si>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</si>
  <si>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</si>
  <si>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</si>
  <si>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</si>
  <si>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</si>
  <si>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</si>
  <si>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</si>
  <si>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</si>
  <si>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</si>
  <si>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</si>
  <si>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</si>
  <si>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</si>
  <si>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</si>
  <si>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</si>
  <si>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</si>
  <si>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</si>
  <si>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</si>
  <si>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</si>
  <si>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</si>
  <si>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</si>
  <si>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</si>
  <si>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</si>
  <si>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</si>
  <si>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</si>
  <si>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</si>
  <si>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</si>
  <si>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</si>
  <si>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</si>
  <si>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</si>
  <si>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</si>
  <si>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</si>
  <si>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</si>
  <si>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</si>
  <si>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</si>
  <si>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</si>
  <si>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</si>
  <si>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</si>
  <si>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</si>
  <si>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</si>
  <si>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</si>
  <si>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</si>
  <si>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</si>
  <si>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</si>
  <si>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</si>
  <si>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</si>
  <si>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</si>
  <si>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</si>
  <si>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</si>
  <si>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</si>
  <si>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</si>
  <si>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</si>
  <si>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</si>
  <si>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</si>
  <si>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</si>
  <si>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</si>
  <si>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</si>
  <si>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</si>
  <si>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</si>
  <si>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</si>
  <si>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</si>
  <si>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</si>
  <si>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</si>
  <si>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</si>
  <si>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</si>
  <si>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</si>
  <si>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</si>
  <si>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</si>
  <si>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</si>
  <si>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</si>
  <si>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</si>
  <si>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</si>
  <si>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</si>
  <si>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</si>
  <si>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</si>
  <si>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</si>
  <si>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</si>
  <si>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</si>
  <si>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</si>
  <si>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</si>
  <si>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</si>
  <si>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</si>
  <si>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</si>
  <si>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</si>
  <si>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</si>
  <si>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</si>
  <si>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</si>
  <si>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</si>
  <si>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</si>
  <si>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</si>
  <si>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</si>
  <si>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</si>
  <si>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</si>
  <si>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</si>
  <si>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</si>
  <si>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</si>
  <si>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</si>
  <si>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</si>
  <si>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</si>
  <si>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</si>
  <si>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</si>
  <si>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</si>
  <si>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</si>
  <si>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</si>
  <si>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</si>
  <si>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</si>
  <si>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</si>
  <si>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</si>
  <si>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</si>
  <si>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</si>
  <si>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</si>
  <si>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</si>
  <si>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</si>
  <si>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</si>
  <si>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</si>
  <si>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</si>
  <si>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</si>
  <si>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</si>
  <si>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</si>
  <si>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</si>
  <si>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</si>
  <si>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</si>
  <si>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</si>
  <si>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</si>
  <si>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</si>
  <si>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</si>
  <si>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</si>
  <si>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</si>
  <si>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</si>
  <si>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</si>
  <si>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</si>
  <si>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</si>
  <si>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</si>
  <si>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</si>
  <si>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</si>
  <si>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</si>
  <si>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</si>
  <si>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</si>
  <si>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</si>
  <si>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</si>
  <si>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</si>
  <si>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</si>
  <si>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</si>
  <si>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</si>
  <si>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</si>
  <si>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</si>
  <si>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</si>
  <si>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</si>
  <si>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</si>
  <si>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</si>
  <si>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</si>
  <si>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</si>
  <si>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</si>
  <si>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</si>
  <si>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</si>
  <si>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</si>
  <si>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</si>
  <si>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</si>
  <si>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</si>
  <si>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</si>
  <si>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</si>
  <si>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</si>
  <si>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</si>
  <si>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</si>
  <si>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</si>
  <si>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</si>
  <si>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</si>
  <si>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</si>
  <si>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</si>
  <si>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</si>
  <si>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</si>
  <si>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</si>
  <si>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</si>
  <si>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</si>
  <si>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</si>
  <si>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</si>
  <si>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</si>
  <si>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</si>
  <si>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</si>
  <si>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</si>
  <si>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</si>
  <si>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</si>
  <si>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</si>
  <si>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</si>
  <si>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</si>
  <si>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</si>
  <si>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</si>
  <si>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</si>
  <si>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</si>
  <si>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</si>
  <si>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</si>
  <si>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</si>
  <si>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</si>
  <si>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</si>
  <si>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</si>
  <si>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</si>
  <si>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</si>
  <si>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</si>
  <si>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</si>
  <si>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</si>
  <si>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</si>
  <si>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</si>
  <si>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</si>
  <si>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</si>
  <si>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</si>
  <si>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</si>
  <si>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</si>
  <si>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</si>
  <si>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</si>
  <si>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</si>
  <si>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</si>
  <si>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</si>
  <si>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</si>
  <si>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</si>
  <si>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</si>
  <si>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</si>
  <si>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</si>
  <si>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</si>
  <si>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</si>
  <si>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</si>
  <si>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</si>
  <si>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</si>
  <si>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</si>
  <si>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</si>
  <si>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</si>
  <si>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</si>
  <si>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</si>
  <si>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</si>
  <si>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</si>
  <si>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</si>
  <si>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</si>
  <si>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</si>
  <si>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</si>
  <si>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</si>
  <si>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</si>
  <si>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</si>
  <si>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</si>
  <si>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</si>
  <si>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</si>
  <si>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</si>
  <si>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</si>
  <si>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</si>
  <si>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</si>
  <si>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</si>
  <si>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</si>
  <si>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</si>
  <si>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</si>
  <si>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</si>
  <si>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</si>
  <si>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</si>
  <si>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</si>
  <si>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</si>
  <si>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</si>
  <si>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</si>
  <si>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</si>
  <si>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</si>
  <si>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</si>
  <si>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</si>
  <si>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</si>
  <si>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</si>
  <si>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</si>
  <si>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</si>
  <si>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</si>
  <si>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</si>
  <si>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</si>
  <si>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</si>
  <si>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</si>
  <si>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</si>
  <si>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</si>
  <si>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</si>
  <si>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</si>
  <si>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</si>
  <si>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</si>
  <si>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</si>
  <si>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</si>
  <si>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</si>
  <si>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</si>
  <si>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</si>
  <si>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</si>
  <si>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</si>
  <si>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</si>
  <si>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</si>
  <si>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</si>
  <si>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</si>
  <si>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</si>
  <si>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</si>
  <si>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</si>
  <si>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</si>
  <si>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</si>
  <si>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</si>
  <si>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</si>
  <si>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</si>
  <si>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</si>
  <si>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</si>
  <si>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</si>
  <si>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</si>
  <si>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</si>
  <si>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</si>
  <si>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</si>
  <si>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</si>
  <si>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</si>
  <si>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</si>
  <si>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</si>
  <si>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</si>
  <si>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</si>
  <si>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</si>
  <si>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</si>
  <si>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</si>
  <si>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</si>
  <si>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</si>
  <si>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</si>
  <si>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</si>
  <si>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</si>
  <si>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</si>
  <si>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</si>
  <si>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</si>
  <si>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</si>
  <si>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</si>
  <si>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</si>
  <si>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</si>
  <si>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</si>
  <si>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</si>
  <si>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</si>
  <si>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</si>
  <si>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</si>
  <si>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</si>
  <si>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</si>
  <si>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</si>
  <si>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</si>
  <si>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</si>
  <si>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</si>
  <si>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</si>
  <si>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</si>
  <si>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</si>
  <si>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</si>
  <si>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</si>
  <si>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</si>
  <si>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</si>
  <si>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</si>
  <si>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</si>
  <si>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</si>
  <si>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</si>
  <si>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</si>
  <si>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</si>
  <si>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</si>
  <si>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</si>
  <si>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</si>
  <si>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</si>
  <si>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</si>
  <si>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</si>
  <si>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</si>
  <si>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</si>
  <si>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</si>
  <si>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</si>
  <si>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</si>
  <si>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</si>
  <si>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</si>
  <si>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</si>
  <si>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</si>
  <si>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</si>
  <si>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</si>
  <si>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</si>
  <si>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</si>
  <si>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</si>
  <si>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</si>
  <si>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</si>
  <si>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</si>
  <si>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</si>
  <si>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</si>
  <si>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</si>
  <si>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</si>
  <si>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</si>
  <si>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</si>
  <si>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</si>
  <si>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</si>
  <si>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</si>
  <si>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</si>
  <si>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</si>
  <si>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</si>
  <si>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</si>
  <si>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</si>
  <si>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</si>
  <si>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</si>
  <si>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</si>
  <si>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</si>
  <si>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</si>
  <si>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</si>
  <si>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</si>
  <si>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</si>
  <si>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</si>
  <si>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</si>
  <si>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</si>
  <si>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</si>
  <si>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</si>
  <si>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</si>
  <si>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</si>
  <si>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</si>
  <si>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</si>
  <si>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</si>
  <si>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</si>
  <si>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</si>
  <si>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</si>
  <si>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</si>
  <si>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</si>
  <si>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</si>
  <si>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</si>
  <si>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</si>
  <si>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</si>
  <si>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</si>
  <si>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</si>
  <si>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</si>
  <si>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</si>
  <si>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</si>
  <si>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</si>
  <si>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</si>
  <si>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</si>
  <si>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</si>
  <si>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</si>
  <si>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</si>
  <si>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</si>
  <si>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</si>
  <si>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</si>
  <si>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</si>
  <si>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</si>
  <si>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</si>
  <si>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</si>
  <si>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</si>
  <si>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</si>
  <si>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</si>
  <si>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</si>
  <si>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</si>
  <si>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</si>
  <si>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</si>
  <si>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</si>
  <si>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</si>
  <si>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</si>
  <si>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</si>
  <si>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</si>
  <si>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</si>
  <si>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</si>
  <si>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</si>
  <si>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</si>
  <si>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</si>
  <si>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</si>
  <si>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</si>
  <si>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</si>
  <si>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</si>
  <si>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</si>
  <si>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</si>
  <si>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</si>
  <si>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</si>
  <si>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</si>
  <si>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</si>
  <si>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</si>
  <si>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</si>
  <si>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</si>
  <si>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</si>
  <si>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</si>
  <si>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</si>
  <si>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</si>
  <si>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</si>
  <si>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</si>
  <si>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</si>
  <si>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</si>
  <si>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</si>
  <si>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</si>
  <si>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</si>
  <si>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</si>
  <si>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</si>
  <si>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</si>
  <si>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</si>
  <si>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</si>
  <si>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</si>
  <si>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</si>
  <si>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</si>
  <si>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</si>
  <si>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</si>
  <si>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</si>
  <si>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</si>
  <si>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</si>
  <si>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</si>
  <si>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</si>
  <si>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</si>
  <si>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</si>
  <si>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</si>
  <si>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</si>
  <si>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</si>
  <si>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</si>
  <si>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</si>
  <si>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</si>
  <si>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</si>
  <si>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</si>
  <si>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</si>
  <si>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</si>
  <si>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</si>
  <si>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</si>
  <si>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</si>
  <si>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</si>
  <si>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</si>
  <si>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</si>
  <si>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</si>
  <si>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</si>
  <si>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</si>
  <si>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</si>
  <si>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</si>
  <si>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</si>
  <si>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</si>
  <si>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</si>
  <si>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</si>
  <si>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</si>
  <si>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</si>
  <si>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</si>
  <si>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</si>
  <si>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</si>
  <si>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</si>
  <si>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</si>
  <si>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</si>
  <si>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</si>
  <si>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</si>
  <si>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</si>
  <si>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</si>
  <si>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</si>
  <si>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</si>
  <si>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</si>
  <si>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</si>
  <si>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</si>
  <si>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</si>
  <si>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</si>
  <si>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</si>
  <si>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</si>
  <si>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</si>
  <si>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</si>
  <si>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</si>
  <si>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</si>
  <si>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</si>
  <si>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</si>
  <si>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</si>
  <si>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</si>
  <si>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</si>
  <si>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</si>
  <si>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</si>
  <si>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</si>
  <si>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</si>
  <si>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</si>
  <si>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</si>
  <si>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</si>
  <si>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</si>
  <si>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</si>
  <si>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</si>
  <si>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</si>
  <si>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</si>
  <si>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</si>
  <si>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</si>
  <si>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</si>
  <si>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</si>
  <si>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</si>
  <si>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</si>
  <si>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</si>
  <si>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</si>
  <si>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</si>
  <si>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</si>
  <si>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</si>
  <si>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</si>
  <si>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</si>
  <si>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</si>
  <si>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</si>
  <si>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</si>
  <si>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</si>
  <si>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</si>
  <si>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</si>
  <si>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</si>
  <si>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</si>
  <si>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</si>
  <si>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</si>
  <si>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</si>
  <si>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</si>
  <si>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</si>
  <si>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</si>
  <si>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</si>
  <si>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</si>
  <si>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</si>
  <si>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</si>
  <si>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</si>
  <si>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</si>
  <si>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</si>
  <si>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</si>
  <si>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</si>
  <si>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</si>
  <si>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</si>
  <si>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</si>
  <si>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</si>
  <si>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</si>
  <si>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</si>
  <si>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</si>
  <si>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</si>
  <si>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</si>
  <si>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</si>
  <si>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</si>
  <si>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</si>
  <si>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</si>
  <si>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</si>
  <si>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</si>
  <si>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</si>
  <si>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</si>
  <si>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</si>
  <si>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</si>
  <si>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</si>
  <si>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</si>
  <si>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</si>
  <si>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</si>
  <si>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</si>
  <si>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</si>
  <si>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</si>
  <si>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</si>
  <si>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</si>
  <si>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</si>
  <si>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</si>
  <si>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</si>
  <si>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</si>
  <si>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</si>
  <si>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</si>
  <si>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</si>
  <si>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</si>
  <si>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</si>
  <si>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</si>
  <si>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</si>
  <si>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</si>
  <si>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</si>
  <si>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</si>
  <si>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</si>
  <si>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</si>
  <si>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</si>
  <si>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</si>
  <si>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</si>
  <si>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</si>
  <si>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</si>
  <si>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</si>
  <si>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</si>
  <si>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</si>
  <si>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</si>
  <si>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</si>
  <si>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</si>
  <si>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</si>
  <si>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</si>
  <si>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</si>
  <si>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</si>
  <si>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</si>
  <si>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</si>
  <si>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</si>
  <si>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</si>
  <si>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</si>
  <si>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</si>
  <si>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</si>
  <si>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</si>
  <si>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</si>
  <si>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</si>
  <si>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</si>
  <si>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</si>
  <si>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</si>
  <si>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</si>
  <si>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</si>
  <si>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</si>
  <si>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</si>
  <si>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</si>
  <si>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</si>
  <si>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</si>
  <si>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</si>
  <si>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</si>
  <si>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</si>
  <si>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</si>
  <si>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</si>
  <si>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</si>
  <si>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</si>
  <si>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</si>
  <si>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</si>
  <si>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</si>
  <si>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</si>
  <si>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</si>
  <si>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</si>
  <si>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</si>
  <si>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</si>
  <si>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</si>
  <si>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</si>
  <si>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</si>
  <si>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</si>
  <si>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</si>
  <si>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</si>
  <si>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</si>
  <si>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</si>
  <si>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</si>
  <si>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</si>
  <si>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</si>
  <si>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</si>
  <si>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</si>
  <si>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</si>
  <si>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</si>
  <si>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</si>
  <si>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</si>
  <si>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</si>
  <si>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</si>
  <si>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</si>
  <si>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</si>
  <si>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</si>
  <si>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</si>
  <si>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</si>
  <si>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</si>
  <si>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</si>
  <si>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</si>
  <si>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</si>
  <si>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</si>
  <si>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</si>
  <si>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</si>
  <si>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</si>
  <si>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</si>
  <si>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</si>
  <si>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</si>
  <si>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</si>
  <si>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</si>
  <si>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</si>
  <si>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</si>
  <si>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</si>
  <si>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</si>
  <si>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</si>
  <si>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</si>
  <si>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</si>
  <si>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</si>
  <si>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</si>
  <si>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</si>
  <si>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</si>
  <si>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</si>
  <si>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</si>
  <si>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</si>
  <si>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</si>
  <si>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</si>
  <si>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</si>
  <si>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</si>
  <si>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</si>
  <si>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</si>
  <si>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</si>
  <si>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</si>
  <si>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</si>
  <si>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</si>
  <si>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</si>
  <si>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</si>
  <si>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</si>
  <si>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</si>
  <si>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</si>
  <si>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</si>
  <si>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</si>
  <si>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</si>
  <si>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</si>
  <si>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</si>
  <si>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</si>
  <si>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</si>
  <si>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</si>
  <si>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</si>
  <si>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</si>
  <si>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</si>
  <si>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</si>
  <si>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</si>
  <si>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</si>
  <si>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</si>
  <si>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</si>
  <si>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</si>
  <si>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</si>
  <si>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</si>
  <si>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</si>
  <si>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</si>
  <si>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</si>
  <si>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</si>
  <si>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</si>
  <si>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</si>
  <si>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</si>
  <si>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</si>
  <si>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</si>
  <si>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</si>
  <si>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</si>
  <si>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</si>
  <si>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</si>
  <si>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</si>
  <si>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</si>
  <si>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</si>
  <si>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</si>
  <si>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</si>
  <si>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</si>
  <si>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</si>
  <si>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</si>
  <si>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</si>
  <si>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</si>
  <si>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</si>
  <si>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</si>
  <si>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</si>
  <si>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</si>
  <si>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</si>
  <si>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</si>
  <si>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</si>
  <si>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</si>
  <si>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</si>
  <si>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</si>
  <si>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</si>
  <si>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</si>
  <si>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</si>
  <si>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</si>
  <si>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</si>
  <si>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</si>
  <si>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</si>
  <si>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</si>
  <si>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</si>
  <si>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</si>
  <si>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</si>
  <si>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</si>
  <si>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</si>
  <si>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</si>
  <si>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</si>
  <si>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</si>
  <si>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</si>
  <si>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</si>
  <si>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</si>
  <si>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</si>
  <si>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</si>
  <si>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</si>
  <si>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</si>
  <si>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</si>
  <si>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</si>
  <si>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</si>
  <si>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</si>
  <si>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</si>
  <si>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</si>
  <si>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</si>
  <si>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</si>
  <si>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</si>
  <si>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</si>
  <si>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</si>
  <si>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</si>
  <si>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</si>
  <si>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</si>
  <si>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</si>
  <si>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</si>
  <si>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</si>
  <si>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</si>
  <si>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</si>
  <si>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</si>
  <si>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</si>
  <si>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</si>
  <si>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</si>
  <si>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</si>
  <si>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</si>
  <si>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</si>
  <si>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</si>
  <si>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</si>
  <si>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</si>
  <si>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</si>
  <si>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</si>
  <si>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</si>
  <si>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</si>
  <si>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</si>
  <si>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</si>
  <si>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</si>
  <si>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</si>
  <si>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</si>
  <si>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</si>
  <si>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</si>
  <si>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</si>
  <si>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</si>
  <si>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</si>
  <si>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</si>
  <si>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</si>
  <si>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</si>
  <si>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</si>
  <si>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</si>
  <si>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</si>
  <si>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</si>
  <si>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</si>
  <si>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</si>
  <si>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</si>
  <si>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</si>
  <si>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</si>
  <si>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</si>
  <si>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</si>
  <si>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</si>
  <si>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</si>
  <si>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</si>
  <si>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</si>
  <si>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</si>
  <si>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</si>
  <si>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</si>
  <si>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</si>
  <si>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</si>
  <si>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</si>
  <si>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</si>
  <si>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</si>
  <si>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</si>
  <si>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</si>
  <si>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</si>
  <si>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</si>
  <si>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</si>
  <si>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</si>
  <si>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</si>
  <si>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</si>
  <si>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</si>
  <si>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</si>
  <si>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</si>
  <si>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</si>
  <si>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</si>
  <si>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</si>
  <si>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</si>
  <si>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</si>
  <si>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</si>
  <si>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</si>
  <si>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</si>
  <si>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</si>
  <si>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</si>
  <si>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</si>
  <si>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</si>
  <si>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</si>
  <si>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</si>
  <si>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</si>
  <si>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</si>
  <si>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</si>
  <si>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</si>
  <si>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</si>
  <si>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</si>
  <si>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</si>
  <si>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</si>
  <si>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</si>
  <si>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</si>
  <si>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</si>
  <si>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</si>
  <si>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</si>
  <si>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</si>
  <si>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</si>
  <si>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</si>
  <si>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</si>
  <si>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</si>
  <si>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</si>
  <si>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</si>
  <si>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</si>
  <si>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</si>
  <si>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</si>
  <si>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</si>
  <si>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</si>
  <si>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</si>
  <si>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</si>
  <si>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</si>
  <si>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</si>
  <si>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</si>
  <si>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</si>
  <si>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</si>
  <si>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</si>
  <si>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</si>
  <si>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</si>
  <si>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</si>
  <si>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</si>
  <si>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</si>
  <si>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</si>
  <si>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</si>
  <si>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</si>
  <si>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</si>
  <si>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</si>
  <si>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</si>
  <si>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</si>
  <si>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</si>
  <si>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</si>
  <si>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</si>
  <si>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</si>
  <si>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</si>
  <si>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</si>
  <si>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</si>
  <si>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</si>
  <si>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</si>
  <si>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</si>
  <si>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</si>
  <si>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</si>
  <si>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</si>
  <si>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</si>
  <si>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</si>
  <si>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</si>
  <si>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</si>
  <si>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</si>
  <si>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</si>
  <si>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</si>
  <si>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</si>
  <si>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</si>
  <si>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</si>
  <si>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</si>
  <si>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</si>
  <si>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</si>
  <si>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</si>
  <si>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</si>
  <si>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</si>
  <si>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</si>
  <si>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</si>
  <si>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</si>
  <si>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</si>
  <si>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</si>
  <si>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</si>
  <si>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</si>
  <si>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</si>
  <si>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</si>
  <si>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</si>
  <si>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</si>
  <si>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</si>
  <si>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</si>
  <si>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</si>
  <si>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</si>
  <si>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</si>
  <si>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</si>
  <si>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</si>
  <si>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</si>
  <si>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</si>
  <si>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</si>
  <si>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</si>
  <si>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</si>
  <si>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</si>
  <si>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</si>
  <si>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</si>
  <si>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</si>
  <si>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</si>
  <si>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</si>
  <si>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</si>
  <si>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</si>
  <si>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</si>
  <si>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</si>
  <si>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</si>
  <si>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</si>
  <si>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</si>
  <si>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</si>
  <si>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</si>
  <si>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</si>
  <si>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</si>
  <si>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</si>
  <si>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</si>
  <si>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</si>
  <si>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</si>
  <si>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</si>
  <si>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</si>
  <si>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</si>
  <si>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</si>
  <si>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</si>
  <si>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</si>
  <si>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</si>
  <si>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</si>
  <si>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</si>
  <si>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</si>
  <si>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</si>
  <si>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</si>
  <si>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</si>
  <si>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</si>
  <si>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</si>
  <si>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</si>
  <si>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</si>
  <si>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</si>
  <si>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</si>
  <si>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</si>
  <si>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</si>
  <si>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</si>
  <si>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</si>
  <si>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</si>
  <si>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</si>
  <si>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</si>
  <si>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</si>
  <si>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</si>
  <si>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</si>
  <si>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</si>
  <si>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</si>
  <si>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</si>
  <si>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</si>
  <si>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</si>
  <si>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</si>
  <si>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</si>
  <si>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</si>
  <si>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</si>
  <si>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</si>
  <si>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</si>
  <si>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</si>
  <si>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</si>
  <si>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</si>
  <si>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</si>
  <si>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</si>
  <si>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</si>
  <si>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</si>
  <si>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</si>
  <si>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</si>
  <si>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</si>
  <si>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</si>
  <si>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</si>
  <si>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</si>
  <si>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</si>
  <si>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</si>
  <si>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</si>
  <si>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</si>
  <si>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</si>
  <si>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</si>
  <si>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</si>
  <si>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</si>
  <si>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</si>
  <si>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</si>
  <si>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</si>
  <si>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</si>
  <si>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</si>
  <si>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</si>
  <si>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</si>
  <si>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</si>
  <si>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</si>
  <si>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</si>
  <si>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</si>
  <si>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</si>
  <si>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</si>
  <si>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</si>
  <si>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</si>
  <si>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</si>
  <si>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</si>
  <si>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</si>
  <si>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</si>
  <si>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</si>
  <si>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</si>
  <si>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</si>
  <si>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</si>
  <si>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</si>
  <si>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</si>
  <si>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</si>
  <si>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</si>
  <si>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</si>
  <si>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</si>
  <si>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</si>
  <si>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</si>
  <si>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</si>
  <si>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</si>
  <si>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</si>
  <si>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</si>
  <si>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</si>
  <si>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</si>
  <si>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</si>
  <si>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</si>
  <si>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</si>
  <si>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</si>
  <si>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</si>
  <si>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</si>
  <si>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</si>
  <si>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</si>
  <si>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</si>
  <si>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</si>
  <si>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</si>
  <si>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</si>
  <si>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</si>
  <si>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</si>
  <si>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</si>
  <si>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</si>
  <si>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</si>
  <si>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</si>
  <si>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</si>
  <si>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</si>
  <si>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</si>
  <si>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</si>
  <si>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</si>
  <si>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</si>
  <si>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</si>
  <si>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</si>
  <si>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</si>
  <si>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</si>
  <si>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</si>
  <si>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</si>
  <si>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</si>
  <si>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</si>
  <si>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</si>
  <si>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</si>
  <si>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</si>
  <si>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</si>
  <si>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</si>
  <si>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</si>
  <si>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</si>
  <si>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</si>
  <si>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</si>
  <si>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</si>
  <si>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</si>
  <si>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</si>
  <si>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</si>
  <si>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</si>
  <si>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</si>
  <si>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</si>
  <si>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</si>
  <si>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</si>
  <si>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</si>
  <si>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</si>
  <si>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</si>
  <si>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</si>
  <si>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</si>
  <si>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</si>
  <si>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</si>
  <si>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</si>
  <si>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</si>
  <si>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</si>
  <si>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</si>
  <si>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</si>
  <si>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</si>
  <si>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</si>
  <si>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</si>
  <si>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</si>
  <si>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</si>
  <si>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</si>
  <si>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</si>
  <si>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</si>
  <si>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</si>
  <si>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</si>
  <si>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</si>
  <si>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</si>
  <si>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</si>
  <si>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</si>
  <si>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</si>
  <si>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</si>
  <si>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</si>
  <si>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</si>
  <si>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</si>
  <si>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</si>
  <si>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</si>
  <si>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</si>
  <si>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</si>
  <si>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</si>
  <si>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</si>
  <si>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</si>
  <si>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</si>
  <si>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</si>
  <si>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</si>
  <si>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</si>
  <si>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</si>
  <si>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</si>
  <si>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</si>
  <si>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</si>
  <si>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</si>
  <si>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</si>
  <si>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</si>
  <si>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</si>
  <si>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</si>
  <si>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</si>
  <si>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</si>
  <si>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</si>
  <si>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</si>
  <si>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</si>
  <si>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</si>
  <si>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</si>
  <si>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</si>
  <si>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</si>
  <si>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</si>
  <si>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</si>
  <si>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</si>
  <si>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</si>
  <si>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</si>
  <si>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</si>
  <si>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</si>
  <si>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</si>
  <si>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</si>
  <si>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</si>
  <si>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</si>
  <si>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</si>
  <si>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</si>
  <si>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</si>
  <si>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</si>
  <si>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</si>
  <si>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</si>
  <si>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</si>
  <si>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</si>
  <si>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</si>
  <si>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</si>
  <si>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</si>
  <si>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</si>
  <si>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</si>
  <si>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</si>
  <si>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</si>
  <si>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</si>
  <si>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</si>
  <si>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</si>
  <si>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</si>
  <si>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</si>
  <si>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</si>
  <si>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</si>
  <si>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</si>
  <si>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</si>
  <si>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</si>
  <si>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</si>
  <si>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</si>
  <si>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</si>
  <si>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</si>
  <si>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</si>
  <si>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</si>
  <si>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</si>
  <si>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</si>
  <si>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</si>
  <si>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</si>
  <si>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</si>
  <si>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</si>
  <si>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</si>
  <si>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</si>
  <si>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</si>
  <si>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</si>
  <si>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</si>
  <si>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</si>
  <si>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</si>
  <si>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</si>
  <si>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</si>
  <si>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</si>
  <si>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</si>
  <si>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</si>
  <si>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</si>
  <si>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</si>
  <si>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</si>
  <si>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</si>
  <si>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</si>
  <si>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</si>
  <si>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</si>
  <si>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</si>
  <si>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</si>
  <si>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</si>
  <si>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</si>
  <si>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</si>
  <si>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</si>
  <si>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</si>
  <si>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</si>
  <si>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</si>
  <si>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</si>
  <si>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</si>
  <si>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</si>
  <si>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</si>
  <si>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</si>
  <si>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</si>
  <si>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</si>
  <si>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</si>
  <si>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</si>
  <si>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</si>
  <si>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</si>
  <si>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</si>
  <si>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</si>
  <si>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</si>
  <si>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</si>
  <si>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</si>
  <si>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</si>
  <si>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</si>
  <si>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</si>
  <si>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</si>
  <si>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</si>
  <si>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</si>
  <si>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</si>
  <si>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</si>
  <si>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</si>
  <si>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</si>
  <si>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</si>
  <si>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</si>
  <si>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</si>
  <si>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</si>
  <si>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</si>
  <si>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</si>
  <si>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</si>
  <si>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</si>
  <si>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</si>
  <si>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</si>
  <si>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</si>
  <si>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</si>
  <si>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</si>
  <si>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</si>
  <si>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</si>
  <si>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</si>
  <si>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</si>
  <si>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</si>
  <si>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</si>
  <si>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</si>
  <si>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</si>
  <si>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</si>
  <si>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</si>
  <si>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</si>
  <si>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</si>
  <si>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</si>
  <si>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</si>
  <si>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</si>
  <si>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</si>
  <si>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</si>
  <si>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</si>
  <si>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</si>
  <si>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</si>
  <si>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</si>
  <si>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</si>
  <si>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</si>
  <si>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</si>
  <si>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</si>
  <si>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</si>
  <si>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</si>
  <si>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</si>
  <si>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</si>
  <si>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</si>
  <si>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</si>
  <si>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</si>
  <si>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</si>
  <si>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</si>
  <si>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</si>
  <si>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</si>
  <si>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</si>
  <si>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</si>
  <si>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</si>
  <si>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</si>
  <si>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</si>
  <si>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</si>
  <si>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</si>
  <si>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</si>
  <si>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</si>
  <si>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</si>
  <si>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</si>
  <si>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</si>
  <si>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</si>
  <si>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</si>
  <si>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</si>
  <si>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</si>
  <si>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</si>
  <si>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</si>
  <si>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</si>
  <si>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</si>
  <si>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</si>
  <si>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</si>
  <si>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</si>
  <si>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</si>
  <si>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</si>
  <si>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</si>
  <si>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</si>
  <si>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</si>
  <si>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</si>
  <si>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</si>
  <si>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</si>
  <si>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</si>
  <si>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</si>
  <si>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</si>
  <si>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</si>
  <si>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</si>
  <si>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</si>
  <si>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</si>
  <si>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</si>
  <si>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</si>
  <si>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</si>
  <si>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</si>
  <si>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</si>
  <si>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</si>
  <si>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</si>
  <si>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</si>
  <si>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</si>
  <si>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</si>
  <si>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</si>
  <si>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</si>
  <si>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</si>
  <si>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</si>
  <si>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</si>
  <si>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</si>
  <si>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</si>
  <si>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</si>
  <si>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</si>
  <si>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</si>
  <si>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</si>
  <si>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</si>
  <si>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</si>
  <si>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</si>
  <si>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</si>
  <si>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</si>
  <si>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</si>
  <si>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</si>
  <si>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</si>
  <si>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</si>
  <si>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</si>
  <si>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</si>
  <si>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</si>
  <si>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</si>
  <si>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</si>
  <si>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</si>
  <si>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</si>
  <si>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</si>
  <si>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</si>
  <si>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</si>
  <si>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</si>
  <si>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</si>
  <si>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</si>
  <si>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</si>
  <si>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</si>
  <si>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</si>
  <si>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</si>
  <si>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</si>
  <si>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</si>
  <si>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</si>
  <si>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</si>
  <si>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</si>
  <si>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</si>
  <si>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</si>
  <si>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</si>
  <si>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</si>
  <si>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</si>
  <si>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</si>
  <si>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</si>
  <si>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</si>
  <si>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</si>
  <si>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</si>
  <si>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</si>
  <si>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</si>
  <si>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</si>
  <si>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</si>
  <si>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</si>
  <si>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</si>
  <si>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</si>
  <si>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</si>
  <si>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</si>
  <si>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</si>
  <si>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</si>
  <si>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</si>
  <si>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</si>
  <si>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</si>
  <si>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</si>
  <si>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</si>
  <si>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</si>
  <si>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</si>
  <si>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</si>
  <si>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</si>
  <si>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</si>
  <si>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</si>
  <si>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</si>
  <si>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</si>
  <si>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</si>
  <si>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</si>
  <si>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</si>
  <si>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</si>
  <si>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</si>
  <si>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</si>
  <si>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</si>
  <si>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</si>
  <si>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</si>
  <si>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</si>
  <si>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</si>
  <si>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</si>
  <si>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</si>
  <si>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</si>
  <si>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</si>
  <si>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</si>
  <si>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</si>
  <si>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</si>
  <si>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</si>
  <si>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</si>
  <si>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</si>
  <si>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</si>
  <si>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</si>
  <si>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</si>
  <si>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</si>
  <si>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</si>
  <si>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</si>
  <si>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</si>
  <si>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</si>
  <si>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</si>
  <si>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</si>
  <si>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</si>
  <si>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</si>
  <si>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</si>
  <si>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</si>
  <si>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</si>
  <si>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</si>
  <si>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</si>
  <si>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</si>
  <si>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</si>
  <si>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</si>
  <si>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</si>
  <si>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</si>
  <si>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</si>
  <si>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</si>
  <si>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</si>
  <si>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</si>
  <si>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</si>
  <si>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</si>
  <si>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</si>
  <si>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</si>
  <si>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</si>
  <si>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</si>
  <si>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</si>
  <si>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</si>
  <si>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</si>
  <si>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</si>
  <si>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</si>
  <si>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</si>
  <si>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</si>
  <si>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</si>
  <si>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</si>
  <si>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</si>
  <si>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</si>
  <si>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</si>
  <si>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</si>
  <si>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</si>
  <si>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</si>
  <si>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</si>
  <si>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</si>
  <si>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</si>
  <si>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</si>
  <si>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</si>
  <si>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</si>
  <si>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</si>
  <si>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</si>
  <si>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</si>
  <si>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</si>
  <si>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</si>
  <si>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</si>
  <si>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</si>
  <si>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</si>
  <si>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</si>
  <si>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</si>
  <si>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</si>
  <si>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</si>
  <si>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</si>
  <si>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</si>
  <si>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</si>
  <si>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</si>
  <si>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</si>
  <si>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</si>
  <si>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</si>
  <si>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</si>
  <si>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</si>
  <si>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</si>
  <si>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</si>
  <si>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</si>
  <si>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</si>
  <si>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</si>
  <si>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</si>
  <si>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</si>
  <si>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</si>
  <si>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</si>
  <si>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</si>
  <si>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</si>
  <si>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</si>
  <si>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</si>
  <si>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</si>
  <si>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</si>
  <si>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</si>
  <si>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</si>
  <si>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</si>
  <si>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</si>
  <si>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</si>
  <si>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</si>
  <si>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</si>
  <si>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</si>
  <si>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</si>
  <si>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</si>
  <si>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</si>
  <si>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</si>
  <si>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</si>
  <si>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</si>
  <si>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</si>
  <si>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</si>
  <si>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</si>
  <si>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</si>
  <si>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</si>
  <si>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</si>
  <si>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</si>
  <si>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</si>
  <si>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</si>
  <si>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</si>
  <si>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</si>
  <si>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</si>
  <si>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</si>
  <si>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</si>
  <si>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</si>
  <si>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</si>
  <si>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</si>
  <si>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</si>
  <si>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</si>
  <si>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</si>
  <si>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</si>
  <si>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</si>
  <si>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</si>
  <si>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</si>
  <si>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</si>
  <si>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</si>
  <si>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</si>
  <si>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</si>
  <si>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</si>
  <si>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</si>
  <si>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</si>
  <si>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</si>
  <si>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</si>
  <si>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</si>
  <si>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</si>
  <si>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</si>
  <si>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</si>
  <si>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</si>
  <si>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</si>
  <si>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</si>
  <si>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</si>
  <si>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</si>
  <si>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</si>
  <si>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</si>
  <si>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</si>
  <si>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</si>
  <si>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</si>
  <si>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</si>
  <si>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</si>
  <si>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</si>
  <si>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</si>
  <si>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</si>
  <si>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</si>
  <si>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</si>
  <si>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</si>
  <si>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</si>
  <si>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</si>
  <si>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</si>
  <si>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</si>
  <si>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</si>
  <si>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</si>
  <si>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</si>
  <si>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</si>
  <si>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</si>
  <si>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</si>
  <si>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</si>
  <si>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</si>
  <si>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</si>
  <si>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</si>
  <si>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</si>
  <si>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</si>
  <si>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</si>
  <si>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</si>
  <si>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</si>
  <si>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</si>
  <si>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</si>
  <si>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</si>
  <si>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</si>
  <si>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</si>
  <si>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</si>
  <si>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</si>
  <si>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</si>
  <si>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</si>
  <si>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</si>
  <si>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</si>
  <si>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</si>
  <si>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</si>
  <si>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</si>
  <si>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</si>
  <si>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</si>
  <si>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</si>
  <si>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</si>
  <si>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</si>
  <si>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</si>
  <si>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</si>
  <si>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</si>
  <si>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</si>
  <si>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</si>
  <si>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</si>
  <si>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</si>
  <si>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</si>
  <si>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</si>
  <si>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</si>
  <si>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</si>
  <si>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</si>
  <si>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</si>
  <si>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</si>
  <si>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</si>
  <si>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</si>
  <si>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</si>
  <si>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</si>
  <si>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</si>
  <si>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</si>
  <si>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</si>
  <si>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</si>
  <si>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</si>
  <si>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</si>
  <si>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</si>
  <si>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</si>
  <si>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</si>
  <si>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</si>
  <si>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</si>
  <si>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</si>
  <si>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</si>
  <si>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</si>
  <si>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</si>
  <si>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</si>
  <si>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</si>
  <si>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</si>
  <si>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</si>
  <si>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</si>
  <si>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</si>
  <si>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</si>
  <si>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</si>
  <si>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</si>
  <si>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</si>
  <si>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</si>
  <si>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</si>
  <si>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</si>
  <si>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</si>
  <si>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</si>
  <si>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</si>
  <si>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</si>
  <si>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</si>
  <si>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</si>
  <si>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</si>
  <si>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</si>
  <si>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</si>
  <si>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</si>
  <si>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</si>
  <si>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</si>
  <si>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</si>
  <si>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</si>
  <si>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</si>
  <si>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</si>
  <si>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</si>
  <si>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</si>
  <si>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</si>
  <si>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</si>
  <si>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</si>
  <si>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</si>
  <si>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</si>
  <si>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</si>
  <si>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</si>
  <si>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</si>
  <si>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</si>
  <si>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</si>
  <si>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</si>
  <si>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</si>
  <si>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</si>
  <si>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</si>
  <si>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</si>
  <si>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</si>
  <si>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</si>
  <si>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</si>
  <si>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</si>
  <si>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</si>
  <si>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</si>
  <si>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</si>
  <si>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</si>
  <si>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</si>
  <si>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</si>
  <si>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</si>
  <si>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</si>
  <si>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</si>
  <si>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</si>
  <si>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</si>
  <si>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</si>
  <si>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</si>
  <si>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</si>
  <si>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</si>
  <si>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</si>
  <si>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</si>
  <si>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</si>
  <si>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</si>
  <si>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</si>
  <si>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</si>
  <si>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</si>
  <si>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</si>
  <si>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</si>
  <si>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</si>
  <si>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</si>
  <si>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</si>
  <si>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</si>
  <si>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</si>
  <si>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</si>
  <si>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</si>
  <si>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</si>
  <si>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</si>
  <si>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</si>
  <si>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</si>
  <si>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</si>
  <si>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</si>
  <si>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</si>
  <si>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</si>
  <si>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</si>
  <si>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</si>
  <si>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</si>
  <si>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</si>
  <si>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</si>
  <si>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</si>
  <si>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</si>
  <si>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</si>
  <si>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</si>
  <si>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</si>
  <si>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</si>
  <si>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</si>
  <si>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</si>
  <si>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</si>
  <si>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</si>
  <si>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</si>
  <si>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</si>
  <si>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</si>
  <si>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</si>
  <si>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</si>
  <si>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</si>
  <si>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</si>
  <si>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</si>
  <si>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</si>
  <si>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</si>
  <si>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</si>
  <si>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</si>
  <si>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</si>
  <si>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</si>
  <si>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</si>
  <si>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</si>
  <si>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</si>
  <si>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</si>
  <si>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</si>
  <si>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</si>
  <si>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</si>
  <si>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</si>
  <si>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</si>
  <si>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</si>
  <si>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</si>
  <si>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</si>
  <si>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</si>
  <si>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</si>
  <si>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</si>
  <si>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</si>
  <si>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</si>
  <si>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</si>
  <si>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</si>
  <si>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</si>
  <si>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</si>
  <si>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</si>
  <si>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</si>
  <si>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</si>
  <si>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</si>
  <si>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</si>
  <si>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</si>
  <si>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</si>
  <si>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</si>
  <si>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</si>
  <si>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</si>
  <si>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</si>
  <si>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</si>
  <si>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</si>
  <si>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</si>
  <si>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</si>
  <si>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</si>
  <si>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</si>
  <si>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</si>
  <si>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</si>
  <si>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</si>
  <si>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</si>
  <si>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</si>
  <si>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</si>
  <si>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</si>
  <si>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</si>
  <si>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</si>
  <si>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</si>
  <si>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</si>
  <si>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</si>
  <si>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</si>
  <si>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</si>
  <si>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</si>
  <si>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</si>
  <si>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</si>
  <si>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</si>
  <si>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</si>
  <si>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</si>
  <si>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</si>
  <si>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</si>
  <si>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</si>
  <si>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</si>
  <si>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</si>
  <si>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</si>
  <si>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</si>
  <si>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</si>
  <si>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</si>
  <si>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</si>
  <si>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</si>
  <si>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</si>
  <si>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</si>
  <si>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</si>
  <si>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</si>
  <si>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</si>
  <si>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</si>
  <si>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</si>
  <si>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</si>
  <si>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</si>
  <si>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</si>
  <si>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</si>
  <si>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</si>
  <si>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</si>
  <si>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</si>
  <si>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</si>
  <si>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</si>
  <si>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</si>
  <si>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</si>
  <si>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</si>
  <si>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</si>
  <si>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</si>
  <si>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</si>
  <si>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</si>
  <si>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</si>
  <si>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</si>
  <si>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</si>
  <si>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</si>
  <si>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</si>
  <si>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</si>
  <si>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</si>
  <si>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</si>
  <si>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</si>
  <si>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</si>
  <si>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</si>
  <si>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</si>
  <si>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</si>
  <si>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</si>
  <si>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</si>
  <si>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</si>
  <si>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</si>
  <si>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</si>
  <si>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</si>
  <si>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</si>
  <si>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</si>
  <si>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</si>
  <si>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</si>
  <si>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</si>
  <si>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</si>
  <si>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</si>
  <si>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</si>
  <si>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</si>
  <si>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</si>
  <si>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</si>
  <si>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</si>
  <si>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</si>
  <si>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</si>
  <si>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</si>
  <si>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</si>
  <si>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</si>
  <si>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</si>
  <si>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</si>
  <si>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</si>
  <si>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</si>
  <si>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</si>
  <si>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</si>
  <si>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</si>
  <si>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</si>
  <si>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</si>
  <si>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</si>
  <si>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</si>
  <si>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</si>
  <si>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</si>
  <si>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</si>
  <si>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</si>
  <si>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</si>
  <si>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</si>
  <si>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</si>
  <si>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</si>
  <si>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</si>
  <si>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</si>
  <si>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</si>
  <si>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</si>
  <si>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</si>
  <si>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</si>
  <si>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</si>
  <si>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</si>
  <si>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</si>
  <si>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</si>
  <si>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</si>
  <si>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</si>
  <si>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</si>
  <si>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</si>
  <si>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</si>
  <si>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</si>
  <si>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</si>
  <si>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</si>
  <si>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</si>
  <si>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</si>
  <si>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</si>
  <si>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</si>
  <si>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</si>
  <si>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</si>
  <si>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</si>
  <si>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</si>
  <si>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</si>
  <si>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</si>
  <si>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</si>
  <si>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</si>
  <si>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</si>
  <si>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</si>
  <si>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</si>
  <si>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</si>
  <si>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</si>
  <si>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</si>
  <si>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</si>
  <si>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</si>
  <si>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</si>
  <si>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</si>
  <si>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</si>
  <si>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</si>
  <si>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</si>
  <si>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</si>
  <si>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</si>
  <si>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</si>
  <si>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</si>
  <si>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</si>
  <si>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</si>
  <si>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</si>
  <si>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</si>
  <si>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</si>
  <si>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</si>
  <si>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</si>
  <si>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</si>
  <si>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</si>
  <si>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</si>
  <si>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</si>
  <si>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</si>
  <si>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</si>
  <si>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</si>
  <si>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</si>
  <si>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</si>
  <si>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</si>
  <si>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</si>
  <si>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</si>
  <si>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</si>
  <si>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</si>
  <si>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</si>
  <si>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</si>
  <si>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</si>
  <si>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</si>
  <si>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</si>
  <si>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</si>
  <si>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</si>
  <si>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</si>
  <si>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</si>
  <si>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</si>
  <si>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</si>
  <si>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</si>
  <si>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</si>
  <si>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</si>
  <si>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</si>
  <si>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</si>
  <si>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</si>
  <si>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</si>
  <si>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</si>
  <si>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</si>
  <si>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</si>
  <si>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</si>
  <si>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</si>
  <si>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</si>
  <si>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</si>
  <si>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</si>
  <si>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</si>
  <si>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</si>
  <si>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</si>
  <si>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</si>
  <si>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</si>
  <si>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</si>
  <si>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</si>
  <si>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</si>
  <si>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</si>
  <si>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</si>
  <si>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</si>
  <si>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</si>
  <si>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</si>
  <si>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</si>
  <si>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</si>
  <si>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</si>
  <si>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</si>
  <si>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</si>
  <si>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</si>
  <si>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</si>
  <si>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</si>
  <si>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</si>
  <si>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</si>
  <si>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</si>
  <si>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</si>
  <si>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</si>
  <si>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</si>
  <si>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</si>
  <si>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</si>
  <si>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</si>
  <si>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</si>
  <si>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</si>
  <si>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</si>
  <si>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</si>
  <si>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</si>
  <si>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</si>
  <si>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</si>
  <si>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</si>
  <si>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</si>
  <si>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</si>
  <si>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</si>
  <si>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</si>
  <si>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</si>
  <si>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</si>
  <si>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</si>
  <si>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</si>
  <si>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</si>
  <si>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</si>
  <si>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</si>
  <si>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</si>
  <si>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</si>
  <si>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</si>
  <si>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</si>
  <si>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</si>
  <si>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</si>
  <si>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</si>
  <si>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</si>
  <si>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</si>
  <si>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</si>
  <si>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</si>
  <si>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</si>
  <si>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</si>
  <si>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</si>
  <si>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</si>
  <si>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</si>
  <si>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</si>
  <si>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</si>
  <si>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</si>
  <si>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</si>
  <si>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</si>
  <si>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</si>
  <si>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</si>
  <si>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</si>
  <si>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</si>
  <si>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</si>
  <si>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</si>
  <si>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</si>
  <si>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</si>
  <si>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</si>
  <si>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</si>
  <si>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</si>
  <si>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</si>
  <si>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</si>
  <si>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</si>
  <si>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</si>
  <si>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</si>
  <si>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</si>
  <si>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</si>
  <si>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</si>
  <si>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</si>
  <si>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</si>
  <si>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</si>
  <si>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</si>
  <si>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</si>
  <si>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</si>
  <si>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</si>
  <si>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</si>
  <si>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</si>
  <si>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</si>
  <si>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</si>
  <si>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</si>
  <si>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</si>
  <si>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</si>
  <si>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</si>
  <si>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</si>
  <si>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</si>
  <si>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</si>
  <si>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</si>
  <si>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</si>
  <si>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</si>
  <si>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</si>
  <si>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</si>
  <si>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</si>
  <si>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</si>
  <si>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</si>
  <si>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</si>
  <si>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</si>
  <si>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</si>
  <si>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</si>
  <si>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</si>
  <si>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</si>
  <si>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</si>
  <si>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</si>
  <si>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</si>
  <si>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</si>
  <si>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</si>
  <si>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</si>
  <si>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</si>
  <si>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</si>
  <si>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</si>
  <si>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</si>
  <si>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</si>
  <si>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</si>
  <si>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</si>
  <si>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</si>
  <si>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</si>
  <si>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</si>
  <si>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</si>
  <si>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</si>
  <si>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</si>
  <si>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</si>
  <si>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</si>
  <si>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</si>
  <si>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</si>
  <si>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</si>
  <si>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</si>
  <si>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</si>
  <si>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</si>
  <si>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</si>
  <si>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</si>
  <si>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</si>
  <si>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</si>
  <si>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</si>
  <si>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</si>
  <si>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</si>
  <si>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</si>
  <si>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</si>
  <si>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</si>
  <si>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</si>
  <si>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</si>
  <si>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</si>
  <si>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</si>
  <si>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</si>
  <si>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</si>
  <si>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</si>
  <si>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</si>
  <si>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</si>
  <si>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</si>
  <si>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</si>
  <si>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</si>
  <si>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</si>
  <si>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</si>
  <si>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</si>
  <si>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</si>
  <si>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</si>
  <si>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</si>
  <si>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</si>
  <si>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</si>
  <si>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</si>
  <si>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</si>
  <si>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</si>
  <si>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</si>
  <si>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</si>
  <si>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</si>
  <si>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</si>
  <si>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</si>
  <si>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</si>
  <si>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</si>
  <si>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</si>
  <si>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</si>
  <si>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</si>
  <si>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</si>
  <si>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</si>
  <si>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</si>
  <si>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</si>
  <si>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</si>
  <si>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</si>
  <si>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</si>
  <si>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</si>
  <si>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</si>
  <si>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</si>
  <si>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</si>
  <si>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</si>
  <si>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</si>
  <si>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</si>
  <si>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</si>
  <si>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</si>
  <si>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</si>
  <si>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</si>
  <si>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</si>
  <si>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</si>
  <si>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</si>
  <si>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</si>
  <si>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</si>
  <si>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</si>
  <si>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</si>
  <si>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</si>
  <si>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</si>
  <si>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</si>
  <si>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</si>
  <si>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</si>
  <si>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</si>
  <si>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</si>
  <si>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</si>
  <si>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</si>
  <si>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</si>
  <si>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</si>
  <si>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</si>
  <si>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</si>
  <si>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</si>
  <si>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</si>
  <si>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</si>
  <si>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</si>
  <si>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</si>
  <si>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</si>
  <si>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</si>
  <si>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</si>
  <si>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</si>
  <si>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</si>
  <si>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</si>
  <si>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</si>
  <si>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</si>
  <si>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</si>
  <si>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</si>
  <si>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</si>
  <si>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</si>
  <si>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</si>
  <si>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</si>
  <si>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</si>
  <si>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</si>
  <si>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</si>
  <si>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</si>
  <si>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</si>
  <si>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</si>
  <si>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</si>
  <si>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</si>
  <si>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</si>
  <si>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</si>
  <si>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</si>
  <si>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</si>
  <si>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</si>
  <si>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</si>
  <si>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</si>
  <si>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</si>
  <si>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</si>
  <si>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</si>
  <si>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</si>
  <si>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</si>
  <si>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</si>
  <si>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</si>
  <si>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</si>
  <si>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</si>
  <si>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</si>
  <si>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</si>
  <si>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</si>
  <si>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</si>
  <si>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</si>
  <si>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</si>
  <si>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</si>
  <si>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</si>
  <si>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</si>
  <si>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</si>
  <si>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</si>
  <si>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</si>
  <si>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</si>
  <si>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</si>
  <si>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</si>
  <si>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</si>
  <si>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</si>
  <si>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</si>
  <si>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</si>
  <si>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</si>
  <si>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</si>
  <si>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</si>
  <si>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</si>
  <si>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</si>
  <si>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</si>
  <si>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</si>
  <si>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</si>
  <si>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</si>
  <si>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</si>
  <si>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</si>
  <si>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</si>
  <si>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</si>
  <si>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</si>
  <si>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</si>
  <si>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</si>
  <si>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</si>
  <si>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</si>
  <si>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</si>
  <si>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</si>
  <si>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</si>
  <si>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</si>
  <si>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</si>
  <si>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</si>
  <si>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</si>
  <si>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</si>
  <si>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</si>
  <si>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</si>
  <si>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</si>
  <si>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</si>
  <si>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</si>
  <si>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</si>
  <si>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</si>
  <si>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</si>
  <si>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</si>
  <si>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</si>
  <si>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</si>
  <si>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</si>
  <si>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</si>
  <si>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</si>
  <si>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</si>
  <si>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</si>
  <si>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</si>
  <si>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</si>
  <si>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</si>
  <si>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</si>
  <si>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</si>
  <si>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</si>
  <si>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</si>
  <si>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</si>
  <si>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</si>
  <si>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</si>
  <si>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</si>
  <si>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</si>
  <si>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</si>
  <si>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</si>
  <si>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</si>
  <si>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</si>
  <si>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</si>
  <si>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</si>
  <si>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</si>
  <si>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</si>
  <si>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</si>
  <si>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</si>
  <si>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</si>
  <si>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</si>
  <si>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</si>
  <si>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</si>
  <si>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</si>
  <si>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</si>
  <si>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</si>
  <si>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</si>
  <si>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</si>
  <si>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</si>
  <si>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</si>
  <si>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</si>
  <si>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</si>
  <si>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</si>
  <si>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</si>
  <si>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</si>
  <si>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</si>
  <si>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</si>
  <si>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</si>
  <si>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</si>
  <si>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</si>
  <si>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</si>
  <si>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</si>
  <si>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</si>
  <si>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</si>
  <si>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</si>
  <si>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</si>
  <si>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</si>
  <si>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</si>
  <si>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</si>
  <si>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</si>
  <si>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</si>
  <si>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</si>
  <si>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</si>
  <si>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</si>
  <si>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</si>
  <si>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</si>
  <si>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</si>
  <si>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</si>
  <si>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</si>
  <si>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</si>
  <si>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</si>
  <si>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</si>
  <si>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</si>
  <si>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</si>
  <si>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</si>
  <si>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</si>
  <si>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</si>
  <si>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</si>
  <si>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</si>
  <si>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</si>
  <si>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</si>
  <si>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</si>
  <si>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</si>
  <si>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</si>
  <si>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</si>
  <si>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</si>
  <si>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</si>
  <si>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</si>
  <si>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</si>
  <si>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</si>
  <si>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</si>
  <si>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</si>
  <si>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</si>
  <si>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</si>
  <si>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</si>
  <si>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</si>
  <si>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</si>
  <si>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</si>
  <si>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</si>
  <si>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</si>
  <si>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</si>
  <si>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</si>
  <si>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</si>
  <si>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</si>
  <si>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</si>
  <si>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</si>
  <si>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</si>
  <si>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</si>
  <si>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</si>
  <si>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</si>
  <si>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</si>
  <si>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</si>
  <si>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</si>
  <si>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</si>
  <si>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</si>
  <si>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</si>
  <si>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</si>
  <si>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</si>
  <si>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</si>
  <si>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</si>
  <si>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</si>
  <si>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</si>
  <si>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</si>
  <si>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</si>
  <si>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</si>
  <si>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</si>
  <si>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</si>
  <si>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</si>
  <si>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</si>
  <si>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</si>
  <si>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</si>
  <si>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</si>
  <si>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</si>
  <si>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</si>
  <si>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</si>
  <si>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</si>
  <si>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</si>
  <si>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</si>
  <si>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</si>
  <si>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</si>
  <si>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</si>
  <si>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</si>
  <si>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</si>
  <si>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</si>
  <si>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</si>
  <si>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</si>
  <si>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</si>
  <si>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</si>
  <si>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</si>
  <si>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</si>
  <si>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</si>
  <si>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</si>
  <si>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</si>
  <si>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</si>
  <si>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</si>
  <si>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</si>
  <si>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</si>
  <si>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</si>
  <si>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</si>
  <si>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</si>
  <si>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</si>
  <si>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</si>
  <si>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</si>
  <si>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</si>
  <si>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</si>
  <si>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</si>
  <si>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</si>
  <si>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</si>
  <si>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</si>
  <si>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</si>
  <si>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</si>
  <si>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</si>
  <si>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</si>
  <si>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</si>
  <si>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</si>
  <si>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</si>
  <si>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</si>
  <si>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</si>
  <si>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</si>
  <si>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</si>
  <si>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</si>
  <si>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</si>
  <si>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</si>
  <si>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</si>
  <si>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</si>
  <si>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</si>
  <si>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</si>
  <si>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</si>
  <si>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</si>
  <si>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</si>
  <si>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</si>
  <si>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</si>
  <si>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</si>
  <si>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</si>
  <si>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</si>
  <si>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</si>
  <si>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</si>
  <si>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</si>
  <si>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</si>
  <si>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</si>
  <si>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</si>
  <si>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</si>
  <si>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</si>
  <si>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</si>
  <si>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</si>
  <si>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</si>
  <si>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</si>
  <si>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</si>
  <si>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</si>
  <si>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</si>
  <si>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</si>
  <si>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</si>
  <si>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</si>
  <si>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</si>
  <si>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</si>
  <si>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</si>
  <si>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</si>
  <si>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</si>
  <si>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</si>
  <si>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</si>
  <si>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</si>
  <si>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</si>
  <si>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</si>
  <si>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</si>
  <si>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</si>
  <si>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</si>
  <si>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</si>
  <si>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</si>
  <si>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</si>
  <si>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</si>
  <si>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</si>
  <si>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</si>
  <si>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</si>
  <si>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</si>
  <si>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</si>
  <si>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</si>
  <si>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</si>
  <si>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</si>
  <si>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</si>
  <si>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</si>
  <si>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</si>
  <si>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</si>
  <si>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</si>
  <si>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</si>
  <si>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</si>
  <si>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</si>
  <si>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</si>
  <si>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</si>
  <si>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</si>
  <si>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</si>
  <si>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</si>
  <si>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</si>
  <si>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</si>
  <si>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</si>
  <si>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</si>
  <si>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</si>
  <si>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</si>
  <si>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</si>
  <si>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</si>
  <si>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</si>
  <si>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</si>
  <si>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</si>
  <si>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</si>
  <si>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</si>
  <si>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</si>
  <si>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</si>
  <si>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</si>
  <si>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</si>
  <si>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</si>
  <si>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</si>
  <si>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</si>
  <si>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</si>
  <si>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</si>
  <si>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</si>
  <si>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</si>
  <si>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</si>
  <si>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</si>
  <si>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</si>
  <si>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</si>
  <si>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</si>
  <si>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</si>
  <si>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</si>
  <si>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</si>
  <si>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</si>
  <si>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</si>
  <si>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</si>
  <si>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</si>
  <si>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</si>
  <si>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</si>
  <si>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</si>
  <si>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</si>
  <si>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</si>
  <si>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</si>
  <si>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</si>
  <si>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</si>
  <si>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</si>
  <si>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</si>
  <si>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</si>
  <si>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</si>
  <si>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</si>
  <si>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</si>
  <si>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</si>
  <si>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</si>
  <si>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</si>
  <si>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</si>
  <si>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</si>
  <si>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</si>
  <si>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</si>
  <si>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</si>
  <si>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</si>
  <si>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</si>
  <si>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</si>
  <si>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</si>
  <si>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</si>
  <si>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</si>
  <si>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</si>
  <si>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</si>
  <si>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</si>
  <si>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</si>
  <si>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</si>
  <si>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</si>
  <si>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</si>
  <si>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</si>
  <si>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</si>
  <si>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</si>
  <si>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</si>
  <si>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</si>
  <si>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</si>
  <si>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</si>
  <si>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</si>
  <si>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</si>
  <si>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</si>
  <si>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</si>
  <si>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</si>
  <si>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</si>
  <si>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</si>
  <si>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</si>
  <si>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</si>
  <si>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</si>
  <si>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</si>
  <si>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</si>
  <si>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</si>
  <si>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</si>
  <si>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</si>
  <si>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</si>
  <si>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</si>
  <si>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</si>
  <si>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</si>
  <si>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</si>
  <si>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</si>
  <si>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</si>
  <si>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</si>
  <si>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</si>
  <si>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</si>
  <si>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</si>
  <si>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</si>
  <si>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</si>
  <si>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</si>
  <si>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</si>
  <si>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</si>
  <si>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</si>
  <si>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</si>
  <si>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</si>
  <si>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</si>
  <si>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</si>
  <si>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</si>
  <si>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</si>
  <si>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</si>
  <si>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</si>
  <si>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</si>
  <si>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</si>
  <si>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</si>
  <si>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</si>
  <si>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</si>
  <si>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</si>
  <si>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</si>
  <si>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</si>
  <si>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</si>
  <si>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</si>
  <si>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</si>
  <si>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</si>
  <si>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</si>
  <si>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</si>
  <si>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</si>
  <si>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</si>
  <si>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</si>
  <si>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</si>
  <si>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</si>
  <si>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</si>
  <si>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</si>
  <si>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</si>
  <si>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</si>
  <si>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</si>
  <si>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</si>
  <si>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</si>
  <si>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</si>
  <si>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</si>
  <si>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</si>
  <si>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</si>
  <si>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</si>
  <si>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</si>
  <si>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</si>
  <si>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</si>
  <si>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</si>
  <si>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</si>
  <si>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</si>
  <si>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</si>
  <si>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</si>
  <si>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</si>
  <si>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</si>
  <si>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</si>
  <si>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</si>
  <si>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</si>
  <si>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</si>
  <si>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</si>
  <si>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</si>
  <si>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</si>
  <si>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</si>
  <si>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</si>
  <si>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</si>
  <si>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</si>
  <si>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</si>
  <si>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</si>
  <si>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</si>
  <si>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</si>
  <si>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</si>
  <si>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</si>
  <si>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</si>
  <si>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</si>
  <si>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</si>
  <si>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</si>
  <si>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</si>
  <si>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</si>
  <si>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</si>
  <si>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</si>
  <si>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</si>
  <si>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</si>
  <si>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</si>
  <si>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</si>
  <si>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</si>
  <si>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</si>
  <si>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</si>
  <si>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</si>
  <si>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</si>
  <si>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</si>
  <si>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</si>
  <si>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</si>
  <si>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</si>
  <si>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</si>
  <si>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</si>
  <si>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</si>
  <si>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</si>
  <si>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</si>
  <si>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</si>
  <si>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</si>
  <si>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</si>
  <si>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</si>
  <si>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</si>
  <si>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</si>
  <si>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</si>
  <si>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</si>
  <si>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</si>
  <si>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</si>
  <si>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</si>
  <si>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</si>
  <si>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</si>
  <si>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</si>
  <si>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</si>
  <si>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</si>
  <si>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</si>
  <si>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</si>
  <si>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</si>
  <si>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</si>
  <si>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</si>
  <si>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</si>
  <si>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</si>
  <si>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</si>
  <si>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</si>
  <si>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</si>
  <si>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</si>
  <si>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</si>
  <si>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</si>
  <si>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</si>
  <si>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</si>
  <si>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</si>
  <si>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</si>
  <si>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</si>
  <si>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</si>
  <si>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</si>
  <si>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</si>
  <si>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</si>
  <si>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</si>
  <si>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</si>
  <si>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</si>
  <si>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</si>
  <si>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</si>
  <si>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</si>
  <si>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</si>
  <si>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</si>
  <si>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</si>
  <si>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</si>
  <si>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</si>
  <si>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</si>
  <si>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</si>
  <si>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</si>
  <si>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</si>
  <si>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</si>
  <si>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</si>
  <si>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</si>
  <si>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</si>
  <si>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</si>
  <si>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</si>
  <si>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</si>
  <si>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</si>
  <si>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</si>
  <si>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</si>
  <si>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</si>
  <si>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</si>
  <si>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</si>
  <si>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</si>
  <si>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</si>
  <si>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</si>
  <si>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</si>
  <si>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</si>
  <si>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</si>
  <si>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</si>
  <si>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</si>
  <si>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</si>
  <si>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</si>
  <si>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</si>
  <si>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</si>
  <si>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</si>
  <si>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</si>
  <si>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</si>
  <si>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</si>
  <si>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</si>
  <si>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</si>
  <si>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</si>
  <si>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</si>
  <si>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</si>
  <si>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</si>
  <si>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</si>
  <si>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</si>
  <si>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</si>
  <si>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</si>
  <si>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</si>
  <si>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</si>
  <si>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</si>
  <si>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</si>
  <si>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</si>
  <si>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</si>
  <si>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</si>
  <si>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</si>
  <si>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</si>
  <si>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</si>
  <si>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</si>
  <si>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</si>
  <si>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</si>
  <si>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</si>
  <si>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</si>
  <si>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</si>
  <si>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</si>
  <si>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</si>
  <si>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</si>
  <si>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</si>
  <si>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</si>
  <si>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</si>
  <si>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</si>
  <si>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</si>
  <si>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</si>
  <si>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</si>
  <si>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</si>
  <si>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</si>
  <si>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</si>
  <si>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</si>
  <si>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</si>
  <si>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</si>
  <si>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</si>
  <si>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</si>
  <si>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</si>
  <si>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</si>
  <si>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</si>
  <si>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</si>
  <si>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</si>
  <si>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</si>
  <si>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</si>
  <si>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</si>
  <si>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</si>
  <si>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</si>
  <si>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</si>
  <si>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</si>
  <si>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</si>
  <si>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</si>
  <si>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</si>
  <si>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</si>
  <si>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</si>
  <si>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</si>
  <si>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</si>
  <si>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</si>
  <si>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</si>
  <si>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</si>
  <si>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</si>
  <si>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</si>
  <si>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</si>
  <si>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</si>
  <si>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</si>
  <si>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</si>
  <si>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</si>
  <si>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</si>
  <si>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</si>
  <si>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</si>
  <si>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</si>
  <si>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</si>
  <si>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</si>
  <si>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</si>
  <si>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</si>
  <si>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</si>
  <si>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</si>
  <si>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</si>
  <si>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</si>
  <si>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</si>
  <si>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</si>
  <si>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</si>
  <si>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</si>
  <si>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</si>
  <si>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</si>
  <si>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</si>
  <si>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</si>
  <si>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</si>
  <si>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</si>
  <si>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</si>
  <si>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</si>
  <si>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</si>
  <si>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</si>
  <si>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</si>
  <si>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</si>
  <si>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</si>
  <si>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</si>
  <si>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</si>
  <si>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</si>
  <si>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</si>
  <si>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</si>
  <si>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</si>
  <si>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</si>
  <si>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</si>
  <si>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</si>
  <si>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</si>
  <si>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</si>
  <si>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</si>
  <si>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</si>
  <si>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</si>
  <si>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</si>
  <si>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</si>
  <si>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</si>
  <si>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</si>
  <si>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</si>
  <si>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</si>
  <si>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</si>
  <si>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</si>
  <si>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</si>
  <si>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</si>
  <si>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</si>
  <si>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</si>
  <si>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</si>
  <si>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</si>
  <si>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</si>
  <si>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</si>
  <si>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</si>
  <si>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</si>
  <si>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</si>
  <si>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</si>
  <si>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</si>
  <si>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</si>
  <si>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</si>
  <si>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</si>
  <si>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</si>
  <si>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</si>
  <si>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</si>
  <si>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</si>
  <si>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</si>
  <si>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</si>
  <si>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</si>
  <si>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</si>
  <si>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</si>
  <si>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</si>
  <si>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</si>
  <si>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</si>
  <si>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</si>
  <si>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</si>
  <si>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</si>
  <si>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</si>
  <si>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</si>
  <si>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</si>
  <si>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</si>
  <si>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</si>
  <si>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</si>
  <si>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</si>
  <si>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</si>
  <si>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</si>
  <si>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</si>
  <si>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</si>
  <si>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</si>
  <si>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</si>
  <si>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</si>
  <si>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</si>
  <si>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</si>
  <si>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</si>
  <si>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</si>
  <si>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</si>
  <si>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</si>
  <si>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</si>
  <si>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</si>
  <si>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</si>
  <si>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</si>
  <si>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</si>
  <si>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</si>
  <si>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</si>
  <si>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</si>
  <si>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</si>
  <si>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</si>
  <si>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</si>
  <si>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</si>
  <si>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</si>
  <si>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</si>
  <si>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</si>
  <si>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</si>
  <si>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</si>
  <si>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</si>
  <si>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</si>
  <si>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</si>
  <si>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</si>
  <si>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</si>
  <si>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</si>
  <si>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</si>
  <si>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</si>
  <si>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</si>
  <si>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</si>
  <si>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</si>
  <si>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</si>
  <si>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</si>
  <si>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</si>
  <si>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</si>
  <si>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</si>
  <si>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</si>
  <si>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</si>
  <si>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</si>
  <si>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</si>
  <si>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</si>
  <si>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</si>
  <si>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</si>
  <si>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</si>
  <si>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</si>
  <si>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</si>
  <si>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</si>
  <si>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</si>
  <si>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</si>
  <si>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</si>
  <si>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</si>
  <si>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</si>
  <si>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</si>
  <si>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</si>
  <si>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</si>
  <si>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</si>
  <si>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</si>
  <si>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</si>
  <si>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</si>
  <si>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</si>
  <si>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</si>
  <si>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</si>
  <si>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</si>
  <si>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</si>
  <si>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</si>
  <si>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</si>
  <si>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</si>
  <si>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</si>
  <si>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</si>
  <si>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</si>
  <si>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</si>
  <si>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</si>
  <si>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</si>
  <si>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</si>
  <si>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</si>
  <si>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</si>
  <si>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</si>
  <si>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</si>
  <si>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</si>
  <si>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</si>
  <si>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</si>
  <si>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</si>
  <si>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</si>
  <si>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</si>
  <si>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</si>
  <si>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</si>
  <si>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</si>
  <si>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</si>
  <si>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</si>
  <si>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</si>
  <si>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</si>
  <si>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</si>
  <si>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</si>
  <si>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</si>
  <si>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</si>
  <si>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</si>
  <si>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</si>
  <si>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</si>
  <si>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</si>
  <si>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</si>
  <si>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</si>
  <si>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</si>
  <si>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</si>
  <si>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</si>
  <si>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</si>
  <si>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</si>
  <si>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</si>
  <si>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</si>
  <si>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</si>
  <si>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</si>
  <si>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</si>
  <si>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</si>
  <si>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</si>
  <si>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</si>
  <si>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</si>
  <si>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</si>
  <si>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</si>
  <si>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</si>
  <si>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</si>
  <si>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</si>
  <si>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</si>
  <si>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</si>
  <si>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</si>
  <si>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</si>
  <si>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</si>
  <si>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</si>
  <si>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</si>
  <si>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</si>
  <si>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</si>
  <si>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</si>
  <si>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</si>
  <si>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</si>
  <si>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</si>
  <si>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</si>
  <si>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</si>
  <si>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</si>
  <si>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</si>
  <si>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</si>
  <si>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</si>
  <si>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</si>
  <si>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</si>
  <si>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</si>
  <si>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</si>
  <si>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</si>
  <si>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</si>
  <si>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</si>
  <si>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</si>
  <si>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</si>
  <si>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</si>
  <si>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</si>
  <si>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</si>
  <si>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</si>
  <si>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</si>
  <si>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</si>
  <si>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</si>
  <si>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</si>
  <si>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</si>
  <si>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</si>
  <si>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</si>
  <si>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</si>
  <si>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</si>
  <si>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</si>
  <si>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</si>
  <si>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</si>
  <si>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</si>
  <si>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</si>
  <si>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</si>
  <si>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</si>
  <si>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</si>
  <si>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</si>
  <si>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</si>
  <si>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</si>
  <si>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</si>
  <si>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</si>
  <si>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</si>
  <si>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</si>
  <si>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</si>
  <si>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</si>
  <si>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</si>
  <si>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</si>
  <si>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</si>
  <si>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</si>
  <si>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</si>
  <si>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</si>
  <si>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</si>
  <si>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</si>
  <si>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</si>
  <si>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</si>
  <si>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</si>
  <si>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</si>
  <si>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</si>
  <si>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</si>
  <si>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</si>
  <si>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</si>
  <si>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</si>
  <si>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</si>
  <si>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</si>
  <si>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</si>
  <si>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</si>
  <si>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</si>
  <si>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</si>
  <si>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</si>
  <si>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</si>
  <si>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</si>
  <si>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</si>
  <si>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</si>
  <si>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</si>
  <si>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</si>
  <si>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</si>
  <si>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</si>
  <si>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</si>
  <si>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</si>
  <si>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</si>
  <si>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</si>
  <si>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</si>
  <si>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</si>
  <si>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</si>
  <si>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</si>
  <si>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</si>
  <si>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</si>
  <si>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</si>
  <si>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</si>
  <si>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</si>
  <si>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</si>
  <si>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</si>
  <si>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</si>
  <si>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</si>
  <si>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</si>
  <si>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</si>
  <si>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</si>
  <si>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</si>
  <si>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</si>
  <si>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</si>
  <si>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</si>
  <si>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</si>
  <si>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</si>
  <si>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</si>
  <si>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</si>
  <si>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</si>
  <si>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</si>
  <si>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</si>
  <si>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</si>
  <si>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</si>
  <si>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</si>
  <si>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</si>
  <si>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</si>
  <si>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</si>
  <si>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</si>
  <si>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</si>
  <si>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</si>
  <si>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</si>
  <si>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</si>
  <si>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</si>
  <si>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</si>
  <si>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</si>
  <si>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</si>
  <si>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</si>
  <si>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</si>
  <si>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</si>
  <si>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</si>
  <si>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</si>
  <si>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</si>
  <si>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</si>
  <si>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</si>
  <si>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</si>
  <si>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</si>
  <si>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</si>
  <si>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</si>
  <si>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</si>
  <si>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</si>
  <si>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</si>
  <si>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</si>
  <si>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</si>
  <si>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</si>
  <si>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</si>
  <si>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</si>
  <si>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</si>
  <si>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</si>
  <si>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</si>
  <si>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</si>
  <si>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</si>
  <si>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</si>
  <si>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</si>
  <si>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</si>
  <si>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</si>
  <si>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</si>
  <si>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</si>
  <si>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</si>
  <si>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</si>
  <si>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</si>
  <si>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</si>
  <si>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</si>
  <si>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</si>
  <si>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</si>
  <si>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</si>
  <si>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</si>
  <si>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</si>
  <si>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</si>
  <si>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</si>
  <si>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</si>
  <si>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</si>
  <si>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</si>
  <si>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</si>
  <si>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</si>
  <si>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</si>
  <si>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</si>
  <si>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</si>
  <si>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</si>
  <si>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</si>
  <si>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</si>
  <si>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</si>
  <si>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</si>
  <si>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</si>
  <si>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</si>
  <si>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</si>
  <si>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</si>
  <si>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</si>
  <si>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</si>
  <si>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</si>
  <si>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</si>
  <si>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</si>
  <si>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</si>
  <si>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</si>
  <si>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</si>
  <si>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</si>
  <si>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</si>
  <si>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</si>
  <si>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</si>
  <si>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</si>
  <si>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</si>
  <si>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</si>
  <si>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</si>
  <si>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</si>
  <si>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</si>
  <si>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</si>
  <si>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</si>
  <si>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</si>
  <si>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</si>
  <si>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</si>
  <si>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</si>
  <si>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</si>
  <si>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</si>
  <si>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</si>
  <si>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</si>
  <si>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</si>
  <si>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</si>
  <si>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</si>
  <si>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</si>
  <si>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</si>
  <si>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</si>
  <si>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</si>
  <si>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</si>
  <si>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</si>
  <si>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</si>
  <si>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</si>
  <si>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</si>
  <si>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</si>
  <si>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</si>
  <si>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</si>
  <si>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</si>
  <si>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</si>
  <si>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</si>
  <si>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</si>
  <si>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</si>
  <si>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</si>
  <si>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</si>
  <si>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</si>
  <si>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</si>
  <si>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</si>
  <si>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</si>
  <si>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</si>
  <si>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</si>
  <si>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</si>
  <si>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</si>
  <si>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</si>
  <si>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</si>
  <si>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</si>
  <si>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</si>
  <si>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</si>
  <si>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</si>
  <si>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</si>
  <si>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</si>
  <si>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</si>
  <si>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</si>
  <si>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</si>
  <si>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</si>
  <si>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</si>
  <si>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</si>
  <si>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</si>
  <si>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</si>
  <si>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</si>
  <si>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</si>
  <si>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</si>
  <si>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</si>
  <si>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</si>
  <si>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</si>
  <si>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</si>
  <si>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</si>
  <si>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</si>
  <si>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</si>
  <si>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</si>
  <si>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</si>
  <si>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</si>
  <si>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</si>
  <si>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</si>
  <si>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</si>
  <si>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</si>
  <si>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</si>
  <si>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</si>
  <si>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</si>
  <si>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</si>
  <si>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</si>
  <si>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</si>
  <si>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</si>
  <si>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</si>
  <si>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</si>
  <si>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</si>
  <si>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</si>
  <si>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</si>
  <si>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</si>
  <si>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</si>
  <si>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</si>
  <si>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</si>
  <si>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</si>
  <si>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</si>
  <si>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</si>
  <si>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</si>
  <si>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</si>
  <si>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</si>
  <si>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</si>
  <si>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</si>
  <si>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</si>
  <si>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</si>
  <si>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</si>
  <si>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</si>
  <si>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</si>
  <si>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</si>
  <si>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</si>
  <si>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</si>
  <si>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</si>
  <si>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</si>
  <si>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</si>
  <si>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</si>
  <si>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</si>
  <si>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</si>
  <si>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</si>
  <si>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</si>
  <si>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</si>
  <si>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</si>
  <si>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</si>
  <si>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</si>
  <si>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</si>
  <si>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</si>
  <si>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</si>
  <si>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</si>
  <si>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</si>
  <si>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</si>
  <si>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</si>
  <si>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</si>
  <si>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</si>
  <si>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</si>
  <si>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</si>
  <si>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</si>
  <si>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</si>
  <si>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</si>
  <si>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</si>
  <si>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</si>
  <si>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</si>
  <si>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</si>
  <si>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</si>
  <si>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</si>
  <si>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</si>
  <si>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</si>
  <si>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</si>
  <si>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</si>
  <si>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</si>
  <si>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</si>
  <si>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</si>
  <si>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</si>
  <si>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</si>
  <si>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</si>
  <si>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</si>
  <si>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</si>
  <si>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</si>
  <si>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</si>
  <si>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</si>
  <si>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</si>
  <si>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</si>
  <si>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</si>
  <si>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</si>
  <si>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</si>
  <si>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</si>
  <si>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</si>
  <si>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</si>
  <si>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</si>
  <si>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</si>
  <si>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</si>
  <si>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</si>
  <si>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</si>
  <si>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</si>
  <si>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</si>
  <si>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</si>
  <si>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</si>
  <si>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</si>
  <si>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</si>
  <si>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</si>
  <si>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</si>
  <si>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</si>
  <si>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</si>
  <si>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</si>
  <si>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</si>
  <si>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</si>
  <si>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</si>
  <si>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</si>
  <si>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</si>
  <si>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</si>
  <si>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</si>
  <si>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</si>
  <si>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</si>
  <si>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</si>
  <si>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</si>
  <si>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</si>
  <si>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</si>
  <si>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</si>
  <si>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</si>
  <si>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</si>
  <si>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</si>
  <si>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</si>
  <si>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</si>
  <si>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</si>
  <si>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</si>
  <si>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</si>
  <si>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</si>
  <si>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</si>
  <si>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</si>
  <si>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</si>
  <si>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</si>
  <si>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</si>
  <si>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</si>
  <si>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</si>
  <si>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</si>
  <si>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</si>
  <si>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</si>
  <si>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</si>
  <si>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</si>
  <si>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</si>
  <si>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</si>
  <si>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</si>
  <si>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</si>
  <si>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</si>
  <si>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</si>
  <si>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</si>
  <si>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</si>
  <si>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</si>
  <si>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</si>
  <si>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</si>
  <si>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</si>
  <si>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</si>
  <si>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</si>
  <si>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</si>
  <si>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</si>
  <si>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</si>
  <si>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</si>
  <si>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</si>
  <si>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</si>
  <si>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</si>
  <si>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</si>
  <si>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</si>
  <si>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</si>
  <si>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</si>
  <si>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</si>
  <si>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</si>
  <si>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</si>
  <si>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</si>
  <si>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</si>
  <si>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</si>
  <si>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</si>
  <si>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</si>
  <si>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</si>
  <si>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</si>
  <si>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</si>
  <si>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</si>
  <si>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</si>
  <si>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</si>
  <si>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</si>
  <si>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</si>
  <si>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</si>
  <si>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</si>
  <si>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</si>
  <si>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</si>
  <si>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</si>
  <si>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</si>
  <si>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</si>
  <si>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</si>
  <si>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</si>
  <si>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</si>
  <si>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</si>
  <si>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</si>
  <si>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</si>
  <si>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</si>
  <si>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</si>
  <si>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</si>
  <si>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</si>
  <si>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</si>
  <si>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</si>
  <si>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</si>
  <si>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</si>
  <si>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</si>
  <si>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</si>
  <si>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</si>
  <si>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</si>
  <si>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</si>
  <si>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</si>
  <si>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</si>
  <si>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</si>
  <si>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</si>
  <si>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</si>
  <si>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</si>
  <si>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</si>
  <si>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</si>
  <si>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</si>
  <si>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</si>
  <si>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</si>
  <si>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</si>
  <si>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</si>
  <si>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</si>
  <si>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</si>
  <si>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</si>
  <si>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</si>
  <si>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</si>
  <si>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</si>
  <si>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</si>
  <si>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</si>
  <si>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</si>
  <si>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</si>
  <si>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</si>
  <si>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</si>
  <si>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</si>
  <si>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</si>
  <si>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</si>
  <si>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</si>
  <si>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</si>
  <si>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</si>
  <si>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</si>
  <si>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</si>
  <si>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</si>
  <si>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</si>
  <si>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</si>
  <si>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</si>
  <si>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</si>
  <si>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</si>
  <si>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</si>
  <si>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</si>
  <si>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</si>
  <si>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</si>
  <si>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</si>
  <si>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</si>
  <si>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</si>
  <si>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</si>
  <si>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</si>
  <si>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</si>
  <si>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</si>
  <si>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</si>
  <si>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</si>
  <si>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</si>
  <si>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</si>
  <si>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</si>
  <si>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</si>
  <si>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</si>
  <si>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</si>
  <si>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</si>
  <si>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</si>
  <si>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</si>
  <si>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</si>
  <si>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</si>
  <si>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</si>
  <si>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</si>
  <si>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</si>
  <si>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</si>
  <si>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</si>
  <si>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</si>
  <si>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</si>
  <si>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</si>
  <si>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</si>
  <si>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</si>
  <si>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</si>
  <si>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</si>
  <si>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</si>
  <si>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</si>
  <si>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</si>
  <si>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</si>
  <si>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</si>
  <si>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</si>
  <si>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</si>
  <si>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</si>
  <si>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</si>
  <si>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</si>
  <si>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</si>
  <si>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</si>
  <si>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</si>
  <si>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</si>
  <si>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</si>
  <si>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</si>
  <si>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</si>
  <si>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</si>
  <si>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</si>
  <si>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</si>
  <si>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</si>
  <si>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</si>
  <si>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</si>
  <si>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</si>
  <si>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</si>
  <si>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</si>
  <si>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</si>
  <si>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</si>
  <si>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</si>
  <si>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</si>
  <si>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</si>
  <si>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</si>
  <si>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</si>
  <si>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</si>
  <si>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</si>
  <si>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</si>
  <si>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</si>
  <si>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</si>
  <si>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</si>
  <si>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</si>
  <si>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</si>
  <si>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</si>
  <si>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</si>
  <si>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</si>
  <si>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</si>
  <si>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</si>
  <si>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</si>
  <si>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</si>
  <si>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</si>
  <si>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</si>
  <si>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</si>
  <si>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</si>
  <si>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</si>
  <si>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</si>
  <si>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</si>
  <si>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</si>
  <si>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</si>
  <si>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</si>
  <si>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</si>
  <si>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</si>
  <si>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</si>
  <si>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</si>
  <si>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</si>
  <si>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</si>
  <si>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</si>
  <si>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</si>
  <si>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</si>
  <si>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</si>
  <si>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</si>
  <si>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</si>
  <si>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</si>
  <si>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</si>
  <si>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</si>
  <si>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</si>
  <si>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</si>
  <si>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</si>
  <si>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</si>
  <si>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</si>
  <si>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</si>
  <si>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</si>
  <si>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</si>
  <si>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</si>
  <si>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</si>
  <si>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</si>
  <si>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</si>
  <si>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</si>
  <si>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</si>
  <si>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</si>
  <si>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</si>
  <si>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</si>
  <si>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</si>
  <si>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</si>
  <si>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</si>
  <si>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</si>
  <si>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</si>
  <si>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</si>
  <si>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</si>
  <si>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</si>
  <si>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</si>
  <si>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</si>
  <si>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</si>
  <si>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</si>
  <si>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</si>
  <si>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</si>
  <si>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</si>
  <si>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</si>
  <si>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</si>
  <si>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</si>
  <si>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</si>
  <si>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</si>
  <si>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</si>
  <si>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</si>
  <si>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</si>
  <si>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</si>
  <si>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</si>
  <si>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</si>
  <si>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</si>
  <si>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</si>
  <si>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</si>
  <si>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</si>
  <si>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</si>
  <si>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</si>
  <si>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</si>
  <si>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</si>
  <si>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</si>
  <si>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</si>
  <si>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</si>
  <si>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</si>
  <si>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</si>
  <si>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</si>
  <si>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</si>
  <si>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</si>
  <si>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</si>
  <si>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</si>
  <si>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</si>
  <si>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</si>
  <si>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</si>
  <si>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</si>
  <si>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</si>
  <si>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</si>
  <si>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</si>
  <si>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</si>
  <si>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</si>
  <si>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</si>
  <si>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</si>
  <si>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</si>
  <si>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</si>
  <si>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</si>
  <si>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</si>
  <si>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</si>
  <si>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</si>
  <si>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</si>
  <si>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</si>
  <si>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</si>
  <si>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</si>
  <si>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</si>
  <si>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</si>
  <si>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</si>
  <si>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</si>
  <si>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</si>
  <si>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</si>
  <si>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</si>
  <si>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</si>
  <si>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</si>
  <si>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</si>
  <si>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</si>
  <si>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</si>
  <si>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</si>
  <si>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</si>
  <si>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</si>
  <si>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</si>
  <si>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</si>
  <si>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</si>
  <si>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</si>
  <si>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</si>
  <si>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</si>
  <si>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</si>
  <si>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</si>
  <si>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</si>
  <si>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</si>
  <si>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</si>
  <si>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</si>
  <si>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</si>
  <si>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</si>
  <si>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</si>
  <si>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</si>
  <si>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</si>
  <si>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</si>
  <si>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</si>
  <si>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</si>
  <si>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</si>
  <si>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</si>
  <si>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</si>
  <si>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</si>
  <si>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</si>
  <si>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</si>
  <si>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</si>
  <si>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</si>
  <si>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</si>
  <si>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</si>
  <si>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</si>
  <si>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</si>
  <si>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</si>
  <si>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</si>
  <si>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</si>
  <si>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</si>
  <si>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</si>
  <si>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</si>
  <si>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</si>
  <si>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</si>
  <si>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</si>
  <si>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</si>
  <si>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</si>
  <si>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</si>
  <si>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</si>
  <si>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</si>
  <si>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</si>
  <si>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</si>
  <si>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</si>
  <si>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</si>
  <si>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</si>
  <si>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</si>
  <si>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</si>
  <si>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</si>
  <si>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</si>
  <si>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</si>
  <si>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</si>
  <si>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</si>
  <si>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</si>
  <si>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</si>
  <si>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</si>
  <si>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</si>
  <si>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</si>
  <si>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</si>
  <si>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</si>
  <si>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</si>
  <si>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</si>
  <si>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</si>
  <si>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</si>
  <si>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</si>
  <si>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</si>
  <si>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</si>
  <si>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</si>
  <si>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</si>
  <si>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</si>
  <si>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</si>
  <si>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</si>
  <si>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</si>
  <si>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</si>
  <si>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</si>
  <si>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</si>
  <si>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</si>
  <si>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</si>
  <si>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</si>
  <si>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</si>
  <si>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</si>
  <si>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</si>
  <si>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</si>
  <si>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</si>
  <si>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</si>
  <si>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</si>
  <si>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</si>
  <si>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</si>
  <si>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</si>
  <si>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</si>
  <si>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</si>
  <si>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</si>
  <si>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</si>
  <si>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</si>
  <si>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</si>
  <si>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</si>
  <si>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</si>
  <si>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</si>
  <si>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</si>
  <si>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</si>
  <si>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</si>
  <si>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</si>
  <si>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</si>
  <si>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</si>
  <si>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</si>
  <si>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</si>
  <si>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</si>
  <si>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</si>
  <si>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</si>
  <si>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</si>
  <si>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</si>
  <si>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</si>
  <si>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</si>
  <si>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</si>
  <si>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</si>
  <si>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</si>
  <si>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</si>
  <si>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</si>
  <si>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</si>
  <si>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</si>
  <si>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</si>
  <si>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</si>
  <si>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</si>
  <si>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</si>
  <si>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</si>
  <si>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</si>
  <si>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</si>
  <si>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</si>
  <si>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</si>
  <si>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</si>
  <si>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</si>
  <si>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</si>
  <si>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</si>
  <si>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</si>
  <si>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</si>
  <si>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</si>
  <si>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</si>
  <si>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</si>
  <si>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</si>
  <si>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</si>
  <si>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</si>
  <si>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</si>
  <si>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</si>
  <si>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</si>
  <si>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</si>
  <si>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</si>
  <si>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</si>
  <si>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</si>
  <si>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</si>
  <si>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</si>
  <si>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</si>
  <si>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</si>
  <si>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</si>
  <si>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</si>
  <si>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</si>
  <si>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</si>
  <si>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</si>
  <si>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</si>
  <si>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</si>
  <si>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</si>
  <si>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</si>
  <si>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</si>
  <si>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</si>
  <si>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</si>
  <si>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</si>
  <si>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</si>
  <si>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</si>
  <si>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</si>
  <si>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</si>
  <si>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</si>
  <si>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</si>
  <si>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</si>
  <si>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</si>
  <si>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</si>
  <si>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</si>
  <si>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</si>
  <si>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</si>
  <si>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</si>
  <si>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</si>
  <si>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</si>
  <si>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</si>
  <si>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</si>
  <si>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</si>
  <si>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</si>
  <si>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</si>
  <si>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</si>
  <si>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</si>
  <si>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</si>
  <si>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</si>
  <si>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</si>
  <si>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</si>
  <si>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</si>
  <si>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</si>
  <si>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</si>
  <si>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</si>
  <si>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</si>
  <si>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</si>
  <si>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</si>
  <si>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</si>
  <si>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</si>
  <si>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</si>
  <si>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</si>
  <si>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</si>
  <si>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</si>
  <si>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</si>
  <si>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</si>
  <si>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</si>
  <si>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</si>
  <si>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</si>
  <si>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</si>
  <si>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</si>
  <si>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</si>
  <si>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</si>
  <si>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</si>
  <si>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</si>
  <si>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</si>
  <si>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</si>
  <si>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</si>
  <si>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</si>
  <si>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</si>
  <si>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</si>
  <si>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</si>
  <si>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</si>
  <si>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</si>
  <si>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</si>
  <si>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</si>
  <si>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</si>
  <si>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</si>
  <si>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</si>
  <si>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</si>
  <si>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</si>
  <si>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</si>
  <si>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</si>
  <si>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</si>
  <si>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</si>
  <si>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</si>
  <si>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</si>
  <si>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</si>
  <si>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</si>
  <si>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</si>
  <si>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</si>
  <si>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</si>
  <si>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</si>
  <si>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</si>
  <si>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</si>
  <si>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</si>
  <si>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</si>
  <si>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</si>
  <si>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</si>
  <si>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</si>
  <si>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</si>
  <si>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</si>
  <si>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</si>
  <si>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</si>
  <si>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</si>
  <si>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</si>
  <si>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</si>
  <si>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</si>
  <si>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</si>
  <si>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</si>
  <si>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</si>
  <si>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</si>
  <si>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</si>
  <si>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</si>
  <si>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</si>
  <si>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</si>
  <si>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</si>
  <si>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</si>
  <si>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</si>
  <si>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</si>
  <si>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</si>
  <si>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</si>
  <si>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</si>
  <si>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</si>
  <si>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</si>
  <si>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</si>
  <si>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</si>
  <si>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</si>
  <si>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</si>
  <si>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</si>
  <si>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</si>
  <si>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</si>
  <si>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</si>
  <si>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</si>
  <si>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</si>
  <si>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</si>
  <si>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</si>
  <si>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</si>
  <si>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</si>
  <si>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</si>
  <si>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</si>
  <si>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</si>
  <si>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</si>
  <si>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</si>
  <si>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</si>
  <si>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</si>
  <si>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</si>
  <si>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</si>
  <si>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</si>
  <si>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</si>
  <si>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</si>
  <si>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</si>
  <si>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</si>
  <si>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</si>
  <si>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</si>
  <si>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</si>
  <si>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</si>
  <si>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</si>
  <si>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</si>
  <si>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</si>
  <si>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</si>
  <si>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</si>
  <si>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</si>
  <si>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</si>
  <si>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</si>
  <si>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</si>
  <si>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</si>
  <si>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</si>
  <si>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</si>
  <si>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</si>
  <si>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</si>
  <si>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</si>
  <si>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</si>
  <si>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</si>
  <si>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</si>
  <si>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</si>
  <si>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</si>
  <si>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</si>
  <si>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</si>
  <si>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</si>
  <si>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</si>
  <si>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</si>
  <si>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</si>
  <si>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</si>
  <si>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</si>
  <si>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</si>
  <si>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</si>
  <si>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</si>
  <si>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</si>
  <si>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</si>
  <si>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</si>
  <si>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</si>
  <si>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</si>
  <si>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</si>
  <si>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</si>
  <si>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</si>
  <si>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</si>
  <si>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</si>
  <si>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</si>
  <si>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</si>
  <si>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</si>
  <si>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</si>
  <si>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</si>
  <si>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</si>
  <si>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</si>
  <si>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</si>
  <si>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</si>
  <si>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</si>
  <si>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</si>
  <si>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</si>
  <si>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</si>
  <si>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</si>
  <si>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</si>
  <si>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</si>
  <si>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</si>
  <si>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</si>
  <si>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</si>
  <si>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</si>
  <si>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</si>
  <si>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</si>
  <si>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</si>
  <si>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</si>
  <si>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</si>
  <si>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</si>
  <si>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</si>
  <si>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</si>
  <si>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</si>
  <si>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</si>
  <si>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</si>
  <si>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</si>
  <si>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</si>
  <si>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</si>
  <si>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</si>
  <si>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</si>
  <si>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</si>
  <si>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</si>
  <si>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</si>
  <si>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</si>
  <si>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</si>
  <si>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</si>
  <si>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</si>
  <si>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</si>
  <si>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</si>
  <si>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</si>
  <si>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</si>
  <si>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</si>
  <si>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</si>
  <si>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</si>
  <si>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</si>
  <si>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</si>
  <si>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</si>
  <si>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</si>
  <si>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</si>
  <si>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</si>
  <si>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</si>
  <si>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</si>
  <si>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</si>
  <si>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</si>
  <si>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</si>
  <si>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</si>
  <si>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</si>
  <si>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</si>
  <si>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</si>
  <si>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</si>
  <si>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</si>
  <si>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</si>
  <si>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</si>
  <si>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</si>
  <si>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</si>
  <si>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</si>
  <si>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</si>
  <si>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</si>
  <si>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</si>
  <si>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</si>
  <si>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</si>
  <si>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</si>
  <si>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</si>
  <si>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</si>
  <si>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</si>
  <si>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</si>
  <si>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</si>
  <si>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</si>
  <si>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</si>
  <si>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</si>
  <si>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</si>
  <si>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</si>
  <si>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</si>
  <si>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</si>
  <si>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</si>
  <si>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</si>
  <si>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</si>
  <si>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</si>
  <si>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</si>
  <si>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</si>
  <si>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</si>
  <si>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</si>
  <si>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</si>
  <si>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</si>
  <si>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</si>
  <si>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</si>
  <si>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</si>
  <si>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</si>
  <si>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</si>
  <si>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</si>
  <si>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</si>
  <si>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</si>
  <si>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</si>
  <si>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</si>
  <si>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</si>
  <si>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</si>
  <si>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</si>
  <si>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</si>
  <si>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</si>
  <si>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</si>
  <si>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</si>
  <si>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</si>
  <si>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</si>
  <si>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</si>
  <si>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</si>
  <si>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</si>
  <si>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</si>
  <si>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</si>
  <si>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</si>
  <si>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</si>
  <si>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</si>
  <si>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</si>
  <si>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</si>
  <si>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</si>
  <si>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</si>
  <si>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</si>
  <si>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</si>
  <si>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</si>
  <si>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</si>
  <si>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</si>
  <si>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</si>
  <si>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</si>
  <si>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</si>
  <si>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</si>
  <si>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</si>
  <si>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</si>
  <si>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</si>
  <si>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</si>
  <si>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</si>
  <si>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</si>
  <si>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</si>
  <si>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</si>
  <si>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</si>
  <si>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</si>
  <si>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</si>
  <si>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</si>
  <si>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</si>
  <si>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</si>
  <si>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</si>
  <si>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</si>
  <si>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</si>
  <si>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</si>
  <si>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</si>
  <si>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</si>
  <si>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</si>
  <si>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</si>
  <si>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</si>
  <si>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</si>
  <si>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</si>
  <si>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</si>
  <si>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</si>
  <si>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</si>
  <si>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</si>
  <si>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</si>
  <si>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</si>
  <si>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</si>
  <si>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</si>
  <si>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</si>
  <si>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</si>
  <si>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</si>
  <si>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</si>
  <si>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</si>
  <si>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</si>
  <si>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</si>
  <si>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</si>
  <si>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</si>
  <si>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</si>
  <si>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</si>
  <si>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</si>
  <si>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</si>
  <si>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</si>
  <si>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</si>
  <si>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</si>
  <si>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</si>
  <si>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</si>
  <si>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</si>
  <si>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</si>
  <si>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</si>
  <si>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</si>
  <si>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</si>
  <si>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</si>
  <si>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</si>
  <si>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</si>
  <si>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</si>
  <si>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</si>
  <si>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</si>
  <si>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</si>
  <si>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</si>
  <si>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</si>
  <si>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</si>
  <si>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</si>
  <si>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</si>
  <si>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</si>
  <si>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</si>
  <si>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</si>
  <si>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</si>
  <si>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</si>
  <si>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</si>
  <si>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</si>
  <si>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</si>
  <si>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</si>
  <si>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</si>
  <si>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</si>
  <si>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</si>
  <si>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</si>
  <si>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</si>
  <si>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</si>
  <si>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</si>
  <si>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</si>
  <si>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</si>
  <si>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</si>
  <si>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</si>
  <si>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</si>
  <si>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</si>
  <si>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</si>
  <si>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</si>
  <si>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</si>
  <si>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</si>
  <si>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</si>
  <si>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</si>
  <si>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</si>
  <si>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</si>
  <si>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</si>
  <si>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</si>
  <si>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</si>
  <si>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</si>
  <si>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</si>
  <si>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</si>
  <si>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</si>
  <si>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</si>
  <si>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</si>
  <si>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</si>
  <si>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</si>
  <si>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</si>
  <si>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</si>
  <si>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</si>
  <si>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</si>
  <si>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</si>
  <si>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</si>
  <si>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</si>
  <si>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</si>
  <si>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</si>
  <si>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</si>
  <si>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</si>
  <si>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</si>
  <si>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</si>
  <si>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</si>
  <si>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</si>
  <si>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</si>
  <si>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</si>
  <si>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</si>
  <si>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</si>
  <si>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</si>
  <si>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</si>
  <si>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</si>
  <si>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</si>
  <si>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</si>
  <si>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</si>
  <si>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</si>
  <si>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</si>
  <si>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</si>
  <si>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</si>
  <si>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</si>
  <si>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</si>
  <si>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</si>
  <si>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</si>
  <si>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</si>
  <si>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</si>
  <si>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</si>
  <si>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</si>
  <si>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</si>
  <si>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</si>
  <si>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</si>
  <si>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</si>
  <si>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</si>
  <si>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</si>
  <si>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</si>
  <si>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</si>
  <si>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</si>
  <si>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</si>
  <si>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</si>
  <si>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</si>
  <si>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</si>
  <si>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</si>
  <si>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</si>
  <si>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</si>
  <si>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</si>
  <si>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</si>
  <si>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</si>
  <si>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</si>
  <si>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</si>
  <si>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</si>
  <si>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</si>
  <si>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</si>
  <si>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</si>
  <si>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</si>
  <si>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</si>
  <si>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</si>
  <si>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</si>
  <si>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</si>
  <si>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</si>
  <si>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</si>
  <si>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</si>
  <si>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</si>
  <si>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</si>
  <si>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</si>
  <si>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</si>
  <si>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</si>
  <si>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</si>
  <si>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</si>
  <si>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</si>
  <si>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</si>
  <si>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</si>
  <si>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</si>
  <si>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</si>
  <si>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</si>
  <si>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</si>
  <si>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</si>
  <si>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</si>
  <si>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</si>
  <si>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</si>
  <si>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</si>
  <si>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</si>
  <si>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</si>
  <si>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</si>
  <si>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</si>
  <si>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</si>
  <si>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</si>
  <si>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</si>
  <si>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</si>
  <si>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</si>
  <si>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</si>
  <si>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</si>
  <si>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</si>
  <si>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</si>
  <si>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</si>
  <si>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</si>
  <si>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</si>
  <si>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</si>
  <si>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</si>
  <si>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</si>
  <si>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</si>
  <si>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</si>
  <si>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</si>
  <si>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</si>
  <si>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</si>
  <si>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</si>
  <si>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</si>
  <si>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</si>
  <si>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</si>
  <si>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</si>
  <si>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</si>
  <si>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</si>
  <si>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</si>
  <si>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</si>
  <si>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</si>
  <si>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</si>
  <si>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</si>
  <si>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</si>
  <si>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</si>
  <si>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</si>
  <si>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</si>
  <si>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</si>
  <si>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</si>
  <si>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</si>
  <si>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</si>
  <si>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</si>
  <si>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</si>
  <si>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</si>
  <si>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</si>
  <si>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</si>
  <si>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</si>
  <si>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</si>
  <si>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</si>
  <si>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</si>
  <si>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</si>
  <si>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</si>
  <si>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</si>
  <si>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</si>
  <si>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</si>
  <si>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</si>
  <si>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</si>
  <si>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</si>
  <si>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</si>
  <si>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</si>
  <si>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</si>
  <si>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</si>
  <si>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</si>
  <si>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</si>
  <si>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</si>
  <si>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</si>
  <si>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</si>
  <si>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</si>
  <si>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</si>
  <si>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</si>
  <si>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</si>
  <si>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</si>
  <si>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</si>
  <si>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</si>
  <si>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</si>
  <si>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</si>
  <si>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</si>
  <si>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</si>
  <si>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</si>
  <si>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</si>
  <si>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</si>
  <si>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</si>
  <si>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</si>
  <si>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</si>
  <si>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</si>
  <si>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</si>
  <si>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</si>
  <si>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</si>
  <si>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</si>
  <si>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</si>
  <si>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</si>
  <si>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</si>
  <si>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</si>
  <si>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</si>
  <si>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</si>
  <si>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</si>
  <si>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</si>
  <si>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</si>
  <si>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</si>
  <si>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</si>
  <si>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</si>
  <si>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</si>
  <si>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</si>
  <si>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</si>
  <si>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</si>
  <si>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</si>
  <si>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</si>
  <si>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</si>
  <si>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</si>
  <si>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</si>
  <si>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</si>
  <si>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</si>
  <si>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</si>
  <si>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</si>
  <si>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</si>
  <si>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</si>
  <si>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</si>
  <si>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</si>
  <si>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</si>
  <si>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</si>
  <si>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</si>
  <si>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</si>
  <si>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</si>
  <si>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</si>
  <si>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</si>
  <si>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</si>
  <si>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</si>
  <si>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</si>
  <si>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</si>
  <si>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</si>
  <si>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</si>
  <si>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</si>
  <si>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</si>
  <si>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</si>
  <si>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</si>
  <si>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</si>
  <si>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</si>
  <si>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</si>
  <si>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</si>
  <si>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</si>
  <si>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</si>
  <si>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</si>
  <si>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</si>
  <si>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</si>
  <si>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</si>
  <si>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</si>
  <si>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</si>
  <si>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</si>
  <si>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</si>
  <si>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</si>
  <si>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</si>
  <si>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</si>
  <si>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</si>
  <si>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</si>
  <si>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</si>
  <si>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</si>
  <si>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</si>
  <si>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</si>
  <si>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</si>
  <si>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</si>
  <si>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</si>
  <si>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</si>
  <si>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</si>
  <si>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</si>
  <si>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</si>
  <si>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</si>
  <si>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</si>
  <si>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</si>
  <si>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</si>
  <si>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</si>
  <si>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</si>
  <si>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</si>
  <si>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</si>
  <si>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</si>
  <si>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</si>
  <si>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</si>
  <si>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</si>
  <si>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</si>
  <si>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</si>
  <si>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</si>
  <si>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</si>
  <si>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</si>
  <si>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</si>
  <si>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</si>
  <si>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</si>
  <si>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</si>
  <si>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</si>
  <si>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</si>
  <si>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</si>
  <si>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</si>
  <si>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</si>
  <si>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</si>
  <si>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</si>
  <si>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</si>
  <si>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</si>
  <si>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</si>
  <si>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</si>
  <si>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</si>
  <si>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</si>
  <si>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</si>
  <si>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</si>
  <si>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</si>
  <si>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</si>
  <si>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</si>
  <si>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</si>
  <si>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</si>
  <si>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</si>
  <si>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</si>
  <si>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</si>
  <si>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</si>
  <si>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</si>
  <si>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</si>
  <si>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</si>
  <si>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</si>
  <si>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</si>
  <si>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</si>
  <si>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</si>
  <si>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</si>
  <si>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</si>
  <si>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</si>
  <si>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</si>
  <si>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</si>
  <si>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</si>
  <si>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</si>
  <si>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</si>
  <si>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</si>
  <si>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</si>
  <si>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</si>
  <si>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</si>
  <si>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</si>
  <si>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</si>
  <si>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</si>
  <si>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</si>
  <si>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</si>
  <si>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</si>
  <si>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</si>
  <si>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</si>
  <si>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</si>
  <si>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</si>
  <si>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</si>
  <si>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</si>
  <si>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</si>
  <si>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</si>
  <si>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</si>
  <si>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</si>
  <si>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</si>
  <si>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</si>
  <si>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</si>
  <si>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</si>
  <si>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</si>
  <si>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</si>
  <si>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</si>
  <si>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</si>
  <si>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</si>
  <si>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</si>
  <si>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</si>
  <si>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</si>
  <si>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</si>
  <si>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</si>
  <si>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</si>
  <si>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</si>
  <si>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</si>
  <si>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</si>
  <si>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</si>
  <si>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</si>
  <si>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</si>
  <si>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</si>
  <si>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</si>
  <si>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</si>
  <si>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</si>
  <si>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</si>
  <si>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</si>
  <si>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</si>
  <si>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</si>
  <si>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</si>
  <si>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</si>
  <si>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</si>
  <si>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</si>
  <si>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</si>
  <si>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</si>
  <si>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</si>
  <si>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</si>
  <si>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</si>
  <si>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</si>
  <si>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</si>
  <si>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</si>
  <si>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</si>
  <si>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</si>
  <si>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</si>
  <si>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</si>
  <si>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</si>
  <si>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</si>
  <si>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</si>
  <si>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</si>
  <si>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</si>
  <si>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</si>
  <si>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</si>
  <si>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</si>
  <si>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</si>
  <si>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</si>
  <si>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</si>
  <si>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</si>
  <si>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</si>
  <si>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</si>
  <si>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</si>
  <si>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</si>
  <si>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</si>
  <si>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</si>
  <si>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</si>
  <si>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</si>
  <si>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</si>
  <si>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</si>
  <si>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</si>
  <si>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</si>
  <si>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</si>
  <si>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</si>
  <si>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</si>
  <si>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</si>
  <si>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</si>
  <si>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</si>
  <si>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</si>
  <si>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</si>
  <si>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</si>
  <si>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</si>
  <si>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</si>
  <si>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</si>
  <si>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</si>
  <si>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</si>
  <si>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</si>
  <si>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</si>
  <si>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</si>
  <si>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</si>
  <si>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</si>
  <si>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</si>
  <si>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</si>
  <si>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</si>
  <si>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</si>
  <si>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</si>
  <si>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</si>
  <si>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</si>
  <si>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</si>
  <si>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</si>
  <si>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</si>
  <si>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</si>
  <si>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</si>
  <si>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</si>
  <si>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</si>
  <si>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</si>
  <si>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</si>
  <si>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</si>
  <si>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</si>
  <si>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</si>
  <si>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</si>
  <si>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</si>
  <si>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</si>
  <si>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</si>
  <si>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</si>
  <si>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</si>
  <si>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</si>
  <si>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</si>
  <si>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</si>
  <si>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</si>
  <si>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</si>
  <si>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</si>
  <si>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</si>
  <si>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</si>
  <si>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</si>
  <si>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</si>
  <si>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</si>
  <si>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</si>
  <si>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</si>
  <si>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</si>
  <si>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</si>
  <si>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</si>
  <si>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</si>
  <si>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</si>
  <si>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</si>
  <si>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</si>
  <si>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</si>
  <si>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</si>
  <si>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</si>
  <si>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</si>
  <si>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</si>
  <si>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</si>
  <si>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</si>
  <si>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</si>
  <si>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</si>
  <si>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</si>
  <si>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</si>
  <si>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</si>
  <si>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</si>
  <si>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</si>
  <si>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</si>
  <si>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</si>
  <si>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</si>
  <si>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</si>
  <si>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</si>
  <si>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</si>
  <si>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</si>
  <si>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</si>
  <si>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</si>
  <si>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</si>
  <si>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</si>
  <si>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</si>
  <si>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</si>
  <si>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</si>
  <si>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</si>
  <si>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</si>
  <si>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</si>
  <si>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</si>
  <si>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</si>
  <si>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</si>
  <si>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</si>
  <si>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</si>
  <si>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</si>
  <si>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</si>
  <si>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</si>
  <si>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</si>
  <si>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</si>
  <si>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</si>
  <si>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</si>
  <si>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</si>
  <si>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</si>
  <si>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</si>
  <si>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</si>
  <si>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</si>
  <si>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</si>
  <si>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</si>
  <si>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</si>
  <si>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</si>
  <si>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</si>
  <si>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</si>
  <si>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</si>
  <si>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</si>
  <si>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</si>
  <si>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</si>
  <si>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</si>
  <si>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</si>
  <si>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</si>
  <si>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</si>
  <si>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</si>
  <si>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</si>
  <si>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</si>
  <si>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</si>
  <si>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</si>
  <si>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</si>
  <si>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</si>
  <si>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</si>
  <si>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</si>
  <si>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</si>
  <si>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</si>
  <si>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</si>
  <si>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</si>
  <si>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</si>
  <si>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</si>
  <si>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</si>
  <si>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</si>
  <si>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</si>
  <si>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</si>
  <si>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</si>
  <si>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</si>
  <si>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</si>
  <si>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</si>
  <si>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</si>
  <si>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</si>
  <si>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</si>
  <si>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</si>
  <si>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</si>
  <si>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</si>
  <si>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</si>
  <si>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</si>
  <si>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</si>
  <si>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</si>
  <si>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</si>
  <si>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</si>
  <si>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</si>
  <si>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</si>
  <si>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</si>
  <si>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</si>
  <si>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</si>
  <si>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</si>
  <si>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</si>
  <si>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</si>
  <si>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</si>
  <si>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</si>
  <si>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</si>
  <si>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</si>
  <si>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</si>
  <si>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</si>
  <si>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</si>
  <si>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</si>
  <si>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</si>
  <si>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</si>
  <si>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</si>
  <si>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</si>
  <si>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</si>
  <si>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</si>
  <si>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</si>
  <si>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</si>
  <si>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</si>
  <si>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</si>
  <si>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</si>
  <si>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</si>
  <si>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</si>
  <si>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</si>
  <si>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</si>
  <si>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</si>
  <si>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</si>
  <si>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</si>
  <si>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</si>
  <si>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</si>
  <si>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</si>
  <si>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</si>
  <si>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</si>
  <si>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</si>
  <si>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</si>
  <si>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</si>
  <si>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</si>
  <si>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</si>
  <si>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</si>
  <si>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</si>
  <si>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</si>
  <si>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</si>
  <si>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</si>
  <si>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</si>
  <si>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</si>
  <si>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</si>
  <si>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</si>
  <si>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</si>
  <si>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</si>
  <si>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</si>
  <si>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</si>
  <si>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</si>
  <si>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</si>
  <si>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</si>
  <si>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</si>
  <si>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</si>
  <si>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</si>
  <si>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</si>
  <si>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</si>
  <si>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</si>
  <si>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</si>
  <si>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</si>
  <si>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</si>
  <si>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</si>
  <si>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</si>
  <si>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</si>
  <si>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</si>
  <si>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</si>
  <si>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</si>
  <si>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</si>
  <si>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</si>
  <si>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</si>
  <si>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</si>
  <si>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</si>
  <si>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</si>
  <si>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</si>
  <si>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</si>
  <si>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</si>
  <si>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</si>
  <si>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</si>
  <si>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</si>
  <si>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</si>
  <si>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</si>
  <si>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</si>
  <si>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</si>
  <si>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</si>
  <si>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</si>
  <si>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</si>
  <si>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</si>
  <si>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</si>
  <si>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</si>
  <si>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</si>
  <si>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</si>
  <si>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</si>
  <si>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</si>
  <si>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</si>
  <si>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</si>
  <si>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</si>
  <si>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</si>
  <si>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</si>
  <si>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</si>
  <si>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</si>
  <si>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</si>
  <si>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</si>
  <si>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</si>
  <si>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</si>
  <si>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</si>
  <si>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</si>
  <si>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</si>
  <si>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</si>
  <si>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</si>
  <si>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</si>
  <si>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</si>
  <si>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</si>
  <si>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</si>
  <si>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</si>
  <si>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</si>
  <si>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</si>
  <si>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</si>
  <si>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</si>
  <si>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</si>
  <si>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</si>
  <si>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</si>
  <si>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</si>
  <si>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</si>
  <si>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</si>
  <si>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</si>
  <si>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</si>
  <si>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</si>
  <si>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</si>
  <si>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</si>
  <si>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</si>
  <si>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</si>
  <si>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</si>
  <si>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</si>
  <si>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</si>
  <si>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</si>
  <si>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</si>
  <si>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</si>
  <si>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</si>
  <si>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</si>
  <si>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</si>
  <si>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</si>
  <si>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</si>
  <si>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</si>
  <si>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</si>
  <si>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</si>
  <si>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</si>
  <si>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</si>
  <si>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</si>
  <si>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</si>
  <si>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</si>
  <si>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</si>
  <si>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</si>
  <si>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</si>
  <si>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</si>
  <si>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</si>
  <si>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</si>
  <si>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</si>
  <si>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</si>
  <si>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</si>
  <si>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</si>
  <si>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</si>
  <si>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</si>
  <si>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</si>
  <si>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</si>
  <si>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</si>
  <si>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</si>
  <si>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</si>
  <si>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</si>
  <si>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</si>
  <si>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</si>
  <si>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</si>
  <si>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</si>
  <si>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</si>
  <si>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</si>
  <si>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</si>
  <si>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</si>
  <si>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</si>
  <si>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</si>
  <si>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</si>
  <si>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</si>
  <si>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</si>
  <si>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</si>
  <si>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</si>
  <si>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</si>
  <si>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</si>
  <si>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</si>
  <si>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</si>
  <si>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</si>
  <si>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</si>
  <si>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</si>
  <si>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</si>
  <si>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</si>
  <si>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</si>
  <si>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</si>
  <si>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</si>
  <si>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</si>
  <si>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</si>
  <si>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</si>
  <si>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</si>
  <si>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</si>
  <si>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</si>
  <si>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</si>
  <si>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</si>
  <si>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</si>
  <si>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</si>
  <si>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</si>
  <si>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</si>
  <si>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</si>
  <si>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</si>
  <si>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</si>
  <si>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</si>
  <si>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</si>
  <si>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</si>
  <si>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</si>
  <si>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</si>
  <si>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</si>
  <si>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</si>
  <si>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</si>
  <si>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</si>
  <si>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</si>
  <si>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</si>
  <si>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</si>
  <si>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</si>
  <si>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</si>
  <si>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</si>
  <si>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</si>
  <si>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</si>
  <si>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</si>
  <si>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</si>
  <si>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</si>
  <si>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</si>
  <si>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</si>
  <si>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</si>
  <si>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</si>
  <si>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</si>
  <si>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</si>
  <si>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</si>
  <si>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</si>
  <si>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</si>
  <si>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</si>
  <si>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</si>
  <si>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</si>
  <si>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</si>
  <si>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</si>
  <si>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</si>
  <si>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</si>
  <si>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</si>
  <si>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</si>
  <si>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</si>
  <si>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</si>
  <si>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</si>
  <si>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</si>
  <si>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</si>
  <si>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</si>
  <si>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</si>
  <si>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</si>
  <si>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</si>
  <si>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</si>
  <si>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</si>
  <si>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</si>
  <si>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</si>
  <si>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</si>
  <si>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</si>
  <si>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</si>
  <si>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</si>
  <si>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</si>
  <si>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</si>
  <si>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</si>
  <si>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</si>
  <si>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</si>
  <si>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</si>
  <si>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</si>
  <si>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</si>
  <si>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</si>
  <si>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</si>
  <si>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</si>
  <si>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</si>
  <si>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</si>
  <si>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</si>
  <si>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</si>
  <si>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</si>
  <si>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</si>
  <si>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</si>
  <si>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</si>
  <si>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</si>
  <si>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</si>
  <si>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</si>
  <si>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</si>
  <si>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</si>
  <si>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</si>
  <si>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</si>
  <si>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</si>
  <si>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</si>
  <si>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</si>
  <si>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</si>
  <si>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</si>
  <si>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</si>
  <si>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</si>
  <si>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</si>
  <si>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</si>
  <si>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</si>
  <si>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</si>
  <si>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</si>
  <si>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</si>
  <si>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</si>
  <si>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</si>
  <si>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</si>
  <si>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</si>
  <si>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</si>
  <si>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</si>
  <si>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</si>
  <si>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</si>
  <si>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</si>
  <si>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</si>
  <si>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</si>
  <si>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</si>
  <si>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</si>
  <si>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</si>
  <si>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</si>
  <si>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</si>
  <si>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</si>
  <si>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</si>
  <si>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</si>
  <si>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</si>
  <si>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</si>
  <si>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</si>
  <si>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</si>
  <si>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</si>
  <si>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</si>
  <si>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</si>
  <si>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</si>
  <si>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</si>
  <si>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</si>
  <si>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</si>
  <si>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</si>
  <si>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</si>
  <si>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</si>
  <si>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</si>
  <si>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</si>
  <si>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</si>
  <si>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</si>
  <si>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</si>
  <si>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</si>
  <si>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</si>
  <si>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</si>
  <si>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</si>
  <si>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</si>
  <si>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</si>
  <si>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</si>
  <si>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</si>
  <si>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</si>
  <si>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</si>
  <si>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</si>
  <si>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</si>
  <si>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</si>
  <si>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</si>
  <si>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</si>
  <si>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</si>
  <si>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</si>
  <si>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</si>
  <si>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</si>
  <si>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</si>
  <si>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</si>
  <si>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</si>
  <si>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</si>
  <si>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</si>
  <si>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</si>
  <si>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</si>
  <si>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</si>
  <si>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</si>
  <si>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</si>
  <si>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</si>
  <si>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</si>
  <si>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</si>
  <si>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</si>
  <si>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</si>
  <si>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</si>
  <si>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</si>
  <si>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</si>
  <si>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</si>
  <si>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</si>
  <si>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</si>
  <si>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</si>
  <si>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</si>
  <si>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</si>
  <si>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</si>
  <si>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</si>
  <si>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</si>
  <si>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</si>
  <si>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</si>
  <si>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</si>
  <si>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</si>
  <si>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</si>
  <si>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</si>
  <si>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</si>
  <si>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</si>
  <si>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</si>
  <si>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</si>
  <si>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</si>
  <si>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</si>
  <si>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</si>
  <si>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</si>
  <si>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</si>
  <si>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</si>
  <si>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</si>
  <si>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</si>
  <si>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</si>
  <si>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</si>
  <si>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</si>
  <si>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</si>
  <si>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</si>
  <si>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</si>
  <si>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</si>
  <si>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</si>
  <si>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</si>
  <si>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</si>
  <si>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</si>
  <si>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</si>
  <si>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</si>
  <si>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</si>
  <si>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</si>
  <si>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</si>
  <si>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</si>
  <si>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</si>
  <si>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</si>
  <si>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</si>
  <si>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</si>
  <si>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</si>
  <si>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</si>
  <si>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</si>
  <si>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</si>
  <si>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</si>
  <si>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</si>
  <si>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</si>
  <si>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</si>
  <si>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</si>
  <si>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</si>
  <si>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</si>
  <si>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</si>
  <si>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</si>
  <si>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</si>
  <si>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</si>
  <si>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</si>
  <si>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</si>
  <si>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</si>
  <si>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</si>
  <si>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</si>
  <si>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</si>
  <si>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</si>
  <si>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</si>
  <si>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</si>
  <si>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</si>
  <si>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</si>
  <si>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</si>
  <si>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</si>
  <si>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</si>
  <si>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</si>
  <si>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</si>
  <si>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</si>
  <si>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</si>
  <si>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</si>
  <si>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</si>
  <si>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</si>
  <si>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</si>
  <si>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</si>
  <si>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</si>
  <si>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</si>
  <si>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</si>
  <si>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</si>
  <si>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</si>
  <si>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</si>
  <si>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</si>
  <si>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</si>
  <si>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</si>
  <si>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</si>
  <si>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</si>
  <si>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</si>
  <si>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</si>
  <si>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</si>
  <si>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</si>
  <si>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</si>
  <si>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</si>
  <si>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</si>
  <si>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</si>
  <si>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</si>
  <si>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</si>
  <si>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</si>
  <si>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</si>
  <si>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</si>
  <si>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</si>
  <si>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</si>
  <si>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</si>
  <si>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</si>
  <si>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</si>
  <si>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</si>
  <si>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</si>
  <si>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</si>
  <si>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</si>
  <si>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</si>
  <si>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</si>
  <si>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</si>
  <si>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</si>
  <si>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</si>
  <si>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</si>
  <si>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</si>
  <si>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</si>
  <si>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</si>
  <si>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</si>
  <si>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</si>
  <si>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</si>
  <si>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</si>
  <si>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</si>
  <si>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</si>
  <si>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</si>
  <si>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</si>
  <si>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</si>
  <si>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</si>
  <si>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</si>
  <si>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</si>
  <si>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</si>
  <si>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</si>
  <si>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</si>
  <si>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</si>
  <si>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</si>
  <si>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</si>
  <si>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</si>
  <si>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</si>
  <si>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</si>
  <si>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</si>
  <si>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</si>
  <si>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</si>
  <si>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</si>
  <si>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</si>
  <si>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</si>
  <si>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</si>
  <si>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</si>
  <si>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</si>
  <si>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</si>
  <si>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</si>
  <si>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</si>
  <si>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</si>
  <si>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</si>
  <si>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</si>
  <si>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</si>
  <si>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</si>
  <si>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</si>
  <si>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</si>
  <si>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</si>
  <si>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</si>
  <si>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</si>
  <si>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</si>
  <si>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</si>
  <si>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</si>
  <si>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</si>
  <si>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</si>
  <si>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</si>
  <si>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</si>
  <si>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</si>
  <si>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</si>
  <si>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</si>
  <si>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</si>
  <si>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</si>
  <si>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</si>
  <si>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</si>
  <si>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</si>
  <si>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</si>
  <si>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</si>
  <si>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</si>
  <si>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</si>
  <si>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</si>
  <si>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</si>
  <si>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</si>
  <si>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</si>
  <si>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</si>
  <si>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</si>
  <si>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</si>
  <si>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</si>
  <si>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</si>
  <si>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</si>
  <si>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</si>
  <si>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</si>
  <si>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</si>
  <si>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</si>
  <si>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</si>
  <si>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</si>
  <si>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</si>
  <si>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</si>
  <si>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</si>
  <si>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</si>
  <si>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</si>
  <si>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</si>
  <si>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</si>
  <si>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</si>
  <si>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</si>
  <si>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</si>
  <si>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</si>
  <si>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</si>
  <si>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</si>
  <si>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</si>
  <si>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</si>
  <si>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</si>
  <si>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</si>
  <si>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</si>
  <si>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</si>
  <si>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</si>
  <si>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</si>
  <si>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</si>
  <si>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</si>
  <si>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</si>
  <si>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</si>
  <si>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</si>
  <si>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</si>
  <si>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</si>
  <si>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</si>
  <si>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</si>
  <si>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</si>
  <si>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</si>
  <si>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</si>
  <si>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</si>
  <si>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</si>
  <si>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</si>
  <si>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</si>
  <si>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</si>
  <si>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</si>
  <si>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</si>
  <si>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</si>
  <si>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</si>
  <si>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</si>
  <si>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</si>
  <si>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</si>
  <si>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</si>
  <si>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</si>
  <si>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</si>
  <si>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</si>
  <si>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</si>
  <si>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</si>
  <si>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</si>
  <si>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</si>
  <si>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</si>
  <si>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</si>
  <si>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</si>
  <si>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</si>
  <si>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</si>
  <si>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</si>
  <si>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</si>
  <si>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</si>
  <si>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</si>
  <si>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</si>
  <si>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</si>
  <si>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</si>
  <si>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</si>
  <si>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</si>
  <si>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</si>
  <si>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</si>
  <si>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</si>
  <si>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</si>
  <si>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</si>
  <si>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</si>
  <si>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</si>
  <si>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</si>
  <si>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</si>
  <si>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</si>
  <si>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</si>
  <si>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</si>
  <si>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</si>
  <si>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</si>
  <si>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</si>
  <si>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</si>
  <si>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</si>
  <si>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</si>
  <si>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</si>
  <si>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</si>
  <si>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</si>
  <si>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</si>
  <si>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</si>
  <si>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</si>
  <si>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</si>
  <si>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</si>
  <si>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</si>
  <si>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</si>
  <si>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</si>
  <si>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</si>
  <si>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</si>
  <si>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</si>
  <si>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</si>
  <si>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</si>
  <si>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</si>
  <si>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</si>
  <si>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</si>
  <si>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</si>
  <si>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</si>
  <si>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</si>
  <si>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</si>
  <si>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</si>
  <si>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</si>
  <si>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</si>
  <si>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</si>
  <si>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</si>
  <si>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</si>
  <si>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</si>
  <si>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</si>
  <si>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</si>
  <si>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</si>
  <si>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</si>
  <si>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</si>
  <si>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</si>
  <si>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</si>
  <si>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</si>
  <si>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</si>
  <si>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</si>
  <si>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</si>
  <si>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</si>
  <si>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</si>
  <si>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</si>
  <si>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</si>
  <si>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</si>
  <si>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</si>
  <si>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</si>
  <si>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</si>
  <si>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</si>
  <si>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</si>
  <si>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</si>
  <si>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</si>
  <si>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</si>
  <si>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</si>
  <si>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</si>
  <si>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</si>
  <si>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</si>
  <si>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</si>
  <si>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</si>
  <si>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</si>
  <si>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</si>
  <si>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</si>
  <si>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</si>
  <si>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</si>
  <si>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</si>
  <si>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</si>
  <si>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</si>
  <si>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</si>
  <si>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</si>
  <si>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</si>
  <si>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</si>
  <si>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</si>
  <si>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</si>
  <si>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</si>
  <si>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</si>
  <si>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</si>
  <si>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</si>
  <si>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</si>
  <si>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</si>
  <si>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</si>
  <si>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</si>
  <si>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</si>
  <si>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</si>
  <si>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</si>
  <si>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</si>
  <si>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</si>
  <si>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</si>
  <si>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</si>
  <si>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</si>
  <si>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</si>
  <si>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</si>
  <si>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</si>
  <si>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</si>
  <si>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</si>
  <si>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</si>
  <si>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</si>
  <si>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</si>
  <si>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</si>
  <si>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</si>
  <si>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</si>
  <si>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</si>
  <si>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</si>
  <si>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</si>
  <si>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</si>
  <si>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</si>
  <si>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</si>
  <si>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</si>
  <si>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</si>
  <si>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</si>
  <si>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</si>
  <si>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</si>
  <si>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</si>
  <si>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</si>
  <si>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</si>
  <si>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</si>
  <si>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</si>
  <si>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</si>
  <si>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</si>
  <si>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</si>
  <si>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</si>
  <si>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</si>
  <si>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</si>
  <si>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</si>
  <si>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</si>
  <si>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</si>
  <si>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</si>
  <si>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</si>
  <si>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</si>
  <si>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</si>
  <si>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</si>
  <si>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</si>
  <si>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</si>
  <si>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</si>
  <si>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</si>
  <si>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</si>
  <si>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</si>
  <si>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</si>
  <si>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</si>
  <si>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</si>
  <si>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</si>
  <si>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</si>
  <si>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</si>
  <si>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</si>
  <si>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</si>
  <si>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</si>
  <si>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</si>
  <si>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</si>
  <si>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</si>
  <si>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</si>
  <si>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</si>
  <si>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</si>
  <si>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</si>
  <si>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</si>
  <si>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</si>
  <si>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</si>
  <si>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</si>
  <si>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</si>
  <si>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</si>
  <si>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</si>
  <si>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</si>
  <si>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</si>
  <si>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</si>
  <si>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</si>
  <si>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</si>
  <si>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</si>
  <si>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</si>
  <si>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</si>
  <si>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</si>
  <si>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</si>
  <si>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</si>
  <si>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</si>
  <si>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</si>
  <si>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</si>
  <si>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</si>
  <si>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</si>
  <si>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</si>
  <si>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</si>
  <si>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</si>
  <si>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</si>
  <si>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</si>
  <si>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</si>
  <si>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</si>
  <si>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</si>
  <si>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</si>
  <si>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</si>
  <si>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</si>
  <si>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</si>
  <si>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</si>
  <si>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</si>
  <si>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</si>
  <si>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</si>
  <si>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</si>
  <si>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</si>
  <si>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</si>
  <si>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</si>
  <si>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</si>
  <si>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</si>
  <si>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</si>
  <si>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</si>
  <si>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</si>
  <si>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</si>
  <si>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</si>
  <si>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</si>
  <si>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</si>
  <si>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</si>
  <si>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</si>
  <si>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</si>
  <si>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</si>
  <si>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</si>
  <si>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</si>
  <si>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</si>
  <si>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</si>
  <si>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</si>
  <si>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</si>
  <si>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</si>
  <si>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</si>
  <si>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</si>
  <si>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</si>
  <si>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</si>
  <si>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</si>
  <si>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</si>
  <si>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</si>
  <si>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</si>
  <si>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</si>
  <si>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</si>
  <si>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</si>
  <si>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</si>
  <si>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</si>
  <si>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</si>
  <si>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</si>
  <si>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</si>
  <si>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</si>
  <si>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</si>
  <si>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</si>
  <si>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</si>
  <si>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</si>
  <si>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</si>
  <si>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</si>
  <si>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</si>
  <si>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</si>
  <si>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</si>
  <si>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</si>
  <si>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</si>
  <si>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</si>
  <si>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</si>
  <si>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</si>
  <si>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</si>
  <si>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</si>
  <si>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</si>
  <si>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</si>
  <si>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</si>
  <si>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</si>
  <si>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</si>
  <si>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</si>
  <si>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</si>
  <si>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</si>
  <si>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</si>
  <si>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</si>
  <si>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</si>
  <si>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</si>
  <si>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</si>
  <si>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</si>
  <si>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</si>
  <si>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</si>
  <si>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</si>
  <si>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</si>
  <si>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</si>
  <si>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</si>
  <si>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</si>
  <si>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</si>
  <si>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</si>
  <si>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</si>
  <si>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</si>
  <si>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</si>
  <si>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</si>
  <si>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</si>
  <si>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</si>
  <si>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</si>
  <si>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</si>
  <si>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</si>
  <si>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</si>
  <si>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</si>
  <si>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</si>
  <si>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</si>
  <si>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</si>
  <si>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</si>
  <si>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</si>
  <si>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</si>
  <si>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</si>
  <si>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</si>
  <si>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</si>
  <si>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</si>
  <si>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</si>
  <si>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</si>
  <si>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</si>
  <si>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</si>
  <si>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</si>
  <si>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</si>
  <si>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</si>
  <si>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</si>
  <si>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</si>
  <si>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</si>
  <si>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</si>
  <si>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</si>
  <si>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</si>
  <si>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</si>
  <si>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</si>
  <si>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</si>
  <si>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</si>
  <si>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</si>
  <si>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</si>
  <si>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</si>
  <si>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</si>
  <si>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</si>
  <si>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</si>
  <si>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</si>
  <si>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</si>
  <si>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</si>
  <si>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</si>
  <si>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</si>
  <si>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</si>
  <si>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</si>
  <si>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</si>
  <si>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</si>
  <si>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</si>
  <si>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</si>
  <si>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</si>
  <si>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</si>
  <si>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</si>
  <si>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</si>
  <si>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</si>
  <si>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</si>
  <si>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</si>
  <si>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</si>
  <si>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</si>
  <si>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</si>
  <si>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</si>
  <si>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</si>
  <si>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</si>
  <si>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</si>
  <si>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</si>
  <si>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</si>
  <si>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</si>
  <si>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</si>
  <si>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</si>
  <si>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</si>
  <si>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</si>
  <si>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</si>
  <si>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</si>
  <si>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</si>
  <si>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</si>
  <si>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</si>
  <si>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</si>
  <si>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</si>
  <si>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</si>
  <si>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</si>
  <si>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</si>
  <si>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</si>
  <si>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</si>
  <si>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</si>
  <si>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</si>
  <si>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</si>
  <si>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</si>
  <si>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</si>
  <si>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</si>
  <si>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</si>
  <si>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</si>
  <si>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</si>
  <si>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</si>
  <si>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</si>
  <si>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</si>
  <si>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</si>
  <si>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</si>
  <si>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</si>
  <si>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</si>
  <si>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</si>
  <si>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</si>
  <si>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</si>
  <si>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</si>
  <si>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</si>
  <si>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</si>
  <si>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</si>
  <si>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</si>
  <si>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</si>
  <si>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</si>
  <si>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</si>
  <si>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</si>
  <si>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</si>
  <si>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</si>
  <si>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</si>
  <si>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</si>
  <si>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</si>
  <si>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</si>
  <si>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</si>
  <si>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</si>
  <si>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</si>
  <si>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</si>
  <si>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</si>
  <si>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</si>
  <si>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</si>
  <si>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</si>
  <si>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</si>
  <si>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</si>
  <si>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</si>
  <si>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</si>
  <si>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</si>
  <si>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</si>
  <si>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</si>
  <si>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</si>
  <si>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</si>
  <si>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</si>
  <si>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</si>
  <si>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</si>
  <si>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</si>
  <si>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</si>
  <si>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</si>
  <si>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</si>
  <si>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</si>
  <si>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</si>
  <si>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</si>
  <si>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</si>
  <si>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</si>
  <si>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</si>
  <si>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</si>
  <si>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</si>
  <si>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</si>
  <si>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</si>
  <si>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</si>
  <si>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</si>
  <si>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</si>
  <si>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</si>
  <si>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</si>
  <si>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</si>
  <si>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</si>
  <si>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</si>
  <si>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</si>
  <si>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</si>
  <si>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</si>
  <si>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</si>
  <si>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</si>
  <si>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</si>
  <si>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</si>
  <si>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</si>
  <si>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</si>
  <si>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</si>
  <si>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</si>
  <si>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</si>
  <si>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</si>
  <si>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</si>
  <si>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</si>
  <si>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</si>
  <si>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</si>
  <si>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</si>
  <si>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</si>
  <si>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</si>
  <si>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</si>
  <si>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</si>
  <si>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</si>
  <si>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</si>
  <si>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</si>
  <si>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</si>
  <si>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</si>
  <si>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</si>
  <si>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</si>
  <si>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</si>
  <si>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</si>
  <si>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</si>
  <si>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</si>
  <si>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</si>
  <si>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</si>
  <si>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</si>
  <si>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</si>
  <si>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</si>
  <si>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</si>
  <si>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</si>
  <si>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</si>
  <si>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</si>
  <si>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</si>
  <si>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</si>
  <si>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</si>
  <si>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</si>
  <si>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</si>
  <si>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</si>
  <si>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</si>
  <si>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</si>
  <si>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</si>
  <si>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</si>
  <si>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</si>
  <si>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</si>
  <si>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</si>
  <si>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</si>
  <si>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</si>
  <si>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</si>
  <si>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</si>
  <si>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</si>
  <si>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</si>
  <si>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</si>
  <si>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</si>
  <si>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</si>
  <si>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</si>
  <si>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</si>
  <si>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</si>
  <si>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</si>
  <si>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</si>
  <si>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</si>
  <si>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</si>
  <si>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</si>
  <si>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</si>
  <si>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</si>
  <si>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</si>
  <si>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</si>
  <si>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</si>
  <si>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</si>
  <si>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</si>
  <si>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</si>
  <si>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</si>
  <si>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</si>
  <si>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</si>
  <si>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</si>
  <si>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</si>
  <si>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</si>
  <si>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</si>
  <si>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</si>
  <si>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</si>
  <si>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</si>
  <si>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</si>
  <si>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</si>
  <si>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</si>
  <si>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</si>
  <si>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</si>
  <si>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</si>
  <si>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</si>
  <si>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</si>
  <si>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</si>
  <si>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</si>
  <si>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</si>
  <si>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</si>
  <si>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</si>
  <si>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</si>
  <si>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</si>
  <si>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</si>
  <si>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</si>
  <si>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</si>
  <si>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</si>
  <si>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</si>
  <si>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</si>
  <si>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</si>
  <si>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</si>
  <si>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</si>
  <si>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</si>
  <si>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</si>
  <si>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</si>
  <si>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</si>
  <si>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</si>
  <si>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</si>
  <si>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</si>
  <si>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</si>
  <si>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</si>
  <si>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</si>
  <si>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</si>
  <si>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</si>
  <si>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</si>
  <si>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</si>
  <si>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</si>
  <si>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</si>
  <si>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</si>
  <si>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</si>
  <si>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</si>
  <si>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</si>
  <si>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</si>
  <si>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</si>
  <si>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</si>
  <si>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</si>
  <si>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</si>
  <si>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</si>
  <si>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</si>
  <si>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</si>
  <si>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</si>
  <si>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</si>
  <si>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</si>
  <si>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</si>
  <si>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</si>
  <si>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</si>
  <si>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</si>
  <si>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</si>
  <si>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</si>
  <si>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</si>
  <si>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</si>
  <si>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</si>
  <si>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</si>
  <si>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</si>
  <si>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</si>
  <si>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</si>
  <si>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</si>
  <si>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</si>
  <si>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</si>
  <si>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</si>
  <si>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</si>
  <si>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</si>
  <si>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</si>
  <si>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</si>
  <si>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</si>
  <si>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</si>
  <si>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</si>
  <si>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</si>
  <si>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</si>
  <si>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</si>
  <si>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</si>
  <si>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</si>
  <si>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</si>
  <si>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</si>
  <si>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</si>
  <si>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</si>
  <si>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</si>
  <si>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</si>
  <si>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</si>
  <si>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</si>
  <si>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</si>
  <si>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</si>
  <si>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</si>
  <si>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</si>
  <si>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</si>
  <si>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</si>
  <si>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</si>
  <si>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</si>
  <si>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</si>
  <si>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</si>
  <si>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</si>
  <si>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</si>
  <si>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</si>
  <si>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</si>
  <si>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</si>
  <si>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</si>
  <si>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</si>
  <si>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</si>
  <si>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</si>
  <si>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</si>
  <si>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</si>
  <si>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</si>
  <si>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</si>
  <si>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</si>
  <si>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</si>
  <si>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</si>
  <si>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</si>
  <si>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</si>
  <si>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</si>
  <si>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</si>
  <si>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</si>
  <si>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</si>
  <si>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</si>
  <si>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</si>
  <si>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</si>
  <si>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</si>
  <si>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</si>
  <si>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</si>
  <si>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</si>
  <si>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</si>
  <si>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</si>
  <si>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</si>
  <si>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</si>
  <si>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</si>
  <si>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</si>
  <si>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</si>
  <si>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</si>
  <si>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</si>
  <si>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</si>
  <si>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</si>
  <si>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</si>
  <si>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</si>
  <si>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</si>
  <si>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</si>
  <si>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</si>
  <si>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</si>
  <si>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</si>
  <si>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</si>
  <si>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</si>
  <si>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</si>
  <si>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</si>
  <si>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</si>
  <si>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</si>
  <si>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</si>
  <si>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</si>
  <si>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</si>
  <si>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</si>
  <si>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</si>
  <si>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</si>
  <si>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</si>
  <si>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</si>
  <si>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</si>
  <si>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</si>
  <si>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</si>
  <si>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</si>
  <si>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</si>
  <si>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</si>
  <si>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</si>
  <si>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</si>
  <si>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</si>
  <si>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</si>
  <si>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</si>
  <si>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</si>
  <si>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</si>
  <si>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</si>
  <si>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</si>
  <si>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</si>
  <si>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</si>
  <si>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</si>
  <si>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</si>
  <si>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</si>
  <si>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</si>
  <si>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</si>
  <si>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</si>
  <si>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</si>
  <si>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</si>
  <si>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</si>
  <si>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</si>
  <si>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</si>
  <si>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</si>
  <si>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</si>
  <si>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</si>
  <si>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</si>
  <si>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</si>
  <si>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</si>
  <si>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</si>
  <si>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</si>
  <si>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</si>
  <si>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</si>
  <si>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</si>
  <si>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</si>
  <si>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</si>
  <si>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</si>
  <si>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</si>
  <si>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</si>
  <si>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</si>
  <si>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</si>
  <si>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</si>
  <si>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</si>
  <si>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</si>
  <si>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</si>
  <si>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</si>
  <si>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</si>
  <si>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</si>
  <si>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</si>
  <si>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</si>
  <si>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</si>
  <si>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</si>
  <si>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</si>
  <si>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</si>
  <si>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</si>
  <si>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</si>
  <si>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</si>
  <si>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</si>
  <si>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</si>
  <si>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</si>
  <si>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</si>
  <si>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</si>
  <si>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</si>
  <si>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</si>
  <si>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</si>
  <si>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</si>
  <si>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</si>
  <si>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</si>
  <si>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</si>
  <si>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</si>
  <si>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</si>
  <si>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</si>
  <si>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</si>
  <si>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</si>
  <si>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</si>
  <si>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</si>
  <si>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</si>
  <si>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</si>
  <si>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</si>
  <si>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</si>
  <si>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</si>
  <si>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</si>
  <si>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</si>
  <si>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</si>
  <si>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</si>
  <si>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</si>
  <si>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</si>
  <si>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</si>
  <si>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</si>
  <si>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</si>
  <si>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</si>
  <si>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</si>
  <si>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</si>
  <si>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</si>
  <si>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</si>
  <si>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</si>
  <si>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</si>
  <si>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</si>
  <si>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</si>
  <si>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</si>
  <si>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</si>
  <si>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</si>
  <si>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</si>
  <si>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</si>
  <si>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</si>
  <si>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</si>
  <si>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</si>
  <si>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</si>
  <si>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</si>
  <si>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</si>
  <si>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</si>
  <si>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</si>
  <si>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</si>
  <si>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</si>
  <si>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</si>
  <si>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</si>
  <si>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</si>
  <si>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</si>
  <si>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</si>
  <si>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</si>
  <si>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</si>
  <si>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</si>
  <si>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</si>
  <si>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</si>
  <si>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</si>
  <si>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</si>
  <si>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</si>
  <si>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</si>
  <si>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</si>
  <si>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</si>
  <si>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</si>
  <si>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</si>
  <si>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</si>
  <si>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</si>
  <si>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</si>
  <si>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</si>
  <si>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</si>
  <si>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</si>
  <si>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</si>
  <si>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</si>
  <si>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</si>
  <si>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</si>
  <si>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</si>
  <si>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</si>
  <si>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</si>
  <si>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</si>
  <si>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</si>
  <si>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</si>
  <si>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</si>
  <si>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</si>
  <si>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</si>
  <si>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</si>
  <si>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</si>
  <si>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</si>
  <si>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</si>
  <si>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</si>
  <si>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</si>
  <si>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</si>
  <si>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</si>
  <si>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</si>
  <si>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</si>
  <si>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</si>
  <si>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</si>
  <si>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</si>
  <si>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</si>
  <si>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</si>
  <si>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</si>
  <si>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</si>
  <si>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</si>
  <si>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</si>
  <si>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</si>
  <si>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</si>
  <si>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</si>
  <si>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</si>
  <si>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</si>
  <si>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</si>
  <si>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</si>
  <si>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</si>
  <si>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</si>
  <si>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</si>
  <si>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</si>
  <si>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</si>
  <si>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</si>
  <si>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</si>
  <si>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</si>
  <si>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</si>
  <si>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</si>
  <si>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</si>
  <si>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</si>
  <si>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</si>
  <si>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</si>
  <si>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</si>
  <si>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</si>
  <si>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</si>
  <si>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</si>
  <si>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</si>
  <si>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</si>
  <si>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</si>
  <si>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</si>
  <si>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</si>
  <si>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</si>
  <si>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</si>
  <si>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</si>
  <si>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</si>
  <si>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</si>
  <si>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</si>
  <si>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</si>
  <si>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</si>
  <si>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</si>
  <si>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</si>
  <si>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</si>
  <si>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</si>
  <si>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</si>
  <si>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</si>
  <si>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</si>
  <si>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</si>
  <si>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</si>
  <si>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</si>
  <si>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</si>
  <si>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</si>
  <si>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</si>
  <si>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</si>
  <si>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</si>
  <si>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</si>
  <si>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</si>
  <si>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</si>
  <si>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</si>
  <si>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</si>
  <si>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</si>
  <si>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</si>
  <si>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</si>
  <si>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</si>
  <si>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</si>
  <si>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</si>
  <si>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</si>
  <si>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</si>
  <si>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</si>
  <si>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</si>
  <si>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</si>
  <si>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</si>
  <si>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</si>
  <si>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</si>
  <si>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</si>
  <si>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</si>
  <si>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</si>
  <si>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</si>
  <si>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</si>
  <si>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</si>
  <si>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</si>
  <si>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</si>
  <si>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</si>
  <si>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</si>
  <si>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</si>
  <si>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</si>
  <si>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</si>
  <si>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</si>
  <si>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</si>
  <si>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</si>
  <si>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</si>
  <si>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</si>
  <si>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</si>
  <si>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</si>
  <si>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</si>
  <si>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</si>
  <si>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</si>
  <si>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</si>
  <si>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</si>
  <si>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</si>
  <si>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</si>
  <si>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</si>
  <si>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</si>
  <si>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</si>
  <si>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</si>
  <si>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</si>
  <si>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</si>
  <si>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</si>
  <si>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</si>
  <si>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</si>
  <si>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</si>
  <si>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</si>
  <si>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</si>
  <si>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</si>
  <si>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</si>
  <si>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</si>
  <si>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</si>
  <si>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</si>
  <si>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</si>
  <si>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</si>
  <si>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</si>
  <si>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</si>
  <si>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</si>
  <si>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</si>
  <si>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</si>
  <si>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</si>
  <si>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</si>
  <si>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</si>
  <si>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</si>
  <si>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</si>
  <si>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</si>
  <si>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</si>
  <si>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</si>
  <si>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</si>
  <si>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</si>
  <si>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</si>
  <si>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</si>
  <si>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</si>
  <si>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</si>
  <si>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</si>
  <si>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</si>
  <si>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</si>
  <si>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</si>
  <si>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</si>
  <si>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</si>
  <si>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</si>
  <si>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</si>
  <si>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</si>
  <si>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</si>
  <si>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</si>
  <si>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</si>
  <si>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</si>
  <si>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</si>
  <si>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</si>
  <si>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</si>
  <si>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</si>
  <si>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</si>
  <si>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</si>
  <si>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</si>
  <si>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</si>
  <si>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</si>
  <si>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</si>
  <si>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</si>
  <si>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</si>
  <si>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</si>
  <si>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</si>
  <si>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</si>
  <si>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</si>
  <si>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</si>
  <si>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</si>
  <si>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</si>
  <si>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</si>
  <si>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</si>
  <si>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</si>
  <si>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</si>
  <si>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</si>
  <si>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</si>
  <si>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</si>
  <si>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</si>
  <si>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</si>
  <si>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</si>
  <si>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</si>
  <si>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</si>
  <si>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</si>
  <si>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</si>
  <si>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</si>
  <si>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</si>
  <si>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</si>
  <si>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</si>
  <si>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</si>
  <si>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</si>
  <si>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</si>
  <si>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</si>
  <si>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</si>
  <si>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</si>
  <si>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</si>
  <si>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</si>
  <si>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</si>
  <si>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</si>
  <si>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</si>
  <si>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</si>
  <si>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</si>
  <si>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</si>
  <si>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</si>
  <si>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</si>
  <si>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</si>
  <si>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</si>
  <si>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</si>
  <si>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</si>
  <si>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</si>
  <si>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</si>
  <si>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</si>
  <si>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</si>
  <si>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</si>
  <si>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</si>
  <si>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</si>
  <si>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</si>
  <si>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</si>
  <si>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</si>
  <si>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</si>
  <si>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</si>
  <si>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</si>
  <si>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</si>
  <si>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</si>
  <si>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</si>
  <si>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</si>
  <si>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</si>
  <si>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</si>
  <si>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</si>
  <si>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</si>
  <si>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</si>
  <si>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</si>
  <si>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</si>
  <si>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</si>
  <si>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</si>
  <si>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</si>
  <si>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</si>
  <si>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</si>
  <si>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</si>
  <si>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</si>
  <si>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</si>
  <si>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</si>
  <si>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</si>
  <si>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</si>
  <si>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</si>
  <si>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</si>
  <si>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</si>
  <si>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</si>
  <si>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</si>
  <si>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</si>
  <si>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</si>
  <si>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</si>
  <si>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</si>
  <si>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</si>
  <si>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</si>
  <si>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</si>
  <si>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</si>
  <si>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</si>
  <si>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</si>
  <si>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</si>
  <si>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</si>
  <si>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</si>
  <si>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</si>
  <si>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</si>
  <si>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</si>
  <si>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</si>
  <si>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</si>
  <si>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</si>
  <si>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</si>
  <si>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</si>
  <si>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</si>
  <si>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</si>
  <si>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</si>
  <si>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</si>
  <si>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</si>
  <si>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</si>
  <si>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</si>
  <si>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</si>
  <si>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</si>
  <si>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</si>
  <si>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</si>
  <si>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</si>
  <si>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</si>
  <si>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</si>
  <si>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</si>
  <si>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</si>
  <si>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</si>
  <si>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</si>
  <si>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</si>
  <si>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</si>
  <si>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</si>
  <si>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</si>
  <si>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</si>
  <si>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</si>
  <si>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</si>
  <si>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</si>
  <si>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</si>
  <si>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</si>
  <si>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</si>
  <si>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</si>
  <si>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</si>
  <si>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</si>
  <si>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</si>
  <si>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</si>
  <si>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</si>
  <si>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</si>
  <si>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</si>
  <si>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</si>
  <si>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</si>
  <si>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</si>
  <si>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</si>
  <si>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</si>
  <si>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</si>
  <si>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</si>
  <si>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</si>
  <si>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</si>
  <si>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</si>
  <si>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</si>
  <si>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</si>
  <si>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</si>
  <si>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</si>
  <si>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</si>
  <si>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</si>
  <si>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</si>
  <si>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</si>
  <si>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</si>
  <si>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</si>
  <si>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</si>
  <si>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</si>
  <si>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</si>
  <si>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</si>
  <si>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</si>
  <si>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</si>
  <si>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</si>
  <si>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</si>
  <si>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</si>
  <si>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</si>
  <si>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</si>
  <si>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</si>
  <si>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</si>
  <si>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</si>
  <si>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</si>
  <si>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</si>
  <si>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</si>
  <si>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</si>
  <si>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</si>
  <si>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</si>
  <si>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</si>
  <si>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</si>
  <si>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</si>
  <si>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</si>
  <si>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</si>
  <si>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</si>
  <si>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</si>
  <si>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</si>
  <si>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</si>
  <si>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</si>
  <si>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</si>
  <si>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</si>
  <si>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</si>
  <si>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</si>
  <si>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</si>
  <si>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</si>
  <si>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</si>
  <si>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</si>
  <si>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</si>
  <si>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</si>
  <si>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</si>
  <si>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</si>
  <si>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</si>
  <si>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</si>
  <si>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</si>
  <si>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</si>
  <si>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</si>
  <si>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</si>
  <si>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</si>
  <si>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</si>
  <si>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</si>
  <si>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</si>
  <si>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</si>
  <si>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</si>
  <si>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</si>
  <si>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</si>
  <si>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</si>
  <si>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</si>
  <si>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</si>
  <si>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</si>
  <si>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</si>
  <si>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</si>
  <si>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</si>
  <si>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</si>
  <si>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</si>
  <si>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</si>
  <si>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</si>
  <si>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</si>
  <si>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</si>
  <si>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</si>
  <si>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</si>
  <si>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</si>
  <si>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</si>
  <si>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</si>
  <si>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</si>
  <si>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</si>
  <si>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</si>
  <si>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</si>
  <si>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</si>
  <si>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</si>
  <si>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</si>
  <si>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</si>
  <si>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</si>
  <si>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</si>
  <si>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</si>
  <si>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</si>
  <si>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</si>
  <si>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</si>
  <si>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</si>
  <si>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</si>
  <si>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</si>
  <si>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</si>
  <si>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</si>
  <si>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</si>
  <si>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</si>
  <si>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</si>
  <si>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</si>
  <si>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</si>
  <si>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</si>
  <si>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</si>
  <si>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</si>
  <si>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</si>
  <si>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</si>
  <si>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</si>
  <si>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</si>
  <si>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</si>
  <si>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</si>
  <si>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</si>
  <si>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</si>
  <si>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</si>
  <si>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</si>
  <si>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</si>
  <si>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</si>
  <si>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</si>
  <si>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</si>
  <si>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</si>
  <si>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</si>
  <si>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</si>
  <si>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</si>
  <si>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</si>
  <si>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</si>
  <si>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</si>
  <si>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</si>
  <si>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</si>
  <si>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</si>
  <si>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</si>
  <si>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</si>
  <si>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</si>
  <si>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</si>
  <si>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</si>
  <si>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</si>
  <si>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</si>
  <si>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</si>
  <si>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</si>
  <si>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</si>
  <si>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</si>
  <si>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</si>
  <si>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</si>
  <si>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</si>
  <si>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</si>
  <si>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</si>
  <si>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</si>
  <si>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</si>
  <si>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</si>
  <si>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</si>
  <si>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</si>
  <si>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</si>
  <si>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</si>
  <si>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</si>
  <si>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</si>
  <si>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</si>
  <si>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</si>
  <si>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</si>
  <si>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</si>
  <si>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</si>
  <si>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</si>
  <si>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</si>
  <si>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</si>
  <si>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</si>
  <si>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</si>
  <si>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</si>
  <si>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</si>
  <si>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</si>
  <si>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</si>
  <si>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</si>
  <si>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</si>
  <si>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</si>
  <si>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</si>
  <si>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</si>
  <si>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</si>
  <si>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</si>
  <si>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</si>
  <si>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</si>
  <si>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</si>
  <si>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</si>
  <si>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</si>
  <si>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</si>
  <si>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</si>
  <si>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</si>
  <si>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</si>
  <si>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</si>
  <si>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</si>
  <si>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</si>
  <si>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</si>
  <si>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</si>
  <si>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</si>
  <si>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</si>
  <si>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</si>
  <si>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</si>
  <si>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</si>
  <si>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</si>
  <si>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</si>
  <si>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</si>
  <si>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</si>
  <si>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</si>
  <si>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</si>
  <si>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</si>
  <si>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</si>
  <si>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</si>
  <si>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</si>
  <si>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</si>
  <si>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</si>
  <si>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</si>
  <si>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</si>
  <si>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</si>
  <si>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</si>
  <si>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</si>
  <si>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</si>
  <si>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</si>
  <si>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</si>
  <si>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</si>
  <si>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</si>
  <si>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</si>
  <si>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</si>
  <si>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</si>
  <si>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</si>
  <si>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</si>
  <si>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</si>
  <si>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</si>
  <si>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</si>
  <si>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</si>
  <si>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</si>
  <si>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</si>
  <si>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</si>
  <si>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</si>
  <si>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</si>
  <si>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</si>
  <si>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</si>
  <si>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</si>
  <si>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</si>
  <si>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</si>
  <si>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</si>
  <si>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</si>
  <si>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</si>
  <si>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</si>
  <si>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</si>
  <si>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</si>
  <si>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</si>
  <si>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</si>
  <si>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</si>
  <si>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</si>
  <si>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</si>
  <si>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</si>
  <si>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</si>
  <si>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</si>
  <si>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</si>
  <si>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</si>
  <si>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</si>
  <si>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</si>
  <si>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</si>
  <si>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</si>
  <si>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</si>
  <si>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</si>
  <si>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</si>
  <si>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</si>
  <si>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</si>
  <si>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</si>
  <si>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</si>
  <si>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</si>
  <si>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</si>
  <si>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</si>
  <si>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</si>
  <si>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</si>
  <si>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</si>
  <si>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</si>
  <si>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</si>
  <si>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</si>
  <si>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</si>
  <si>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</si>
  <si>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</si>
  <si>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</si>
  <si>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</si>
  <si>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</si>
  <si>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</si>
  <si>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</si>
  <si>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</si>
  <si>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</si>
  <si>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</si>
  <si>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</si>
  <si>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</si>
  <si>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</si>
  <si>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</si>
  <si>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</si>
  <si>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</si>
  <si>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</si>
  <si>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</si>
  <si>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</si>
  <si>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</si>
  <si>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</si>
  <si>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</si>
  <si>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</si>
  <si>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</si>
  <si>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</si>
  <si>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</si>
  <si>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</si>
  <si>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</si>
  <si>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</si>
  <si>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</si>
  <si>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</si>
  <si>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</si>
  <si>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</si>
  <si>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</si>
  <si>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</si>
  <si>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</si>
  <si>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</si>
  <si>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</si>
  <si>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</si>
  <si>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</si>
  <si>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</si>
  <si>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</si>
  <si>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</si>
  <si>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</si>
  <si>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</si>
  <si>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</si>
  <si>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</si>
  <si>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</si>
  <si>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</si>
  <si>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</si>
  <si>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</si>
  <si>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</si>
  <si>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</si>
  <si>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</si>
  <si>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</si>
  <si>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</si>
  <si>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</si>
  <si>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</si>
  <si>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</si>
  <si>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</si>
  <si>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</si>
  <si>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</si>
  <si>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</si>
  <si>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</si>
  <si>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</si>
  <si>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</si>
  <si>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</si>
  <si>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</si>
  <si>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</si>
  <si>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</si>
  <si>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</si>
  <si>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</si>
  <si>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</si>
  <si>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</si>
  <si>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</si>
  <si>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</si>
  <si>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</si>
  <si>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</si>
  <si>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</si>
  <si>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</si>
  <si>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</si>
  <si>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</si>
  <si>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</si>
  <si>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</si>
  <si>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</si>
  <si>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</si>
  <si>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</si>
  <si>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</si>
  <si>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</si>
  <si>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</si>
  <si>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</si>
  <si>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</si>
  <si>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</si>
  <si>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</si>
  <si>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</si>
  <si>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</si>
  <si>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</si>
  <si>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</si>
  <si>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</si>
  <si>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</si>
  <si>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</si>
  <si>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</si>
  <si>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</si>
  <si>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</si>
  <si>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</si>
  <si>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</si>
  <si>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</si>
  <si>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</si>
  <si>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</si>
  <si>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</si>
  <si>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</si>
  <si>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</si>
  <si>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</si>
  <si>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</si>
  <si>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</si>
  <si>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</si>
  <si>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</si>
  <si>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</si>
  <si>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</si>
  <si>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</si>
  <si>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</si>
  <si>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</si>
  <si>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</si>
  <si>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</si>
  <si>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</si>
  <si>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</si>
  <si>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</si>
  <si>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</si>
  <si>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</si>
  <si>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</si>
  <si>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</si>
  <si>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</si>
  <si>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</si>
  <si>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</si>
  <si>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</si>
  <si>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</si>
  <si>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</si>
  <si>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</si>
  <si>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</si>
  <si>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</si>
  <si>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</si>
  <si>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</si>
  <si>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</si>
  <si>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</si>
  <si>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</si>
  <si>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</si>
  <si>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</si>
  <si>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</si>
  <si>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</si>
  <si>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</si>
  <si>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</si>
  <si>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</si>
  <si>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</si>
  <si>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</si>
  <si>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</si>
  <si>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</si>
  <si>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</si>
  <si>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</si>
  <si>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</si>
  <si>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</si>
  <si>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</si>
  <si>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</si>
  <si>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</si>
  <si>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</si>
  <si>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</si>
  <si>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</si>
  <si>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</si>
  <si>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</si>
  <si>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</si>
  <si>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</si>
  <si>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</si>
  <si>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</si>
  <si>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</si>
  <si>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</si>
  <si>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</si>
  <si>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</si>
  <si>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</si>
  <si>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</si>
  <si>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</si>
  <si>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</si>
  <si>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</si>
  <si>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</si>
  <si>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</si>
  <si>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</si>
  <si>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</si>
  <si>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</si>
  <si>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</si>
  <si>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</si>
  <si>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</si>
  <si>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</si>
  <si>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</si>
  <si>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</si>
  <si>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</si>
  <si>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</si>
  <si>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</si>
  <si>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</si>
  <si>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</si>
  <si>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</si>
  <si>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</si>
  <si>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</si>
  <si>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</si>
  <si>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</si>
  <si>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</si>
  <si>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</si>
  <si>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</si>
  <si>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</si>
  <si>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</si>
  <si>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</si>
  <si>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</si>
  <si>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</si>
  <si>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</si>
  <si>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</si>
  <si>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</si>
  <si>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</si>
  <si>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</si>
  <si>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</si>
  <si>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</si>
  <si>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</si>
  <si>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</si>
  <si>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</si>
  <si>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</si>
  <si>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</si>
  <si>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</si>
  <si>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</si>
  <si>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</si>
  <si>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</si>
  <si>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</si>
  <si>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</si>
  <si>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</si>
  <si>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</si>
  <si>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</si>
  <si>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</si>
  <si>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</si>
  <si>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</si>
  <si>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</si>
  <si>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</si>
  <si>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</si>
  <si>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</si>
  <si>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</si>
  <si>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</si>
  <si>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</si>
  <si>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</si>
  <si>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</si>
  <si>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</si>
  <si>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</si>
  <si>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</si>
  <si>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</si>
  <si>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</si>
  <si>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</si>
  <si>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</si>
  <si>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</si>
  <si>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</si>
  <si>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</si>
  <si>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</si>
  <si>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</si>
  <si>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</si>
  <si>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</si>
  <si>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</si>
  <si>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</si>
  <si>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</si>
  <si>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</si>
  <si>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</si>
  <si>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</si>
  <si>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</si>
  <si>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</si>
  <si>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</si>
  <si>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</si>
  <si>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</si>
  <si>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</si>
  <si>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</si>
  <si>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</si>
  <si>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</si>
  <si>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</si>
  <si>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</si>
  <si>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</si>
  <si>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</si>
  <si>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</si>
  <si>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</si>
  <si>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</si>
  <si>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</si>
  <si>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</si>
  <si>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</si>
  <si>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</si>
  <si>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</si>
  <si>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</si>
  <si>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</si>
  <si>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</si>
  <si>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</si>
  <si>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</si>
  <si>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</si>
  <si>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</si>
  <si>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</si>
  <si>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</si>
  <si>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</si>
  <si>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</si>
  <si>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</si>
  <si>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</si>
  <si>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</si>
  <si>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</si>
  <si>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</si>
  <si>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</si>
  <si>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</si>
  <si>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</si>
  <si>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</si>
  <si>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</si>
  <si>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</si>
  <si>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</si>
  <si>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</si>
  <si>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</si>
  <si>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</si>
  <si>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</si>
  <si>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</si>
  <si>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</si>
  <si>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</si>
  <si>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</si>
  <si>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</si>
  <si>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</si>
  <si>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</si>
  <si>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</si>
  <si>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</si>
  <si>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</si>
  <si>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</si>
  <si>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</si>
  <si>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</si>
  <si>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</si>
  <si>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</si>
  <si>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</si>
  <si>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</si>
  <si>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</si>
  <si>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</si>
  <si>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</si>
  <si>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</si>
  <si>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</si>
  <si>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</si>
  <si>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</si>
  <si>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</si>
  <si>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</si>
  <si>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</si>
  <si>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</si>
  <si>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</si>
  <si>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</si>
  <si>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</si>
  <si>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</si>
  <si>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</si>
  <si>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</si>
  <si>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</si>
  <si>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</si>
  <si>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</si>
  <si>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</si>
  <si>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</si>
  <si>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</si>
  <si>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</si>
  <si>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</si>
  <si>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</si>
  <si>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</si>
  <si>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</si>
  <si>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</si>
  <si>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</si>
  <si>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</si>
  <si>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</si>
  <si>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</si>
  <si>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</si>
  <si>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</si>
  <si>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</si>
  <si>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</si>
  <si>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</si>
  <si>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</si>
  <si>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</si>
  <si>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</si>
  <si>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</si>
  <si>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</si>
  <si>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</si>
  <si>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</si>
  <si>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</si>
  <si>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</si>
  <si>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</si>
  <si>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</si>
  <si>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</si>
  <si>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</si>
  <si>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</si>
  <si>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</si>
  <si>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</si>
  <si>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</si>
  <si>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</si>
  <si>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</si>
  <si>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</si>
  <si>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</si>
  <si>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</si>
  <si>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</si>
  <si>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</si>
  <si>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</si>
  <si>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</si>
  <si>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</si>
  <si>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</si>
  <si>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</si>
  <si>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</si>
  <si>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</si>
  <si>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</si>
  <si>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</si>
  <si>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</si>
  <si>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</si>
  <si>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</si>
  <si>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</si>
  <si>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</si>
  <si>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</si>
  <si>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</si>
  <si>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</si>
  <si>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</si>
  <si>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</si>
  <si>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</si>
  <si>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</si>
  <si>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</si>
  <si>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</si>
  <si>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</si>
  <si>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</si>
  <si>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</si>
  <si>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</si>
  <si>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</si>
  <si>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</si>
  <si>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</si>
  <si>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</si>
  <si>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</si>
  <si>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</si>
  <si>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</si>
  <si>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</si>
  <si>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</si>
  <si>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</si>
  <si>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</si>
  <si>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</si>
  <si>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</si>
  <si>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</si>
  <si>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</si>
  <si>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</si>
  <si>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</si>
  <si>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</si>
  <si>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</si>
  <si>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</si>
  <si>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</si>
  <si>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</si>
  <si>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</si>
  <si>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</si>
  <si>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</si>
  <si>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</si>
  <si>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</si>
  <si>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</si>
  <si>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</si>
  <si>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</si>
  <si>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</si>
  <si>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</si>
  <si>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</si>
  <si>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</si>
  <si>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</si>
  <si>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</si>
  <si>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</si>
  <si>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</si>
  <si>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</si>
  <si>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</si>
  <si>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</si>
  <si>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</si>
  <si>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</si>
  <si>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</si>
  <si>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</si>
  <si>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</si>
  <si>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</si>
  <si>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</si>
  <si>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</si>
  <si>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</si>
  <si>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</si>
  <si>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</si>
  <si>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</si>
  <si>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</si>
  <si>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</si>
  <si>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</si>
  <si>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</si>
  <si>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</si>
  <si>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</si>
  <si>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</si>
  <si>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</si>
  <si>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</si>
  <si>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</si>
  <si>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</si>
  <si>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</si>
  <si>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</si>
  <si>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</si>
  <si>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</si>
  <si>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</si>
  <si>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</si>
  <si>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</si>
  <si>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</si>
  <si>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</si>
  <si>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</si>
  <si>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</si>
  <si>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</si>
  <si>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</si>
  <si>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</si>
  <si>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</si>
  <si>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</si>
  <si>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</si>
  <si>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</si>
  <si>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</si>
  <si>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</si>
  <si>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</si>
  <si>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</si>
  <si>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</si>
  <si>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</si>
  <si>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</si>
  <si>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</si>
  <si>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</si>
  <si>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</si>
  <si>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</si>
  <si>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</si>
  <si>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</si>
  <si>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</si>
  <si>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</si>
  <si>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</si>
  <si>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</si>
  <si>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</si>
  <si>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</si>
  <si>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</si>
  <si>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</si>
  <si>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</si>
  <si>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</si>
  <si>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</si>
  <si>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</si>
  <si>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</si>
  <si>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</si>
  <si>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</si>
  <si>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</si>
  <si>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</si>
  <si>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</si>
  <si>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</si>
  <si>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</si>
  <si>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</si>
  <si>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</si>
  <si>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</si>
  <si>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</si>
  <si>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</si>
  <si>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</si>
  <si>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</si>
  <si>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</si>
  <si>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</si>
  <si>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</si>
  <si>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</si>
  <si>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</si>
  <si>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</si>
  <si>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</si>
  <si>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</si>
  <si>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</si>
  <si>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</si>
  <si>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</si>
  <si>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</si>
  <si>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</si>
  <si>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</si>
  <si>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</si>
  <si>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</si>
  <si>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</si>
  <si>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</si>
  <si>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</si>
  <si>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</si>
  <si>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</si>
  <si>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</si>
  <si>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</si>
  <si>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</si>
  <si>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</si>
  <si>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</si>
  <si>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</si>
  <si>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</si>
  <si>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</si>
  <si>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</si>
  <si>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</si>
  <si>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</si>
  <si>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</si>
  <si>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</si>
  <si>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</si>
  <si>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</si>
  <si>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</si>
  <si>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</si>
  <si>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</si>
  <si>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</si>
  <si>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</si>
  <si>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</si>
  <si>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</si>
  <si>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</si>
  <si>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</si>
  <si>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</si>
  <si>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</si>
  <si>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</si>
  <si>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</si>
  <si>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</si>
  <si>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</si>
  <si>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</si>
  <si>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</si>
  <si>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</si>
  <si>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</si>
  <si>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</si>
  <si>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</si>
  <si>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</si>
  <si>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</si>
  <si>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</si>
  <si>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</si>
  <si>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</si>
  <si>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</si>
  <si>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</si>
  <si>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</si>
  <si>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</si>
  <si>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</si>
  <si>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</si>
  <si>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</si>
  <si>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</si>
  <si>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</si>
  <si>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</si>
  <si>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</si>
  <si>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</si>
  <si>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</si>
  <si>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</si>
  <si>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</si>
  <si>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</si>
  <si>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</si>
  <si>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</si>
  <si>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</si>
  <si>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</si>
  <si>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</si>
  <si>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</si>
  <si>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</si>
  <si>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</si>
  <si>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</si>
  <si>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</si>
  <si>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</si>
  <si>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</si>
  <si>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</si>
  <si>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</si>
  <si>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</si>
  <si>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</si>
  <si>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</si>
  <si>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</si>
  <si>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</si>
  <si>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</si>
  <si>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</si>
  <si>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</si>
  <si>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</si>
  <si>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</si>
  <si>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</si>
  <si>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</si>
  <si>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</si>
  <si>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</si>
  <si>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</si>
  <si>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</si>
  <si>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</si>
  <si>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</si>
  <si>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</si>
  <si>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</si>
  <si>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</si>
  <si>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</si>
  <si>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</si>
  <si>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</si>
  <si>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</si>
  <si>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</si>
  <si>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</si>
  <si>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</si>
  <si>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</si>
  <si>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</si>
  <si>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</si>
  <si>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</si>
  <si>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</si>
  <si>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</si>
  <si>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</si>
  <si>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</si>
  <si>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</si>
  <si>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</si>
  <si>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</si>
  <si>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</si>
  <si>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</si>
  <si>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</si>
  <si>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</si>
  <si>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</si>
  <si>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</si>
  <si>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</si>
  <si>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</si>
  <si>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</si>
  <si>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</si>
  <si>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</si>
  <si>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</si>
  <si>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</si>
  <si>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</si>
  <si>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</si>
  <si>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</si>
  <si>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</si>
  <si>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</si>
  <si>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</si>
  <si>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</si>
  <si>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</si>
  <si>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</si>
  <si>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</si>
  <si>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</si>
  <si>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</si>
  <si>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</si>
  <si>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</si>
  <si>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</si>
  <si>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</si>
  <si>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</si>
  <si>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</si>
  <si>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</si>
  <si>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</si>
  <si>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</si>
  <si>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</si>
  <si>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</si>
  <si>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</si>
  <si>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</si>
  <si>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</si>
  <si>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</si>
  <si>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</si>
  <si>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</si>
  <si>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</si>
  <si>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</si>
  <si>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</si>
  <si>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</si>
  <si>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</si>
  <si>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</si>
  <si>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</si>
  <si>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</si>
  <si>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</si>
  <si>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</si>
  <si>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</si>
  <si>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</si>
  <si>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</si>
  <si>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</si>
  <si>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</si>
  <si>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</si>
  <si>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</si>
  <si>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</si>
  <si>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</si>
  <si>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</si>
  <si>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</si>
  <si>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</si>
  <si>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</si>
  <si>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</si>
  <si>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</si>
  <si>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</si>
  <si>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</si>
  <si>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</si>
  <si>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</si>
  <si>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</si>
  <si>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</si>
  <si>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</si>
  <si>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</si>
  <si>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</si>
  <si>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</si>
  <si>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</si>
  <si>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</si>
  <si>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</si>
  <si>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</si>
  <si>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</si>
  <si>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</si>
  <si>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</si>
  <si>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</si>
  <si>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</si>
  <si>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</si>
  <si>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</si>
  <si>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</si>
  <si>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</si>
  <si>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</si>
  <si>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</si>
  <si>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</si>
  <si>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</si>
  <si>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</si>
  <si>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</si>
  <si>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</si>
  <si>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</si>
  <si>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</si>
  <si>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</si>
  <si>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</si>
  <si>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</si>
  <si>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</si>
  <si>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</si>
  <si>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</si>
  <si>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</si>
  <si>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</si>
  <si>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</si>
  <si>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</si>
  <si>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</si>
  <si>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</si>
  <si>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</si>
  <si>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</si>
  <si>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</si>
  <si>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</si>
  <si>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</si>
  <si>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</si>
  <si>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</si>
  <si>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</si>
  <si>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</si>
  <si>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</si>
  <si>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</si>
  <si>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</si>
  <si>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</si>
  <si>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</si>
  <si>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</si>
  <si>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</si>
  <si>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</si>
  <si>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</si>
  <si>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</si>
  <si>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</si>
  <si>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</si>
  <si>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</si>
  <si>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</si>
  <si>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</si>
  <si>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</si>
  <si>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</si>
  <si>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</si>
  <si>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</si>
  <si>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</si>
  <si>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</si>
  <si>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</si>
  <si>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</si>
  <si>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</si>
  <si>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</si>
  <si>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</si>
  <si>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</si>
  <si>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</si>
  <si>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</si>
  <si>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</si>
  <si>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</si>
  <si>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</si>
  <si>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</si>
  <si>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</si>
  <si>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</si>
  <si>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</si>
  <si>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</si>
  <si>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</si>
  <si>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</si>
  <si>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</si>
  <si>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</si>
  <si>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</si>
  <si>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</si>
  <si>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</si>
  <si>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</si>
  <si>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</si>
  <si>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</si>
  <si>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</si>
  <si>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</si>
  <si>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</si>
  <si>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</si>
  <si>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</si>
  <si>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</si>
  <si>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</si>
  <si>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</si>
  <si>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</si>
  <si>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</si>
  <si>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</si>
  <si>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</si>
  <si>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</si>
  <si>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</si>
  <si>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</si>
  <si>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</si>
  <si>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</si>
  <si>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</si>
  <si>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</si>
  <si>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</si>
  <si>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</si>
  <si>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</si>
  <si>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</si>
  <si>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</si>
  <si>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</si>
  <si>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</si>
  <si>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</si>
  <si>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</si>
  <si>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</si>
  <si>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</si>
  <si>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</si>
  <si>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</si>
  <si>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</si>
  <si>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</si>
  <si>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</si>
  <si>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</si>
  <si>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</si>
  <si>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</si>
  <si>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</si>
  <si>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</si>
  <si>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</si>
  <si>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</si>
  <si>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</si>
  <si>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</si>
  <si>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</si>
  <si>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</si>
  <si>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</si>
  <si>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</si>
  <si>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</si>
  <si>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</si>
  <si>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</si>
  <si>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</si>
  <si>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</si>
  <si>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</si>
  <si>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</si>
  <si>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</si>
  <si>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</si>
  <si>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</si>
  <si>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</si>
  <si>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</si>
  <si>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</si>
  <si>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</si>
  <si>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</si>
  <si>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</si>
  <si>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</si>
  <si>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</si>
  <si>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</si>
  <si>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</si>
  <si>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</si>
  <si>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</si>
  <si>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</si>
  <si>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</si>
  <si>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</si>
  <si>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</si>
  <si>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</si>
  <si>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</si>
  <si>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</si>
  <si>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</si>
  <si>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</si>
  <si>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</si>
  <si>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</si>
  <si>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</si>
  <si>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</si>
  <si>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</si>
  <si>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</si>
  <si>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</si>
  <si>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</si>
  <si>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</si>
  <si>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</si>
  <si>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</si>
  <si>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</si>
  <si>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</si>
  <si>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</si>
  <si>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</si>
  <si>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</si>
  <si>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</si>
  <si>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</si>
  <si>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</si>
  <si>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</si>
  <si>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</si>
  <si>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</si>
  <si>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</si>
  <si>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</si>
  <si>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</si>
  <si>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</si>
  <si>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</si>
  <si>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</si>
  <si>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</si>
  <si>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</si>
  <si>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</si>
  <si>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</si>
  <si>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</si>
  <si>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</si>
  <si>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</si>
  <si>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</si>
  <si>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</si>
  <si>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</si>
  <si>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</si>
  <si>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</si>
  <si>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</si>
  <si>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</si>
  <si>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</si>
  <si>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</si>
  <si>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</si>
  <si>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</si>
  <si>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</si>
  <si>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</si>
  <si>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</si>
  <si>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</si>
  <si>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</si>
  <si>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</si>
  <si>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</si>
  <si>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</si>
  <si>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</si>
  <si>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</si>
  <si>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</si>
  <si>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</si>
  <si>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</si>
  <si>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</si>
  <si>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</si>
  <si>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</si>
  <si>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</si>
  <si>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</si>
  <si>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</si>
  <si>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</si>
  <si>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</si>
  <si>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</si>
  <si>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</si>
  <si>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</si>
  <si>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</si>
  <si>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</si>
  <si>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</si>
  <si>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</si>
  <si>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</si>
  <si>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</si>
  <si>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</si>
  <si>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</si>
  <si>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</si>
  <si>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</si>
  <si>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</si>
  <si>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</si>
  <si>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</si>
  <si>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</si>
  <si>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</si>
  <si>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</si>
  <si>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</si>
  <si>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</si>
  <si>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</si>
  <si>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</si>
  <si>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</si>
  <si>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</si>
  <si>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</si>
  <si>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</si>
  <si>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</si>
  <si>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</si>
  <si>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</si>
  <si>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</si>
  <si>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</si>
  <si>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</si>
  <si>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</si>
  <si>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</si>
  <si>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</si>
  <si>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</si>
  <si>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</si>
  <si>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</si>
  <si>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</si>
  <si>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</si>
  <si>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</si>
  <si>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</si>
  <si>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</si>
  <si>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</si>
  <si>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</si>
  <si>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</si>
  <si>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</si>
  <si>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</si>
  <si>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</si>
  <si>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</si>
  <si>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</si>
  <si>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</si>
  <si>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</si>
  <si>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</si>
  <si>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</si>
  <si>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</si>
  <si>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</si>
  <si>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</si>
  <si>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</si>
  <si>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</si>
  <si>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</si>
  <si>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</si>
  <si>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</si>
  <si>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</si>
  <si>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</si>
  <si>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</si>
  <si>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</si>
  <si>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</si>
  <si>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</si>
  <si>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</si>
  <si>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</si>
  <si>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</si>
  <si>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</si>
  <si>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</si>
  <si>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</si>
  <si>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</si>
  <si>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</si>
  <si>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</si>
  <si>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</si>
  <si>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</si>
  <si>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</si>
  <si>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</si>
  <si>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</si>
  <si>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</si>
  <si>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</si>
  <si>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</si>
  <si>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</si>
  <si>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</si>
  <si>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</si>
  <si>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</si>
  <si>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</si>
  <si>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</si>
  <si>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</si>
  <si>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</si>
  <si>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</si>
  <si>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</si>
  <si>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</si>
  <si>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</si>
  <si>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</si>
  <si>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</si>
  <si>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</si>
  <si>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</si>
  <si>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</si>
  <si>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</si>
  <si>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</si>
  <si>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</si>
  <si>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</si>
  <si>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</si>
  <si>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</si>
  <si>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</si>
  <si>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</si>
  <si>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</si>
  <si>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</si>
  <si>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</si>
  <si>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</si>
  <si>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</si>
  <si>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</si>
  <si>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</si>
  <si>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</si>
  <si>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</si>
  <si>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</si>
  <si>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</si>
  <si>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</si>
  <si>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</si>
  <si>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</si>
  <si>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</si>
  <si>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</si>
  <si>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</si>
  <si>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</si>
  <si>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</si>
  <si>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</si>
  <si>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</si>
  <si>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</si>
  <si>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</si>
  <si>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</si>
  <si>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</si>
  <si>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</si>
  <si>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</si>
  <si>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</si>
  <si>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</si>
  <si>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</si>
  <si>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</si>
  <si>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</si>
  <si>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</si>
  <si>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</si>
  <si>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</si>
  <si>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</si>
  <si>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</si>
  <si>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</si>
  <si>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</si>
  <si>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</si>
  <si>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</si>
  <si>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</si>
  <si>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</si>
  <si>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</si>
  <si>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</si>
  <si>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</si>
  <si>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</si>
  <si>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</si>
  <si>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</si>
  <si>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</si>
  <si>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</si>
  <si>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</si>
  <si>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</si>
  <si>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</si>
  <si>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</si>
  <si>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</si>
  <si>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</si>
  <si>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</si>
  <si>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</si>
  <si>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</si>
  <si>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</si>
  <si>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</si>
  <si>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</si>
  <si>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</si>
  <si>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</si>
  <si>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</si>
  <si>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</si>
  <si>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</si>
  <si>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</si>
  <si>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</si>
  <si>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</si>
  <si>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</si>
  <si>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</si>
  <si>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</si>
  <si>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</si>
  <si>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</si>
  <si>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</si>
  <si>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</si>
  <si>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</si>
  <si>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</si>
  <si>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</si>
  <si>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</si>
  <si>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</si>
  <si>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</si>
  <si>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</si>
  <si>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</si>
  <si>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</si>
  <si>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</si>
  <si>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</si>
  <si>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</si>
  <si>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</si>
  <si>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</si>
  <si>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</si>
  <si>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</si>
  <si>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</si>
  <si>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</si>
  <si>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</si>
  <si>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</si>
  <si>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</si>
  <si>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</si>
  <si>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</si>
  <si>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</si>
  <si>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</si>
  <si>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</si>
  <si>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</si>
  <si>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</si>
  <si>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</si>
  <si>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</si>
  <si>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</si>
  <si>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</si>
  <si>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</si>
  <si>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</si>
  <si>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</si>
  <si>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</si>
  <si>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</si>
  <si>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</si>
  <si>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</si>
  <si>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</si>
  <si>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</si>
  <si>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</si>
  <si>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</si>
  <si>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</si>
  <si>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</si>
  <si>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</si>
  <si>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</si>
  <si>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</si>
  <si>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</si>
  <si>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</si>
  <si>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</si>
  <si>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</si>
  <si>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</si>
  <si>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</si>
  <si>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</si>
  <si>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</si>
  <si>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</si>
  <si>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</si>
  <si>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</si>
  <si>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</si>
  <si>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</si>
  <si>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</si>
  <si>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</si>
  <si>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</si>
  <si>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</si>
  <si>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</si>
  <si>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</si>
  <si>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</si>
  <si>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</si>
  <si>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</si>
  <si>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</si>
  <si>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</si>
  <si>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</si>
  <si>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</si>
  <si>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</si>
  <si>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</si>
  <si>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</si>
  <si>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</si>
  <si>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</si>
  <si>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</si>
  <si>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</si>
  <si>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</si>
  <si>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</si>
  <si>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</si>
  <si>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</si>
  <si>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</si>
  <si>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</si>
  <si>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</si>
  <si>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</si>
  <si>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</si>
  <si>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</si>
  <si>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</si>
  <si>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</si>
  <si>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</si>
  <si>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</si>
  <si>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</si>
  <si>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</si>
  <si>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</si>
  <si>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</si>
  <si>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</si>
  <si>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</si>
  <si>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</si>
  <si>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</si>
  <si>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</si>
  <si>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</si>
  <si>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</si>
  <si>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</si>
  <si>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</si>
  <si>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</si>
  <si>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</si>
  <si>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</si>
  <si>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</si>
  <si>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</si>
  <si>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</si>
  <si>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</si>
  <si>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</si>
  <si>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</si>
  <si>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</si>
  <si>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</si>
  <si>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</si>
  <si>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</si>
  <si>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</si>
  <si>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</si>
  <si>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</si>
  <si>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</si>
  <si>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</si>
  <si>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</si>
  <si>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</si>
  <si>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</si>
  <si>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</si>
  <si>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</si>
  <si>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</si>
  <si>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</si>
  <si>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</si>
  <si>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</si>
  <si>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</si>
  <si>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</si>
  <si>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</si>
  <si>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</si>
  <si>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</si>
  <si>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</si>
  <si>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</si>
  <si>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</si>
  <si>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</si>
  <si>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</si>
  <si>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</si>
  <si>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</si>
  <si>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</si>
  <si>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</si>
  <si>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</si>
  <si>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</si>
  <si>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</si>
  <si>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</si>
  <si>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</si>
  <si>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</si>
  <si>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</si>
  <si>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</si>
  <si>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</si>
  <si>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</si>
  <si>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</si>
  <si>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</si>
  <si>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</si>
  <si>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</si>
  <si>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</si>
  <si>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</si>
  <si>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</si>
  <si>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</si>
  <si>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</si>
  <si>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</si>
  <si>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</si>
  <si>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</si>
  <si>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</si>
  <si>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</si>
  <si>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</si>
  <si>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</si>
  <si>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</si>
  <si>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</si>
  <si>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</si>
  <si>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</si>
  <si>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</si>
  <si>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</si>
  <si>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</si>
  <si>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</si>
  <si>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</si>
  <si>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</si>
  <si>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</si>
  <si>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</si>
  <si>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</si>
  <si>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</si>
  <si>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</si>
  <si>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</si>
  <si>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</si>
  <si>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</si>
  <si>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</si>
  <si>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</si>
  <si>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</si>
  <si>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</si>
  <si>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</si>
  <si>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</si>
  <si>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</si>
  <si>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</si>
  <si>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</si>
  <si>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</si>
  <si>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</si>
  <si>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</si>
  <si>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</si>
  <si>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</si>
  <si>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</si>
  <si>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</si>
  <si>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</si>
  <si>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</si>
  <si>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</si>
  <si>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</si>
  <si>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</si>
  <si>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</si>
  <si>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</si>
  <si>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</si>
  <si>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</si>
  <si>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</si>
  <si>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</si>
  <si>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</si>
  <si>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</si>
  <si>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</si>
  <si>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</si>
  <si>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</si>
  <si>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</si>
  <si>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</si>
  <si>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</si>
  <si>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</si>
  <si>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</si>
  <si>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</si>
  <si>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</si>
  <si>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</si>
  <si>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</si>
  <si>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</si>
  <si>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</si>
  <si>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</si>
  <si>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</si>
  <si>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</si>
  <si>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</si>
  <si>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</si>
  <si>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</si>
  <si>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</si>
  <si>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</si>
  <si>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</si>
  <si>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</si>
  <si>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</si>
  <si>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</si>
  <si>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</si>
  <si>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</si>
  <si>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</si>
  <si>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</si>
  <si>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</si>
  <si>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</si>
  <si>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</si>
  <si>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</si>
  <si>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</si>
  <si>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</si>
  <si>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</si>
  <si>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</si>
  <si>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</si>
  <si>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</si>
  <si>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</si>
  <si>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</si>
  <si>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</si>
  <si>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</si>
  <si>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</si>
  <si>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</si>
  <si>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</si>
  <si>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</si>
  <si>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</si>
  <si>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</si>
  <si>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</si>
  <si>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</si>
  <si>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</si>
  <si>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</si>
  <si>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</si>
  <si>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</si>
  <si>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</si>
  <si>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</si>
  <si>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</si>
  <si>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</si>
  <si>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</si>
  <si>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</si>
  <si>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</si>
  <si>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</si>
  <si>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</si>
  <si>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</si>
  <si>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</si>
  <si>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</si>
  <si>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</si>
  <si>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</si>
  <si>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</si>
  <si>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</si>
  <si>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</si>
  <si>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</si>
  <si>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</si>
  <si>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</si>
  <si>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</si>
  <si>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</si>
  <si>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</si>
  <si>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</si>
  <si>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</si>
  <si>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</si>
  <si>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</si>
  <si>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</si>
  <si>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</si>
  <si>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</si>
  <si>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</si>
  <si>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</si>
  <si>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</si>
  <si>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</si>
  <si>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</si>
  <si>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</si>
  <si>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</si>
  <si>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</si>
  <si>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</si>
  <si>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</si>
  <si>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</si>
  <si>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</si>
  <si>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</si>
  <si>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</si>
  <si>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</si>
  <si>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</si>
  <si>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</si>
  <si>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</si>
  <si>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</si>
  <si>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</si>
  <si>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</si>
  <si>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</si>
  <si>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</si>
  <si>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</si>
  <si>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</si>
  <si>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</si>
  <si>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</si>
  <si>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</si>
  <si>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</si>
  <si>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</si>
  <si>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</si>
  <si>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</si>
  <si>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</si>
  <si>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</si>
  <si>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</si>
  <si>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</si>
  <si>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</si>
  <si>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</si>
  <si>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</si>
  <si>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</si>
  <si>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</si>
  <si>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</si>
  <si>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</si>
  <si>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</si>
  <si>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</si>
  <si>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</si>
  <si>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</si>
  <si>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</si>
  <si>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</si>
  <si>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</si>
  <si>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</si>
  <si>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</si>
  <si>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</si>
  <si>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</si>
  <si>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</si>
  <si>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</si>
  <si>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</si>
  <si>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</si>
  <si>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</si>
  <si>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</si>
  <si>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</si>
  <si>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</si>
  <si>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</si>
  <si>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</si>
  <si>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</si>
  <si>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</si>
  <si>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</si>
  <si>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</si>
  <si>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</si>
  <si>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</si>
  <si>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</si>
  <si>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</si>
  <si>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</si>
  <si>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</si>
  <si>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</si>
  <si>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</si>
  <si>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</si>
  <si>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</si>
  <si>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</si>
  <si>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</si>
  <si>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</si>
  <si>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</si>
  <si>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</si>
  <si>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</si>
  <si>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</si>
  <si>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</si>
  <si>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</si>
  <si>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</si>
  <si>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</si>
  <si>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</si>
  <si>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</si>
  <si>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</si>
  <si>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</si>
  <si>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</si>
  <si>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</si>
  <si>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</si>
  <si>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</si>
  <si>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</si>
  <si>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</si>
  <si>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</si>
  <si>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</si>
  <si>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</si>
  <si>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</si>
  <si>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</si>
  <si>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</si>
  <si>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</si>
  <si>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</si>
  <si>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</si>
  <si>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</si>
  <si>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</si>
  <si>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</si>
  <si>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</si>
  <si>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</si>
  <si>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</si>
  <si>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</si>
  <si>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</si>
  <si>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</si>
  <si>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</si>
  <si>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</si>
  <si>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</si>
  <si>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</si>
  <si>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</si>
  <si>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</si>
  <si>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</si>
  <si>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</si>
  <si>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</si>
  <si>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</si>
  <si>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</si>
  <si>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</si>
  <si>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</si>
  <si>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</si>
  <si>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</si>
  <si>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</si>
  <si>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</si>
  <si>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</si>
  <si>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</si>
  <si>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</si>
  <si>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</si>
  <si>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</si>
  <si>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</si>
  <si>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</si>
  <si>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</si>
  <si>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</si>
  <si>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</si>
  <si>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</si>
  <si>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</si>
  <si>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</si>
  <si>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</si>
  <si>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</si>
  <si>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</si>
  <si>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</si>
  <si>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</si>
  <si>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</si>
  <si>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</si>
  <si>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</si>
  <si>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</si>
  <si>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</si>
  <si>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</si>
  <si>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</si>
  <si>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</si>
  <si>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</si>
  <si>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</si>
  <si>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</si>
  <si>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</si>
  <si>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</si>
  <si>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</si>
  <si>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</si>
  <si>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</si>
  <si>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</si>
  <si>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</si>
  <si>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</si>
  <si>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</si>
  <si>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</si>
  <si>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</si>
  <si>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</si>
  <si>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</si>
  <si>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</si>
  <si>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</si>
  <si>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</si>
  <si>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</si>
  <si>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</si>
  <si>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</si>
  <si>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</si>
  <si>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</si>
  <si>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</si>
  <si>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</si>
  <si>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</si>
  <si>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</si>
  <si>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</si>
  <si>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</si>
  <si>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</si>
  <si>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</si>
  <si>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</si>
  <si>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</si>
  <si>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</si>
  <si>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</si>
  <si>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</si>
  <si>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</si>
  <si>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</si>
  <si>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</si>
  <si>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</si>
  <si>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</si>
  <si>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</si>
  <si>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</si>
  <si>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</si>
  <si>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</si>
  <si>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</si>
  <si>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</si>
  <si>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</si>
  <si>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</si>
  <si>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</si>
  <si>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</si>
  <si>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</si>
  <si>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</si>
  <si>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</si>
  <si>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</si>
  <si>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</si>
  <si>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</si>
  <si>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</si>
  <si>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</si>
  <si>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</si>
  <si>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</si>
  <si>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</si>
  <si>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</si>
  <si>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</si>
  <si>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</si>
  <si>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</si>
  <si>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</si>
  <si>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</si>
  <si>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</si>
  <si>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</si>
  <si>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</si>
  <si>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</si>
  <si>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</si>
  <si>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</si>
  <si>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</si>
  <si>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</si>
  <si>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</si>
  <si>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</si>
  <si>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</si>
  <si>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</si>
  <si>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</si>
  <si>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</si>
  <si>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</si>
  <si>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</si>
  <si>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</si>
  <si>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</si>
  <si>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</si>
  <si>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</si>
  <si>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</si>
  <si>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</si>
  <si>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</si>
  <si>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</si>
  <si>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</si>
  <si>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</si>
  <si>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</si>
  <si>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</si>
  <si>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</si>
  <si>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</si>
  <si>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</si>
  <si>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</si>
  <si>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</si>
  <si>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</si>
  <si>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</si>
  <si>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</si>
  <si>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</si>
  <si>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</si>
  <si>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</si>
  <si>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</si>
  <si>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</si>
  <si>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</si>
  <si>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</si>
  <si>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</si>
  <si>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</si>
  <si>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</si>
  <si>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</si>
  <si>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</si>
  <si>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</si>
  <si>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</si>
  <si>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</si>
  <si>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</si>
  <si>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</si>
  <si>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</si>
  <si>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</si>
  <si>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</si>
  <si>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</si>
  <si>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</si>
  <si>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</si>
  <si>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</si>
  <si>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</si>
  <si>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</si>
  <si>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</si>
  <si>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</si>
  <si>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</si>
  <si>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</si>
  <si>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</si>
  <si>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</si>
  <si>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</si>
  <si>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</si>
  <si>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</si>
  <si>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</si>
  <si>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</si>
  <si>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</si>
  <si>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</si>
  <si>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</si>
  <si>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</si>
  <si>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</si>
  <si>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</si>
  <si>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</si>
  <si>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</si>
  <si>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</si>
  <si>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</si>
  <si>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</si>
  <si>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</si>
  <si>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</si>
  <si>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</si>
  <si>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</si>
  <si>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</si>
  <si>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</si>
  <si>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</si>
  <si>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</si>
  <si>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</si>
  <si>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</si>
  <si>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</si>
  <si>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</si>
  <si>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</si>
  <si>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</si>
  <si>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</si>
  <si>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</si>
  <si>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</si>
  <si>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</si>
  <si>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</si>
  <si>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</si>
  <si>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</si>
  <si>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</si>
  <si>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</si>
  <si>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</si>
  <si>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</si>
  <si>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</si>
  <si>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</si>
  <si>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</si>
  <si>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</si>
  <si>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</si>
  <si>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</si>
  <si>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</si>
  <si>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</si>
  <si>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</si>
  <si>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</si>
  <si>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</si>
  <si>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</si>
  <si>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</si>
  <si>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</si>
  <si>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</si>
  <si>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</si>
  <si>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</si>
  <si>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</si>
  <si>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</si>
  <si>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</si>
  <si>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</si>
  <si>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</si>
  <si>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</si>
  <si>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</si>
  <si>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</si>
  <si>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</si>
  <si>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</si>
  <si>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</si>
  <si>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</si>
  <si>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</si>
  <si>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</si>
  <si>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</si>
  <si>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</si>
  <si>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</si>
  <si>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</si>
  <si>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</si>
  <si>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</si>
  <si>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</si>
  <si>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</si>
  <si>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</si>
  <si>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</si>
  <si>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</si>
  <si>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</si>
  <si>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</si>
  <si>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</si>
  <si>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</si>
  <si>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</si>
  <si>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</si>
  <si>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</si>
  <si>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</si>
  <si>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</si>
  <si>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</si>
  <si>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</si>
  <si>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</si>
  <si>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</si>
  <si>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</si>
  <si>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</si>
  <si>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</si>
  <si>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</si>
  <si>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</si>
  <si>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</si>
  <si>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</si>
  <si>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</si>
  <si>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</si>
  <si>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</si>
  <si>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</si>
  <si>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</si>
  <si>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</si>
  <si>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</si>
  <si>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</si>
  <si>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</si>
  <si>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</si>
  <si>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</si>
  <si>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</si>
  <si>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</si>
  <si>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</si>
  <si>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</si>
  <si>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</si>
  <si>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</si>
  <si>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</si>
  <si>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</si>
  <si>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</si>
  <si>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</si>
  <si>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</si>
  <si>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</si>
  <si>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</si>
  <si>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</si>
  <si>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</si>
  <si>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</si>
  <si>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</si>
  <si>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</si>
  <si>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</si>
  <si>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</si>
  <si>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</si>
  <si>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</si>
  <si>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</si>
  <si>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</si>
  <si>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</si>
  <si>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</si>
  <si>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</si>
  <si>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</si>
  <si>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</si>
  <si>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</si>
  <si>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</si>
  <si>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</si>
  <si>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</si>
  <si>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</si>
  <si>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</si>
  <si>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</si>
  <si>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</si>
  <si>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</si>
  <si>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</si>
  <si>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</si>
  <si>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</si>
  <si>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</si>
  <si>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</si>
  <si>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</si>
  <si>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</si>
  <si>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</si>
  <si>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</si>
  <si>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</si>
  <si>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</si>
  <si>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</si>
  <si>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</si>
  <si>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</si>
  <si>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</si>
  <si>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</si>
  <si>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</si>
  <si>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</si>
  <si>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</si>
  <si>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</si>
  <si>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</si>
  <si>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</si>
  <si>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</si>
  <si>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</si>
  <si>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</si>
  <si>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</si>
  <si>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</si>
  <si>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</si>
  <si>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</si>
  <si>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</si>
  <si>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</si>
  <si>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</si>
  <si>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</si>
  <si>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</si>
  <si>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</si>
  <si>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</si>
  <si>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</si>
  <si>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</si>
  <si>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</si>
  <si>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</si>
  <si>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</si>
  <si>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</si>
  <si>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</si>
  <si>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</si>
  <si>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</si>
  <si>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</si>
  <si>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</si>
  <si>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</si>
  <si>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</si>
  <si>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</si>
  <si>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</si>
  <si>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</si>
  <si>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</si>
  <si>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</si>
  <si>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</si>
  <si>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</si>
  <si>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</si>
  <si>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</si>
  <si>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</si>
  <si>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</si>
  <si>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</si>
  <si>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</si>
  <si>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</si>
  <si>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</si>
  <si>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</si>
  <si>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</si>
  <si>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</si>
  <si>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</si>
  <si>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</si>
  <si>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</si>
  <si>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</si>
  <si>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</si>
  <si>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</si>
  <si>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</si>
  <si>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</si>
  <si>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</si>
  <si>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</si>
  <si>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</si>
  <si>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</si>
  <si>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</si>
  <si>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</si>
  <si>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</si>
  <si>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</si>
  <si>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</si>
  <si>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</si>
  <si>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</si>
  <si>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</si>
  <si>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</si>
  <si>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</si>
  <si>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</si>
  <si>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</si>
  <si>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</si>
  <si>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</si>
  <si>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</si>
  <si>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</si>
  <si>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</si>
  <si>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</si>
  <si>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</si>
  <si>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</si>
  <si>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</si>
  <si>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</si>
  <si>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</si>
  <si>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</si>
  <si>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</si>
  <si>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</si>
  <si>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</si>
  <si>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</si>
  <si>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</si>
  <si>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</si>
  <si>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</si>
  <si>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</si>
  <si>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</si>
  <si>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</si>
  <si>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</si>
  <si>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</si>
  <si>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</si>
  <si>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</si>
  <si>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</si>
  <si>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</si>
  <si>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</si>
  <si>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</si>
  <si>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</si>
  <si>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</si>
  <si>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</si>
  <si>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</si>
  <si>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</si>
  <si>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</si>
  <si>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</si>
  <si>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</si>
  <si>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</si>
  <si>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</si>
  <si>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</si>
  <si>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</si>
  <si>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</si>
  <si>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</si>
  <si>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</si>
  <si>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</si>
  <si>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</si>
  <si>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</si>
  <si>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</si>
  <si>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</si>
  <si>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</si>
  <si>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</si>
  <si>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</si>
  <si>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</si>
  <si>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</si>
  <si>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</si>
  <si>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</si>
  <si>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</si>
  <si>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</si>
  <si>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</si>
  <si>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</si>
  <si>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</si>
  <si>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</si>
  <si>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</si>
  <si>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</si>
  <si>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</si>
  <si>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</si>
  <si>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</si>
  <si>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</si>
  <si>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</si>
  <si>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</si>
  <si>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</si>
  <si>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</si>
  <si>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</si>
  <si>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</si>
  <si>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</si>
  <si>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</si>
  <si>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</si>
  <si>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</si>
  <si>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</si>
  <si>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</si>
  <si>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</si>
  <si>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</si>
  <si>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</si>
  <si>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</si>
  <si>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</si>
  <si>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</si>
  <si>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</si>
  <si>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</si>
  <si>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</si>
  <si>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</si>
  <si>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</si>
  <si>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</si>
  <si>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</si>
  <si>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</si>
  <si>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</si>
  <si>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</si>
  <si>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</si>
  <si>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</si>
  <si>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</si>
  <si>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</si>
  <si>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</si>
  <si>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</si>
  <si>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</si>
  <si>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</si>
  <si>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</si>
  <si>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</si>
  <si>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</si>
  <si>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</si>
  <si>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</si>
  <si>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</si>
  <si>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</si>
  <si>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</si>
  <si>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</si>
  <si>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</si>
  <si>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</si>
  <si>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</si>
  <si>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</si>
  <si>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</si>
  <si>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</si>
  <si>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</si>
  <si>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</si>
  <si>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</si>
  <si>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</si>
  <si>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</si>
  <si>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</si>
  <si>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</si>
  <si>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</si>
  <si>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</si>
  <si>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</si>
  <si>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</si>
  <si>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</si>
  <si>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</si>
  <si>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</si>
  <si>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</si>
  <si>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</si>
  <si>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</si>
  <si>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</si>
  <si>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</si>
  <si>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</si>
  <si>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</si>
  <si>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</si>
  <si>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</si>
  <si>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</si>
  <si>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</si>
  <si>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</si>
  <si>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</si>
  <si>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</si>
  <si>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</si>
  <si>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</si>
  <si>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</si>
  <si>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</si>
  <si>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</si>
  <si>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</si>
  <si>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</si>
  <si>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</si>
  <si>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</si>
  <si>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</si>
  <si>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</si>
  <si>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</si>
  <si>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</si>
  <si>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</si>
  <si>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</si>
  <si>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</si>
  <si>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</si>
  <si>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</si>
  <si>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</si>
  <si>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</si>
  <si>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</si>
  <si>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</si>
  <si>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</si>
  <si>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</si>
  <si>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</si>
  <si>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</si>
  <si>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</si>
  <si>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</si>
  <si>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</si>
  <si>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</si>
  <si>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</si>
  <si>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KPI</t>
  </si>
  <si>
    <t>Sum of Sales</t>
  </si>
  <si>
    <t>Sum of Profit</t>
  </si>
  <si>
    <t>Sum of Quantity</t>
  </si>
  <si>
    <t>Count of Quantity</t>
  </si>
  <si>
    <t>Profit Margin</t>
  </si>
  <si>
    <t>Row Labels</t>
  </si>
  <si>
    <t>Grand Total</t>
  </si>
  <si>
    <t>Jan</t>
  </si>
  <si>
    <t>Feb</t>
  </si>
  <si>
    <t>Mar</t>
  </si>
  <si>
    <t>Apr</t>
  </si>
  <si>
    <t>May</t>
  </si>
  <si>
    <t>Jun</t>
  </si>
  <si>
    <t>Jul</t>
  </si>
  <si>
    <t>Aug</t>
  </si>
  <si>
    <t>Sep</t>
  </si>
  <si>
    <t>Oct</t>
  </si>
  <si>
    <t>Nov</t>
  </si>
  <si>
    <t>Dec</t>
  </si>
  <si>
    <t>MAIN INSIGHTS</t>
  </si>
  <si>
    <t>Sales and Profit Analysis</t>
  </si>
  <si>
    <t xml:space="preserve">CATEGORY WISE PROFIT  </t>
  </si>
  <si>
    <t>CATEGORY WISE SALES SHARE %</t>
  </si>
  <si>
    <t>SALES BY REGION</t>
  </si>
  <si>
    <t>State Name</t>
  </si>
  <si>
    <t>TOP 5 SUB-CATEGORIES</t>
  </si>
  <si>
    <t>Sub-Categories</t>
  </si>
  <si>
    <t>Sum of  Sales</t>
  </si>
  <si>
    <t>Categories</t>
  </si>
  <si>
    <t>Months</t>
  </si>
  <si>
    <t>Sum of Margin Profit</t>
  </si>
  <si>
    <t>Sum of Profit Margin</t>
  </si>
  <si>
    <t>YOY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</si>
</sst>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 #,###,##0.00"/>
    <numFmt numFmtId="165" formatCode="\$\ #,###,##0.00,&quot;K&quot;"/>
    <numFmt numFmtId="166" formatCode="[Green]\ \▲0.00%;[Red]\ \ \▼0.00%"/>
  </numFmts>
  <fonts count="10"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b/>
      <sz val="20"/>
      <color theme="0"/>
      <name val="Calibri"/>
      <family val="2"/>
      <scheme val="minor"/>
    </font>
    <font>
      <b/>
      <sz val="22"/>
      <color theme="0"/>
      <name val="Calibri"/>
      <family val="2"/>
      <scheme val="minor"/>
    </font>
    <font>
      <b/>
      <sz val="12"/>
      <color theme="1"/>
      <name val="Calibri"/>
      <family val="2"/>
      <scheme val="minor"/>
    </font>
    <font>
      <b/>
      <sz val="11"/>
      <name val="Calibri"/>
      <family val="2"/>
      <scheme val="minor"/>
    </font>
  </fonts>
  <fills count="5">
    <fill>
      <patternFill patternType="none"/>
    </fill>
    <fill>
      <patternFill patternType="gray125"/>
    </fill>
    <fill>
      <patternFill patternType="solid">
        <fgColor theme="2"/>
        <bgColor indexed="64"/>
      </patternFill>
    </fill>
    <fill>
      <patternFill patternType="solid">
        <fgColor theme="1"/>
        <bgColor indexed="64"/>
      </patternFill>
    </fill>
    <fill>
      <patternFill patternType="solid">
        <fgColor rgb="FFFFFF00"/>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rgb="FF999999"/>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5"/>
      </top>
      <bottom/>
      <diagonal/>
    </border>
    <border>
      <left style="medium">
        <color indexed="64"/>
      </left>
      <right style="medium">
        <color indexed="64"/>
      </right>
      <top style="thin">
        <color rgb="FF999999"/>
      </top>
      <bottom style="medium">
        <color indexed="64"/>
      </bottom>
      <diagonal/>
    </border>
    <border>
      <left style="medium">
        <color indexed="64"/>
      </left>
      <right style="medium">
        <color indexed="64"/>
      </right>
      <top style="thin">
        <color indexed="65"/>
      </top>
      <bottom style="medium">
        <color indexed="64"/>
      </bottom>
      <diagonal/>
    </border>
    <border>
      <left style="medium">
        <color indexed="64"/>
      </left>
      <right/>
      <top/>
      <bottom style="thin">
        <color rgb="FF999999"/>
      </bottom>
      <diagonal/>
    </border>
    <border>
      <left/>
      <right/>
      <top/>
      <bottom style="thin">
        <color rgb="FF999999"/>
      </bottom>
      <diagonal/>
    </border>
    <border>
      <left style="thin">
        <color rgb="FF999999"/>
      </left>
      <right style="medium">
        <color indexed="64"/>
      </right>
      <top style="medium">
        <color indexed="64"/>
      </top>
      <bottom/>
      <diagonal/>
    </border>
    <border>
      <left style="medium">
        <color indexed="64"/>
      </left>
      <right/>
      <top style="thin">
        <color indexed="65"/>
      </top>
      <bottom/>
      <diagonal/>
    </border>
    <border>
      <left style="medium">
        <color indexed="64"/>
      </left>
      <right/>
      <top style="thin">
        <color rgb="FF999999"/>
      </top>
      <bottom style="medium">
        <color indexed="64"/>
      </bottom>
      <diagonal/>
    </border>
    <border>
      <left/>
      <right style="medium">
        <color indexed="64"/>
      </right>
      <top style="thin">
        <color rgb="FF999999"/>
      </top>
      <bottom/>
      <diagonal/>
    </border>
    <border>
      <left/>
      <right style="medium">
        <color indexed="64"/>
      </right>
      <top style="thin">
        <color rgb="FF999999"/>
      </top>
      <bottom style="medium">
        <color indexed="64"/>
      </bottom>
      <diagonal/>
    </border>
    <border>
      <left style="medium">
        <color indexed="64"/>
      </left>
      <right style="medium">
        <color indexed="64"/>
      </right>
      <top style="thin">
        <color rgb="FF999999"/>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indexed="65"/>
      </top>
      <bottom style="medium">
        <color indexed="64"/>
      </bottom>
      <diagonal/>
    </border>
  </borders>
  <cellStyleXfs count="1">
    <xf numFmtId="0" fontId="0" fillId="0" borderId="0"/>
  </cellStyleXfs>
  <cellXfs count="73">
    <xf numFmtId="0" fontId="0" fillId="0" borderId="0" xfId="0"/>
    <xf numFmtId="0" fontId="2" fillId="0" borderId="0" xfId="0" applyFont="1"/>
    <xf numFmtId="0" fontId="3" fillId="0" borderId="1" xfId="0" applyFont="1" applyBorder="1"/>
    <xf numFmtId="14" fontId="4" fillId="0" borderId="1" xfId="0" applyNumberFormat="1" applyFont="1" applyBorder="1"/>
    <xf numFmtId="0" fontId="1" fillId="0" borderId="1" xfId="0" applyFont="1" applyBorder="1"/>
    <xf numFmtId="0" fontId="0" fillId="2" borderId="0" xfId="0" applyFill="1"/>
    <xf numFmtId="0" fontId="0" fillId="3" borderId="0" xfId="0" applyFill="1"/>
    <xf numFmtId="0" fontId="1" fillId="2" borderId="0" xfId="0" applyFont="1" applyFill="1"/>
    <xf numFmtId="164" fontId="0" fillId="0" borderId="3" xfId="0" applyNumberFormat="1" applyBorder="1"/>
    <xf numFmtId="0" fontId="5" fillId="4" borderId="2" xfId="0" applyFont="1" applyFill="1" applyBorder="1" applyAlignment="1">
      <alignment horizontal="center" vertical="center"/>
    </xf>
    <xf numFmtId="0" fontId="5" fillId="4" borderId="4" xfId="0" applyFont="1" applyFill="1" applyBorder="1" applyAlignment="1">
      <alignment horizontal="center" vertical="center"/>
    </xf>
    <xf numFmtId="10" fontId="0" fillId="0" borderId="0" xfId="0" applyNumberFormat="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8" fillId="0" borderId="0" xfId="0" applyFont="1"/>
    <xf numFmtId="0" fontId="0" fillId="0" borderId="11" xfId="0" applyBorder="1" applyAlignment="1">
      <alignment horizontal="left"/>
    </xf>
    <xf numFmtId="0" fontId="0" fillId="0" borderId="12" xfId="0" applyBorder="1"/>
    <xf numFmtId="0" fontId="0" fillId="0" borderId="13" xfId="0" applyBorder="1"/>
    <xf numFmtId="0" fontId="0" fillId="0" borderId="14" xfId="0" applyBorder="1"/>
    <xf numFmtId="0" fontId="0" fillId="0" borderId="16" xfId="0" applyBorder="1" applyAlignment="1">
      <alignment horizontal="left"/>
    </xf>
    <xf numFmtId="0" fontId="0" fillId="0" borderId="5" xfId="0" pivotButton="1" applyBorder="1"/>
    <xf numFmtId="0" fontId="0" fillId="0" borderId="15" xfId="0" applyBorder="1" applyAlignment="1">
      <alignment horizontal="left"/>
    </xf>
    <xf numFmtId="0" fontId="0" fillId="0" borderId="18" xfId="0" applyBorder="1" applyAlignment="1">
      <alignment horizontal="left"/>
    </xf>
    <xf numFmtId="0" fontId="0" fillId="0" borderId="5" xfId="0" applyBorder="1" applyAlignment="1">
      <alignment horizontal="left"/>
    </xf>
    <xf numFmtId="0" fontId="0" fillId="0" borderId="5" xfId="0" applyBorder="1"/>
    <xf numFmtId="10" fontId="0" fillId="0" borderId="15" xfId="0" applyNumberFormat="1" applyBorder="1"/>
    <xf numFmtId="10" fontId="0" fillId="0" borderId="16" xfId="0" applyNumberFormat="1" applyBorder="1"/>
    <xf numFmtId="10" fontId="0" fillId="0" borderId="17" xfId="0" applyNumberFormat="1" applyBorder="1"/>
    <xf numFmtId="0" fontId="0" fillId="0" borderId="6" xfId="0" pivotButton="1" applyBorder="1"/>
    <xf numFmtId="0" fontId="0" fillId="0" borderId="21" xfId="0" applyBorder="1"/>
    <xf numFmtId="0" fontId="0" fillId="0" borderId="22" xfId="0" applyBorder="1" applyAlignment="1">
      <alignment horizontal="left"/>
    </xf>
    <xf numFmtId="0" fontId="0" fillId="0" borderId="23" xfId="0" applyBorder="1" applyAlignment="1">
      <alignment horizontal="left"/>
    </xf>
    <xf numFmtId="0" fontId="0" fillId="0" borderId="26" xfId="0" applyBorder="1" applyAlignment="1">
      <alignment horizontal="left"/>
    </xf>
    <xf numFmtId="0" fontId="0" fillId="0" borderId="17" xfId="0" applyBorder="1" applyAlignment="1">
      <alignment horizontal="left"/>
    </xf>
    <xf numFmtId="0" fontId="0" fillId="0" borderId="27" xfId="0" applyBorder="1"/>
    <xf numFmtId="0" fontId="0" fillId="0" borderId="28" xfId="0" applyBorder="1"/>
    <xf numFmtId="0" fontId="0" fillId="0" borderId="29" xfId="0" applyBorder="1" applyAlignment="1">
      <alignment horizontal="left"/>
    </xf>
    <xf numFmtId="0" fontId="5" fillId="4" borderId="0" xfId="0" applyFont="1" applyFill="1" applyAlignment="1">
      <alignment horizontal="center" vertical="center"/>
    </xf>
    <xf numFmtId="165" fontId="0" fillId="0" borderId="15" xfId="0" applyNumberFormat="1" applyBorder="1"/>
    <xf numFmtId="165" fontId="0" fillId="0" borderId="16" xfId="0" applyNumberFormat="1" applyBorder="1"/>
    <xf numFmtId="165" fontId="0" fillId="0" borderId="18" xfId="0" applyNumberFormat="1" applyBorder="1"/>
    <xf numFmtId="165" fontId="0" fillId="0" borderId="6" xfId="0" applyNumberFormat="1" applyBorder="1"/>
    <xf numFmtId="165" fontId="0" fillId="0" borderId="8" xfId="0" applyNumberFormat="1" applyBorder="1"/>
    <xf numFmtId="165" fontId="0" fillId="0" borderId="11" xfId="0" applyNumberFormat="1" applyBorder="1"/>
    <xf numFmtId="165" fontId="0" fillId="0" borderId="24" xfId="0" applyNumberFormat="1" applyBorder="1"/>
    <xf numFmtId="165" fontId="0" fillId="0" borderId="23" xfId="0" applyNumberFormat="1" applyBorder="1"/>
    <xf numFmtId="165" fontId="0" fillId="0" borderId="25" xfId="0" applyNumberFormat="1" applyBorder="1"/>
    <xf numFmtId="165" fontId="0" fillId="0" borderId="17" xfId="0" applyNumberFormat="1" applyBorder="1"/>
    <xf numFmtId="0" fontId="5" fillId="4" borderId="6" xfId="0" applyFont="1" applyFill="1" applyBorder="1" applyAlignment="1">
      <alignment horizontal="center" vertical="center"/>
    </xf>
    <xf numFmtId="0" fontId="5" fillId="4" borderId="8" xfId="0" applyFont="1" applyFill="1" applyBorder="1" applyAlignment="1">
      <alignment horizontal="center" vertical="center"/>
    </xf>
    <xf numFmtId="165" fontId="0" fillId="0" borderId="10" xfId="0" applyNumberFormat="1" applyBorder="1"/>
    <xf numFmtId="165" fontId="0" fillId="0" borderId="14" xfId="0" applyNumberFormat="1" applyBorder="1"/>
    <xf numFmtId="0" fontId="0" fillId="0" borderId="1" xfId="0" pivotButton="1" applyBorder="1"/>
    <xf numFmtId="0" fontId="5" fillId="4" borderId="1" xfId="0" applyFont="1" applyFill="1" applyBorder="1" applyAlignment="1">
      <alignment horizontal="center" vertical="center"/>
    </xf>
    <xf numFmtId="0" fontId="0" fillId="0" borderId="1" xfId="0" applyBorder="1" applyAlignment="1">
      <alignment horizontal="left"/>
    </xf>
    <xf numFmtId="10" fontId="0" fillId="0" borderId="1" xfId="0" applyNumberFormat="1" applyBorder="1"/>
    <xf numFmtId="164" fontId="0" fillId="0" borderId="1" xfId="0" applyNumberFormat="1" applyBorder="1"/>
    <xf numFmtId="0" fontId="0" fillId="0" borderId="3" xfId="0" applyBorder="1"/>
    <xf numFmtId="0" fontId="0" fillId="0" borderId="1" xfId="0" applyBorder="1"/>
    <xf numFmtId="166" fontId="0" fillId="0" borderId="0" xfId="0" applyNumberFormat="1"/>
    <xf numFmtId="0" fontId="9" fillId="0" borderId="0" xfId="0" applyFont="1" applyAlignment="1">
      <alignment horizontal="center"/>
    </xf>
    <xf numFmtId="0" fontId="5" fillId="4" borderId="0" xfId="0" applyFont="1" applyFill="1" applyAlignment="1">
      <alignment horizontal="center" vertical="center"/>
    </xf>
    <xf numFmtId="0" fontId="6" fillId="3" borderId="0" xfId="0" applyFont="1" applyFill="1" applyAlignment="1">
      <alignment horizontal="center"/>
    </xf>
    <xf numFmtId="0" fontId="8" fillId="4" borderId="12" xfId="0" applyFont="1" applyFill="1" applyBorder="1" applyAlignment="1">
      <alignment horizontal="center"/>
    </xf>
    <xf numFmtId="0" fontId="8" fillId="4" borderId="13" xfId="0" applyFont="1" applyFill="1" applyBorder="1" applyAlignment="1">
      <alignment horizontal="center"/>
    </xf>
    <xf numFmtId="0" fontId="7" fillId="3" borderId="0" xfId="0" applyFont="1" applyFill="1" applyAlignment="1">
      <alignment horizontal="center" vertical="center"/>
    </xf>
    <xf numFmtId="0" fontId="8" fillId="4" borderId="9" xfId="0" applyFont="1" applyFill="1" applyBorder="1" applyAlignment="1">
      <alignment horizontal="center"/>
    </xf>
    <xf numFmtId="0" fontId="8" fillId="4" borderId="0" xfId="0" applyFont="1" applyFill="1" applyAlignment="1">
      <alignment horizontal="center"/>
    </xf>
    <xf numFmtId="0" fontId="8" fillId="4" borderId="19" xfId="0" applyFont="1" applyFill="1" applyBorder="1" applyAlignment="1">
      <alignment horizontal="center"/>
    </xf>
    <xf numFmtId="0" fontId="8" fillId="4" borderId="20" xfId="0" applyFont="1" applyFill="1" applyBorder="1" applyAlignment="1">
      <alignment horizontal="center"/>
    </xf>
  </cellXfs>
  <cellStyles count="1">
    <cellStyle name="Normal" xfId="0" builtinId="0"/>
  </cellStyles>
  <dxfs count="1317">
    <dxf>
      <numFmt numFmtId="164" formatCode="\$\ #,###,##0.00"/>
    </dxf>
    <dxf>
      <alignment vertical="center"/>
    </dxf>
    <dxf>
      <alignment horizontal="center"/>
    </dxf>
    <dxf>
      <fill>
        <patternFill patternType="solid">
          <bgColor rgb="FFFFFF00"/>
        </patternFill>
      </fill>
    </dxf>
    <dxf>
      <font>
        <b/>
        <family val="2"/>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fill>
        <patternFill patternType="solid">
          <bgColor rgb="FFFFFF00"/>
        </patternFill>
      </fill>
    </dxf>
    <dxf>
      <font>
        <b/>
        <family val="2"/>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fill>
        <patternFill patternType="solid">
          <bgColor rgb="FFFFFF00"/>
        </patternFill>
      </fill>
    </dxf>
    <dxf>
      <font>
        <b/>
        <family val="2"/>
      </font>
    </dxf>
    <dxf>
      <numFmt numFmtId="0" formatCode="General"/>
    </dxf>
    <dxf>
      <numFmt numFmtId="0" formatCode="General"/>
    </dxf>
    <dxf>
      <numFmt numFmtId="0" formatCode="General"/>
    </dxf>
    <dxf>
      <alignment vertical="center"/>
    </dxf>
    <dxf>
      <alignment horizontal="center"/>
    </dxf>
    <dxf>
      <fill>
        <patternFill patternType="solid">
          <bgColor rgb="FFFFFF00"/>
        </patternFill>
      </fill>
    </dxf>
    <dxf>
      <font>
        <b/>
        <family val="2"/>
      </font>
    </dxf>
    <dxf>
      <numFmt numFmtId="0" formatCode="General"/>
    </dxf>
    <dxf>
      <numFmt numFmtId="0" formatCode="General"/>
    </dxf>
    <dxf>
      <numFmt numFmtId="0" formatCode="General"/>
    </dxf>
    <dxf>
      <numFmt numFmtId="164" formatCode="\$\ #,###,##0.00"/>
    </dxf>
    <dxf>
      <alignment vertical="center"/>
    </dxf>
    <dxf>
      <alignment horizontal="center"/>
    </dxf>
    <dxf>
      <fill>
        <patternFill patternType="solid">
          <bgColor rgb="FFFFFF00"/>
        </patternFill>
      </fill>
    </dxf>
    <dxf>
      <font>
        <b/>
        <family val="2"/>
      </font>
    </dxf>
    <dxf>
      <numFmt numFmtId="164" formatCode="\$\ #,###,##0.00"/>
    </dxf>
    <dxf>
      <alignment vertical="center"/>
    </dxf>
    <dxf>
      <alignment horizontal="center"/>
    </dxf>
    <dxf>
      <fill>
        <patternFill patternType="solid">
          <bgColor rgb="FFFFFF00"/>
        </patternFill>
      </fill>
    </dxf>
    <dxf>
      <font>
        <b/>
        <family val="2"/>
      </font>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numFmt numFmtId="164" formatCode="\$\ #,###,##0.00"/>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5" formatCode="\$\ #,###,##0.00,&quot;K&quot;"/>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fill>
        <patternFill patternType="solid">
          <bgColor rgb="FFFFFF00"/>
        </patternFill>
      </fill>
    </dxf>
    <dxf>
      <font>
        <b/>
        <family val="2"/>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fill>
        <patternFill patternType="solid">
          <bgColor rgb="FFFFFF00"/>
        </patternFill>
      </fill>
    </dxf>
    <dxf>
      <font>
        <b/>
        <family val="2"/>
      </font>
    </dxf>
    <dxf>
      <numFmt numFmtId="0" formatCode="General"/>
    </dxf>
    <dxf>
      <numFmt numFmtId="0" formatCode="General"/>
    </dxf>
    <dxf>
      <numFmt numFmtId="0" formatCode="General"/>
    </dxf>
    <dxf>
      <alignment vertical="center"/>
    </dxf>
    <dxf>
      <alignment horizontal="center"/>
    </dxf>
    <dxf>
      <fill>
        <patternFill patternType="solid">
          <bgColor rgb="FFFFFF00"/>
        </patternFill>
      </fill>
    </dxf>
    <dxf>
      <font>
        <b/>
        <family val="2"/>
      </font>
    </dxf>
    <dxf>
      <numFmt numFmtId="0" formatCode="General"/>
    </dxf>
    <dxf>
      <numFmt numFmtId="0" formatCode="General"/>
    </dxf>
    <dxf>
      <numFmt numFmtId="0" formatCode="General"/>
    </dxf>
    <dxf>
      <numFmt numFmtId="164" formatCode="\$\ #,###,##0.00"/>
    </dxf>
    <dxf>
      <alignment vertical="center"/>
    </dxf>
    <dxf>
      <alignment horizontal="center"/>
    </dxf>
    <dxf>
      <fill>
        <patternFill patternType="solid">
          <bgColor rgb="FFFFFF00"/>
        </patternFill>
      </fill>
    </dxf>
    <dxf>
      <font>
        <b/>
        <family val="2"/>
      </font>
    </dxf>
    <dxf>
      <numFmt numFmtId="164" formatCode="\$\ #,###,##0.00"/>
    </dxf>
    <dxf>
      <alignment vertical="center"/>
    </dxf>
    <dxf>
      <alignment horizontal="center"/>
    </dxf>
    <dxf>
      <fill>
        <patternFill patternType="solid">
          <bgColor rgb="FFFFFF00"/>
        </patternFill>
      </fill>
    </dxf>
    <dxf>
      <font>
        <b/>
        <family val="2"/>
      </font>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numFmt numFmtId="164" formatCode="\$\ #,###,##0.00"/>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5" formatCode="\$\ #,###,##0.00,&quot;K&quot;"/>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fill>
        <patternFill patternType="solid">
          <bgColor rgb="FFFFFF00"/>
        </patternFill>
      </fill>
    </dxf>
    <dxf>
      <font>
        <b/>
        <family val="2"/>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fill>
        <patternFill patternType="solid">
          <bgColor rgb="FFFFFF00"/>
        </patternFill>
      </fill>
    </dxf>
    <dxf>
      <font>
        <b/>
        <family val="2"/>
      </font>
    </dxf>
    <dxf>
      <numFmt numFmtId="0" formatCode="General"/>
    </dxf>
    <dxf>
      <numFmt numFmtId="0" formatCode="General"/>
    </dxf>
    <dxf>
      <numFmt numFmtId="0" formatCode="General"/>
    </dxf>
    <dxf>
      <alignment vertical="center"/>
    </dxf>
    <dxf>
      <alignment horizontal="center"/>
    </dxf>
    <dxf>
      <fill>
        <patternFill patternType="solid">
          <bgColor rgb="FFFFFF00"/>
        </patternFill>
      </fill>
    </dxf>
    <dxf>
      <font>
        <b/>
        <family val="2"/>
      </font>
    </dxf>
    <dxf>
      <numFmt numFmtId="0" formatCode="General"/>
    </dxf>
    <dxf>
      <numFmt numFmtId="0" formatCode="General"/>
    </dxf>
    <dxf>
      <numFmt numFmtId="0" formatCode="General"/>
    </dxf>
    <dxf>
      <numFmt numFmtId="164" formatCode="\$\ #,###,##0.00"/>
    </dxf>
    <dxf>
      <alignment vertical="center"/>
    </dxf>
    <dxf>
      <alignment horizontal="center"/>
    </dxf>
    <dxf>
      <fill>
        <patternFill patternType="solid">
          <bgColor rgb="FFFFFF00"/>
        </patternFill>
      </fill>
    </dxf>
    <dxf>
      <font>
        <b/>
        <family val="2"/>
      </font>
    </dxf>
    <dxf>
      <numFmt numFmtId="164" formatCode="\$\ #,###,##0.00"/>
    </dxf>
    <dxf>
      <alignment vertical="center"/>
    </dxf>
    <dxf>
      <alignment horizontal="center"/>
    </dxf>
    <dxf>
      <fill>
        <patternFill patternType="solid">
          <bgColor rgb="FFFFFF00"/>
        </patternFill>
      </fill>
    </dxf>
    <dxf>
      <font>
        <b/>
        <family val="2"/>
      </font>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numFmt numFmtId="164" formatCode="\$\ #,###,##0.00"/>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5" formatCode="\$\ #,###,##0.00,&quot;K&quot;"/>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fill>
        <patternFill patternType="solid">
          <bgColor rgb="FFFFFF00"/>
        </patternFill>
      </fill>
    </dxf>
    <dxf>
      <font>
        <b/>
        <family val="2"/>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fill>
        <patternFill patternType="solid">
          <bgColor rgb="FFFFFF00"/>
        </patternFill>
      </fill>
    </dxf>
    <dxf>
      <font>
        <b/>
        <family val="2"/>
      </font>
    </dxf>
    <dxf>
      <numFmt numFmtId="0" formatCode="General"/>
    </dxf>
    <dxf>
      <numFmt numFmtId="0" formatCode="General"/>
    </dxf>
    <dxf>
      <numFmt numFmtId="0" formatCode="General"/>
    </dxf>
    <dxf>
      <alignment vertical="center"/>
    </dxf>
    <dxf>
      <alignment horizontal="center"/>
    </dxf>
    <dxf>
      <fill>
        <patternFill patternType="solid">
          <bgColor rgb="FFFFFF00"/>
        </patternFill>
      </fill>
    </dxf>
    <dxf>
      <font>
        <b/>
        <family val="2"/>
      </font>
    </dxf>
    <dxf>
      <numFmt numFmtId="0" formatCode="General"/>
    </dxf>
    <dxf>
      <numFmt numFmtId="0" formatCode="General"/>
    </dxf>
    <dxf>
      <numFmt numFmtId="0" formatCode="General"/>
    </dxf>
    <dxf>
      <numFmt numFmtId="164" formatCode="\$\ #,###,##0.00"/>
    </dxf>
    <dxf>
      <alignment vertical="center"/>
    </dxf>
    <dxf>
      <alignment horizontal="center"/>
    </dxf>
    <dxf>
      <fill>
        <patternFill patternType="solid">
          <bgColor rgb="FFFFFF00"/>
        </patternFill>
      </fill>
    </dxf>
    <dxf>
      <font>
        <b/>
        <family val="2"/>
      </font>
    </dxf>
    <dxf>
      <numFmt numFmtId="164" formatCode="\$\ #,###,##0.00"/>
    </dxf>
    <dxf>
      <alignment vertical="center"/>
    </dxf>
    <dxf>
      <alignment horizontal="center"/>
    </dxf>
    <dxf>
      <fill>
        <patternFill patternType="solid">
          <bgColor rgb="FFFFFF00"/>
        </patternFill>
      </fill>
    </dxf>
    <dxf>
      <font>
        <b/>
        <family val="2"/>
      </font>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numFmt numFmtId="164" formatCode="\$\ #,###,##0.00"/>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5" formatCode="\$\ #,###,##0.00,&quot;K&quot;"/>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fill>
        <patternFill patternType="solid">
          <bgColor rgb="FFFFFF00"/>
        </patternFill>
      </fill>
    </dxf>
    <dxf>
      <font>
        <b/>
        <family val="2"/>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fill>
        <patternFill patternType="solid">
          <bgColor rgb="FFFFFF00"/>
        </patternFill>
      </fill>
    </dxf>
    <dxf>
      <font>
        <b/>
        <family val="2"/>
      </font>
    </dxf>
    <dxf>
      <numFmt numFmtId="0" formatCode="General"/>
    </dxf>
    <dxf>
      <numFmt numFmtId="0" formatCode="General"/>
    </dxf>
    <dxf>
      <numFmt numFmtId="0" formatCode="General"/>
    </dxf>
    <dxf>
      <alignment vertical="center"/>
    </dxf>
    <dxf>
      <alignment horizontal="center"/>
    </dxf>
    <dxf>
      <fill>
        <patternFill patternType="solid">
          <bgColor rgb="FFFFFF00"/>
        </patternFill>
      </fill>
    </dxf>
    <dxf>
      <font>
        <b/>
        <family val="2"/>
      </font>
    </dxf>
    <dxf>
      <numFmt numFmtId="0" formatCode="General"/>
    </dxf>
    <dxf>
      <numFmt numFmtId="0" formatCode="General"/>
    </dxf>
    <dxf>
      <numFmt numFmtId="0" formatCode="General"/>
    </dxf>
    <dxf>
      <numFmt numFmtId="164" formatCode="\$\ #,###,##0.00"/>
    </dxf>
    <dxf>
      <alignment vertical="center"/>
    </dxf>
    <dxf>
      <alignment horizontal="center"/>
    </dxf>
    <dxf>
      <fill>
        <patternFill patternType="solid">
          <bgColor rgb="FFFFFF00"/>
        </patternFill>
      </fill>
    </dxf>
    <dxf>
      <font>
        <b/>
        <family val="2"/>
      </font>
    </dxf>
    <dxf>
      <numFmt numFmtId="164" formatCode="\$\ #,###,##0.00"/>
    </dxf>
    <dxf>
      <alignment vertical="center"/>
    </dxf>
    <dxf>
      <alignment horizontal="center"/>
    </dxf>
    <dxf>
      <fill>
        <patternFill patternType="solid">
          <bgColor rgb="FFFFFF00"/>
        </patternFill>
      </fill>
    </dxf>
    <dxf>
      <font>
        <b/>
        <family val="2"/>
      </font>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numFmt numFmtId="164" formatCode="\$\ #,###,##0.00"/>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5" formatCode="\$\ #,###,##0.00,&quot;K&quot;"/>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fill>
        <patternFill patternType="solid">
          <bgColor rgb="FFFFFF00"/>
        </patternFill>
      </fill>
    </dxf>
    <dxf>
      <font>
        <b/>
        <family val="2"/>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fill>
        <patternFill patternType="solid">
          <bgColor rgb="FFFFFF00"/>
        </patternFill>
      </fill>
    </dxf>
    <dxf>
      <font>
        <b/>
        <family val="2"/>
      </font>
    </dxf>
    <dxf>
      <numFmt numFmtId="0" formatCode="General"/>
    </dxf>
    <dxf>
      <numFmt numFmtId="0" formatCode="General"/>
    </dxf>
    <dxf>
      <numFmt numFmtId="0" formatCode="General"/>
    </dxf>
    <dxf>
      <alignment vertical="center"/>
    </dxf>
    <dxf>
      <alignment horizontal="center"/>
    </dxf>
    <dxf>
      <fill>
        <patternFill patternType="solid">
          <bgColor rgb="FFFFFF00"/>
        </patternFill>
      </fill>
    </dxf>
    <dxf>
      <font>
        <b/>
        <family val="2"/>
      </font>
    </dxf>
    <dxf>
      <numFmt numFmtId="0" formatCode="General"/>
    </dxf>
    <dxf>
      <numFmt numFmtId="0" formatCode="General"/>
    </dxf>
    <dxf>
      <numFmt numFmtId="0" formatCode="General"/>
    </dxf>
    <dxf>
      <numFmt numFmtId="164" formatCode="\$\ #,###,##0.00"/>
    </dxf>
    <dxf>
      <alignment vertical="center"/>
    </dxf>
    <dxf>
      <alignment horizontal="center"/>
    </dxf>
    <dxf>
      <fill>
        <patternFill patternType="solid">
          <bgColor rgb="FFFFFF00"/>
        </patternFill>
      </fill>
    </dxf>
    <dxf>
      <font>
        <b/>
        <family val="2"/>
      </font>
    </dxf>
    <dxf>
      <numFmt numFmtId="164" formatCode="\$\ #,###,##0.00"/>
    </dxf>
    <dxf>
      <alignment vertical="center"/>
    </dxf>
    <dxf>
      <alignment horizontal="center"/>
    </dxf>
    <dxf>
      <fill>
        <patternFill patternType="solid">
          <bgColor rgb="FFFFFF00"/>
        </patternFill>
      </fill>
    </dxf>
    <dxf>
      <font>
        <b/>
        <family val="2"/>
      </font>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numFmt numFmtId="164" formatCode="\$\ #,###,##0.00"/>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5" formatCode="\$\ #,###,##0.00,&quot;K&quot;"/>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fill>
        <patternFill patternType="solid">
          <bgColor rgb="FFFFFF00"/>
        </patternFill>
      </fill>
    </dxf>
    <dxf>
      <font>
        <b/>
        <family val="2"/>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fill>
        <patternFill patternType="solid">
          <bgColor rgb="FFFFFF00"/>
        </patternFill>
      </fill>
    </dxf>
    <dxf>
      <font>
        <b/>
        <family val="2"/>
      </font>
    </dxf>
    <dxf>
      <numFmt numFmtId="0" formatCode="General"/>
    </dxf>
    <dxf>
      <numFmt numFmtId="0" formatCode="General"/>
    </dxf>
    <dxf>
      <numFmt numFmtId="0" formatCode="General"/>
    </dxf>
    <dxf>
      <alignment vertical="center"/>
    </dxf>
    <dxf>
      <alignment horizontal="center"/>
    </dxf>
    <dxf>
      <fill>
        <patternFill patternType="solid">
          <bgColor rgb="FFFFFF00"/>
        </patternFill>
      </fill>
    </dxf>
    <dxf>
      <font>
        <b/>
        <family val="2"/>
      </font>
    </dxf>
    <dxf>
      <numFmt numFmtId="0" formatCode="General"/>
    </dxf>
    <dxf>
      <numFmt numFmtId="0" formatCode="General"/>
    </dxf>
    <dxf>
      <numFmt numFmtId="0" formatCode="General"/>
    </dxf>
    <dxf>
      <numFmt numFmtId="164" formatCode="\$\ #,###,##0.00"/>
    </dxf>
    <dxf>
      <alignment vertical="center"/>
    </dxf>
    <dxf>
      <alignment horizontal="center"/>
    </dxf>
    <dxf>
      <fill>
        <patternFill patternType="solid">
          <bgColor rgb="FFFFFF00"/>
        </patternFill>
      </fill>
    </dxf>
    <dxf>
      <font>
        <b/>
        <family val="2"/>
      </font>
    </dxf>
    <dxf>
      <numFmt numFmtId="164" formatCode="\$\ #,###,##0.00"/>
    </dxf>
    <dxf>
      <alignment vertical="center"/>
    </dxf>
    <dxf>
      <alignment horizontal="center"/>
    </dxf>
    <dxf>
      <fill>
        <patternFill patternType="solid">
          <bgColor rgb="FFFFFF00"/>
        </patternFill>
      </fill>
    </dxf>
    <dxf>
      <font>
        <b/>
        <family val="2"/>
      </font>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numFmt numFmtId="164" formatCode="\$\ #,###,##0.00"/>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5" formatCode="\$\ #,###,##0.00,&quot;K&quot;"/>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fill>
        <patternFill patternType="solid">
          <bgColor rgb="FFFFFF00"/>
        </patternFill>
      </fill>
    </dxf>
    <dxf>
      <font>
        <b/>
        <family val="2"/>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fill>
        <patternFill patternType="solid">
          <bgColor rgb="FFFFFF00"/>
        </patternFill>
      </fill>
    </dxf>
    <dxf>
      <font>
        <b/>
        <family val="2"/>
      </font>
    </dxf>
    <dxf>
      <numFmt numFmtId="0" formatCode="General"/>
    </dxf>
    <dxf>
      <numFmt numFmtId="0" formatCode="General"/>
    </dxf>
    <dxf>
      <numFmt numFmtId="0" formatCode="General"/>
    </dxf>
    <dxf>
      <alignment vertical="center"/>
    </dxf>
    <dxf>
      <alignment horizontal="center"/>
    </dxf>
    <dxf>
      <fill>
        <patternFill patternType="solid">
          <bgColor rgb="FFFFFF00"/>
        </patternFill>
      </fill>
    </dxf>
    <dxf>
      <font>
        <b/>
        <family val="2"/>
      </font>
    </dxf>
    <dxf>
      <numFmt numFmtId="0" formatCode="General"/>
    </dxf>
    <dxf>
      <numFmt numFmtId="0" formatCode="General"/>
    </dxf>
    <dxf>
      <numFmt numFmtId="0" formatCode="General"/>
    </dxf>
    <dxf>
      <numFmt numFmtId="164" formatCode="\$\ #,###,##0.00"/>
    </dxf>
    <dxf>
      <alignment vertical="center"/>
    </dxf>
    <dxf>
      <alignment horizontal="center"/>
    </dxf>
    <dxf>
      <fill>
        <patternFill patternType="solid">
          <bgColor rgb="FFFFFF00"/>
        </patternFill>
      </fill>
    </dxf>
    <dxf>
      <font>
        <b/>
        <family val="2"/>
      </font>
    </dxf>
    <dxf>
      <numFmt numFmtId="164" formatCode="\$\ #,###,##0.00"/>
    </dxf>
    <dxf>
      <alignment vertical="center"/>
    </dxf>
    <dxf>
      <alignment horizontal="center"/>
    </dxf>
    <dxf>
      <fill>
        <patternFill patternType="solid">
          <bgColor rgb="FFFFFF00"/>
        </patternFill>
      </fill>
    </dxf>
    <dxf>
      <font>
        <b/>
        <family val="2"/>
      </font>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numFmt numFmtId="164" formatCode="\$\ #,###,##0.00"/>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5" formatCode="\$\ #,###,##0.00,&quot;K&quot;"/>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fill>
        <patternFill patternType="solid">
          <bgColor rgb="FFFFFF00"/>
        </patternFill>
      </fill>
    </dxf>
    <dxf>
      <font>
        <b/>
        <family val="2"/>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fill>
        <patternFill patternType="solid">
          <bgColor rgb="FFFFFF00"/>
        </patternFill>
      </fill>
    </dxf>
    <dxf>
      <font>
        <b/>
        <family val="2"/>
      </font>
    </dxf>
    <dxf>
      <numFmt numFmtId="0" formatCode="General"/>
    </dxf>
    <dxf>
      <numFmt numFmtId="0" formatCode="General"/>
    </dxf>
    <dxf>
      <numFmt numFmtId="0" formatCode="General"/>
    </dxf>
    <dxf>
      <alignment vertical="center"/>
    </dxf>
    <dxf>
      <alignment horizontal="center"/>
    </dxf>
    <dxf>
      <fill>
        <patternFill patternType="solid">
          <bgColor rgb="FFFFFF00"/>
        </patternFill>
      </fill>
    </dxf>
    <dxf>
      <font>
        <b/>
        <family val="2"/>
      </font>
    </dxf>
    <dxf>
      <numFmt numFmtId="0" formatCode="General"/>
    </dxf>
    <dxf>
      <numFmt numFmtId="0" formatCode="General"/>
    </dxf>
    <dxf>
      <numFmt numFmtId="0" formatCode="General"/>
    </dxf>
    <dxf>
      <numFmt numFmtId="164" formatCode="\$\ #,###,##0.00"/>
    </dxf>
    <dxf>
      <alignment vertical="center"/>
    </dxf>
    <dxf>
      <alignment horizontal="center"/>
    </dxf>
    <dxf>
      <fill>
        <patternFill patternType="solid">
          <bgColor rgb="FFFFFF00"/>
        </patternFill>
      </fill>
    </dxf>
    <dxf>
      <font>
        <b/>
        <family val="2"/>
      </font>
    </dxf>
    <dxf>
      <numFmt numFmtId="164" formatCode="\$\ #,###,##0.00"/>
    </dxf>
    <dxf>
      <alignment vertical="center"/>
    </dxf>
    <dxf>
      <alignment horizontal="center"/>
    </dxf>
    <dxf>
      <fill>
        <patternFill patternType="solid">
          <bgColor rgb="FFFFFF00"/>
        </patternFill>
      </fill>
    </dxf>
    <dxf>
      <font>
        <b/>
        <family val="2"/>
      </font>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numFmt numFmtId="164" formatCode="\$\ #,###,##0.00"/>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5" formatCode="\$\ #,###,##0.00,&quot;K&quot;"/>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fill>
        <patternFill patternType="solid">
          <bgColor rgb="FFFFFF00"/>
        </patternFill>
      </fill>
    </dxf>
    <dxf>
      <font>
        <b/>
        <family val="2"/>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fill>
        <patternFill patternType="solid">
          <bgColor rgb="FFFFFF00"/>
        </patternFill>
      </fill>
    </dxf>
    <dxf>
      <font>
        <b/>
        <family val="2"/>
      </font>
    </dxf>
    <dxf>
      <numFmt numFmtId="0" formatCode="General"/>
    </dxf>
    <dxf>
      <numFmt numFmtId="0" formatCode="General"/>
    </dxf>
    <dxf>
      <numFmt numFmtId="0" formatCode="General"/>
    </dxf>
    <dxf>
      <alignment vertical="center"/>
    </dxf>
    <dxf>
      <alignment horizontal="center"/>
    </dxf>
    <dxf>
      <fill>
        <patternFill patternType="solid">
          <bgColor rgb="FFFFFF00"/>
        </patternFill>
      </fill>
    </dxf>
    <dxf>
      <font>
        <b/>
        <family val="2"/>
      </font>
    </dxf>
    <dxf>
      <numFmt numFmtId="0" formatCode="General"/>
    </dxf>
    <dxf>
      <numFmt numFmtId="0" formatCode="General"/>
    </dxf>
    <dxf>
      <numFmt numFmtId="0" formatCode="General"/>
    </dxf>
    <dxf>
      <numFmt numFmtId="164" formatCode="\$\ #,###,##0.00"/>
    </dxf>
    <dxf>
      <alignment vertical="center"/>
    </dxf>
    <dxf>
      <alignment horizontal="center"/>
    </dxf>
    <dxf>
      <fill>
        <patternFill patternType="solid">
          <bgColor rgb="FFFFFF00"/>
        </patternFill>
      </fill>
    </dxf>
    <dxf>
      <font>
        <b/>
        <family val="2"/>
      </font>
    </dxf>
    <dxf>
      <numFmt numFmtId="164" formatCode="\$\ #,###,##0.00"/>
    </dxf>
    <dxf>
      <alignment vertical="center"/>
    </dxf>
    <dxf>
      <alignment horizontal="center"/>
    </dxf>
    <dxf>
      <fill>
        <patternFill patternType="solid">
          <bgColor rgb="FFFFFF00"/>
        </patternFill>
      </fill>
    </dxf>
    <dxf>
      <font>
        <b/>
        <family val="2"/>
      </font>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numFmt numFmtId="164" formatCode="\$\ #,###,##0.00"/>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5" formatCode="\$\ #,###,##0.00,&quot;K&quot;"/>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0,&quot;K&quot;"/>
    </dxf>
    <dxf>
      <numFmt numFmtId="164" formatCode="\$\ #,###,##0.00"/>
    </dxf>
    <dxf>
      <alignment vertical="center"/>
    </dxf>
    <dxf>
      <alignment horizontal="center"/>
    </dxf>
    <dxf>
      <fill>
        <patternFill patternType="solid">
          <bgColor rgb="FFFFFF00"/>
        </patternFill>
      </fill>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color theme="1"/>
      </font>
      <fill>
        <patternFill>
          <bgColor rgb="FFFF6F00"/>
        </patternFill>
      </fill>
    </dxf>
    <dxf>
      <fill>
        <patternFill>
          <bgColor rgb="FF2E2E2E"/>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316"/>
      <tableStyleElement type="firstRowStripe" dxfId="1315"/>
      <tableStyleElement type="secondRowStripe" dxfId="1314"/>
    </tableStyle>
    <tableStyle name="E-Commerce" pivot="0" table="0" count="5" xr9:uid="{C7ADEE00-F968-4FF1-A5EB-492CE6A57C84}">
      <tableStyleElement type="wholeTable" dxfId="1313"/>
      <tableStyleElement type="headerRow" dxfId="1312"/>
    </tableStyle>
  </tableStyles>
  <colors>
    <mruColors>
      <color rgb="FFFF4E9B"/>
      <color rgb="FFFF7E36"/>
      <color rgb="FF9D4EDD"/>
      <color rgb="FFC77DFF"/>
      <color rgb="FF00C2A8"/>
      <color rgb="FF00F593"/>
      <color rgb="FFFF914D"/>
      <color rgb="FFFF5EB8"/>
      <color rgb="FF0077FF"/>
      <color rgb="FF00CFFF"/>
    </mruColors>
  </colors>
  <extLst>
    <ext xmlns:x14="http://schemas.microsoft.com/office/spreadsheetml/2009/9/main" uri="{46F421CA-312F-682f-3DD2-61675219B42D}">
      <x14:dxfs count="3">
        <dxf>
          <fill>
            <patternFill>
              <bgColor rgb="FF424242"/>
            </patternFill>
          </fill>
        </dxf>
        <dxf>
          <font>
            <b val="0"/>
            <i val="0"/>
            <color theme="0"/>
          </font>
          <fill>
            <patternFill>
              <bgColor rgb="FF00C853"/>
            </patternFill>
          </fill>
        </dxf>
        <dxf>
          <font>
            <color theme="0"/>
          </font>
          <fill>
            <patternFill>
              <bgColor rgb="FF1976D2"/>
            </patternFill>
          </fill>
        </dxf>
      </x14:dxfs>
    </ext>
    <ext xmlns:x14="http://schemas.microsoft.com/office/spreadsheetml/2009/9/main" uri="{EB79DEF2-80B8-43e5-95BD-54CBDDF9020C}">
      <x14:slicerStyles defaultSlicerStyle="SlicerStyleLight1">
        <x14:slicerStyle name="E-Commerce">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Analysis.xlsx]INSIGHTS!PivotTable10</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rgbClr val="00C6FF"/>
              </a:gs>
              <a:gs pos="100000">
                <a:srgbClr val="0072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6A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INSIGHTS!$B$5</c:f>
              <c:strCache>
                <c:ptCount val="1"/>
                <c:pt idx="0">
                  <c:v>Sum of Sales</c:v>
                </c:pt>
              </c:strCache>
            </c:strRef>
          </c:tx>
          <c:spPr>
            <a:gradFill>
              <a:gsLst>
                <a:gs pos="0">
                  <a:srgbClr val="00C6FF"/>
                </a:gs>
                <a:gs pos="100000">
                  <a:srgbClr val="0072FF"/>
                </a:gs>
              </a:gsLst>
              <a:lin ang="5400000" scaled="1"/>
            </a:gradFill>
            <a:ln>
              <a:noFill/>
            </a:ln>
            <a:effectLst/>
          </c:spPr>
          <c:invertIfNegative val="0"/>
          <c:cat>
            <c:strRef>
              <c:f>INSIGHTS!$A$6:$A$17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INSIGHTS!$B$6:$B$17</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A86-48AE-9057-03644BC0038A}"/>
            </c:ext>
          </c:extLst>
        </c:ser>
        <c:dLbls>
          <c:showLegendKey val="0"/>
          <c:showVal val="0"/>
          <c:showCatName val="0"/>
          <c:showSerName val="0"/>
          <c:showPercent val="0"/>
          <c:showBubbleSize val="0"/>
        </c:dLbls>
        <c:gapWidth val="219"/>
        <c:overlap val="-27"/>
        <c:axId val="958211519"/>
        <c:axId val="958202399"/>
      </c:barChart>
      <c:lineChart>
        <c:grouping val="standard"/>
        <c:varyColors val="0"/>
        <c:ser>
          <c:idx val="1"/>
          <c:order val="1"/>
          <c:tx>
            <c:strRef>
              <c:f>INSIGHTS!$C$5</c:f>
              <c:strCache>
                <c:ptCount val="1"/>
                <c:pt idx="0">
                  <c:v>Sum of Profit</c:v>
                </c:pt>
              </c:strCache>
            </c:strRef>
          </c:tx>
          <c:spPr>
            <a:ln w="28575" cap="rnd">
              <a:solidFill>
                <a:srgbClr val="FF6A00"/>
              </a:solidFill>
              <a:round/>
            </a:ln>
            <a:effectLst/>
          </c:spPr>
          <c:marker>
            <c:symbol val="none"/>
          </c:marker>
          <c:cat>
            <c:strRef>
              <c:f>INSIGHTS!$A$6:$A$17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INSIGHTS!$C$6:$C$17</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5A86-48AE-9057-03644BC0038A}"/>
            </c:ext>
          </c:extLst>
        </c:ser>
        <c:dLbls>
          <c:showLegendKey val="0"/>
          <c:showVal val="0"/>
          <c:showCatName val="0"/>
          <c:showSerName val="0"/>
          <c:showPercent val="0"/>
          <c:showBubbleSize val="0"/>
        </c:dLbls>
        <c:marker val="1"/>
        <c:smooth val="0"/>
        <c:axId val="958203839"/>
        <c:axId val="958207679"/>
      </c:lineChart>
      <c:catAx>
        <c:axId val="95821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1" i="0" u="none" strike="noStrike" kern="1200" baseline="0">
                <a:solidFill>
                  <a:schemeClr val="bg1"/>
                </a:solidFill>
                <a:latin typeface="+mn-lt"/>
                <a:ea typeface="+mn-ea"/>
                <a:cs typeface="+mn-cs"/>
              </a:defRPr>
            </a:pPr>
            <a:endParaRPr lang="en-US"/>
          </a:p>
        </c:txPr>
        <c:crossAx val="958202399"/>
        <c:crosses val="autoZero"/>
        <c:auto val="1"/>
        <c:lblAlgn val="ctr"/>
        <c:lblOffset val="100"/>
        <c:noMultiLvlLbl val="0"/>
      </c:catAx>
      <c:valAx>
        <c:axId val="958202399"/>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lang="en-US" sz="900" b="1" i="0" u="none" strike="noStrike" kern="1200" baseline="0">
                <a:solidFill>
                  <a:schemeClr val="bg1"/>
                </a:solidFill>
                <a:latin typeface="+mn-lt"/>
                <a:ea typeface="+mn-ea"/>
                <a:cs typeface="+mn-cs"/>
              </a:defRPr>
            </a:pPr>
            <a:endParaRPr lang="en-US"/>
          </a:p>
        </c:txPr>
        <c:crossAx val="958211519"/>
        <c:crosses val="autoZero"/>
        <c:crossBetween val="between"/>
      </c:valAx>
      <c:valAx>
        <c:axId val="958207679"/>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lang="en-US" sz="900" b="1" i="0" u="none" strike="noStrike" kern="1200" baseline="0">
                <a:solidFill>
                  <a:schemeClr val="bg1"/>
                </a:solidFill>
                <a:latin typeface="+mn-lt"/>
                <a:ea typeface="+mn-ea"/>
                <a:cs typeface="+mn-cs"/>
              </a:defRPr>
            </a:pPr>
            <a:endParaRPr lang="en-US"/>
          </a:p>
        </c:txPr>
        <c:crossAx val="958203839"/>
        <c:crosses val="max"/>
        <c:crossBetween val="between"/>
      </c:valAx>
      <c:catAx>
        <c:axId val="958203839"/>
        <c:scaling>
          <c:orientation val="minMax"/>
        </c:scaling>
        <c:delete val="1"/>
        <c:axPos val="b"/>
        <c:numFmt formatCode="General" sourceLinked="1"/>
        <c:majorTickMark val="out"/>
        <c:minorTickMark val="none"/>
        <c:tickLblPos val="nextTo"/>
        <c:crossAx val="9582076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lgn="ctr">
        <a:defRPr lang="en-US" sz="900" b="1"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Analysis.xlsx]INSIGHTS!PivotTable11</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00F260"/>
              </a:gs>
              <a:gs pos="100000">
                <a:srgbClr val="0575E6"/>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gradFill>
            <a:gsLst>
              <a:gs pos="0">
                <a:srgbClr val="9733EE"/>
              </a:gs>
              <a:gs pos="100000">
                <a:srgbClr val="0575E6"/>
              </a:gs>
            </a:gsLst>
            <a:lin ang="5400000" scaled="1"/>
          </a:gradFill>
          <a:ln>
            <a:noFill/>
          </a:ln>
          <a:effectLst/>
        </c:spPr>
        <c:dLbl>
          <c:idx val="0"/>
          <c:layout>
            <c:manualLayout>
              <c:x val="-9.4786706276397542E-3"/>
              <c:y val="1.450300307553580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spPr>
          <a:gradFill>
            <a:gsLst>
              <a:gs pos="0">
                <a:srgbClr val="FFE259"/>
              </a:gs>
              <a:gs pos="100000">
                <a:srgbClr val="0575E6"/>
              </a:gs>
            </a:gsLst>
            <a:lin ang="5400000" scaled="1"/>
          </a:gradFill>
          <a:ln>
            <a:noFill/>
          </a:ln>
          <a:effectLst/>
        </c:spPr>
      </c:pivotFmt>
      <c:pivotFmt>
        <c:idx val="5"/>
        <c:spPr>
          <a:gradFill>
            <a:gsLst>
              <a:gs pos="0">
                <a:srgbClr val="0575E6"/>
              </a:gs>
              <a:gs pos="100000">
                <a:srgbClr val="0575E6"/>
              </a:gs>
            </a:gsLst>
            <a:lin ang="5400000" scaled="1"/>
          </a:gradFill>
          <a:ln>
            <a:noFill/>
          </a:ln>
          <a:effectLst/>
        </c:spPr>
      </c:pivotFmt>
    </c:pivotFmts>
    <c:plotArea>
      <c:layout>
        <c:manualLayout>
          <c:layoutTarget val="inner"/>
          <c:xMode val="edge"/>
          <c:yMode val="edge"/>
          <c:x val="3.1272210376687988E-2"/>
          <c:y val="9.5238095238095233E-2"/>
          <c:w val="0.93745557924662404"/>
          <c:h val="0.80952380952380953"/>
        </c:manualLayout>
      </c:layout>
      <c:barChart>
        <c:barDir val="col"/>
        <c:grouping val="clustered"/>
        <c:varyColors val="0"/>
        <c:ser>
          <c:idx val="0"/>
          <c:order val="0"/>
          <c:tx>
            <c:strRef>
              <c:f>INSIGHTS!$B$22</c:f>
              <c:strCache>
                <c:ptCount val="1"/>
                <c:pt idx="0">
                  <c:v>Total</c:v>
                </c:pt>
              </c:strCache>
            </c:strRef>
          </c:tx>
          <c:spPr>
            <a:gradFill>
              <a:gsLst>
                <a:gs pos="0">
                  <a:srgbClr val="00F260"/>
                </a:gs>
                <a:gs pos="100000">
                  <a:srgbClr val="0575E6"/>
                </a:gs>
              </a:gsLst>
              <a:lin ang="5400000" scaled="1"/>
            </a:gradFill>
            <a:ln>
              <a:noFill/>
            </a:ln>
            <a:effectLst/>
          </c:spPr>
          <c:invertIfNegative val="0"/>
          <c:dPt>
            <c:idx val="0"/>
            <c:invertIfNegative val="0"/>
            <c:bubble3D val="0"/>
            <c:spPr>
              <a:gradFill>
                <a:gsLst>
                  <a:gs pos="0">
                    <a:srgbClr val="9733EE"/>
                  </a:gs>
                  <a:gs pos="100000">
                    <a:srgbClr val="0575E6"/>
                  </a:gs>
                </a:gsLst>
                <a:lin ang="5400000" scaled="1"/>
              </a:gradFill>
              <a:ln>
                <a:noFill/>
              </a:ln>
              <a:effectLst/>
            </c:spPr>
            <c:extLst>
              <c:ext xmlns:c16="http://schemas.microsoft.com/office/drawing/2014/chart" uri="{C3380CC4-5D6E-409C-BE32-E72D297353CC}">
                <c16:uniqueId val="{00000000-9593-4FB2-AD3F-2FF56A8FE272}"/>
              </c:ext>
            </c:extLst>
          </c:dPt>
          <c:dPt>
            <c:idx val="1"/>
            <c:invertIfNegative val="0"/>
            <c:bubble3D val="0"/>
            <c:spPr>
              <a:gradFill>
                <a:gsLst>
                  <a:gs pos="0">
                    <a:srgbClr val="FFE259"/>
                  </a:gs>
                  <a:gs pos="100000">
                    <a:srgbClr val="0575E6"/>
                  </a:gs>
                </a:gsLst>
                <a:lin ang="5400000" scaled="1"/>
              </a:gradFill>
              <a:ln>
                <a:noFill/>
              </a:ln>
              <a:effectLst/>
            </c:spPr>
            <c:extLst>
              <c:ext xmlns:c16="http://schemas.microsoft.com/office/drawing/2014/chart" uri="{C3380CC4-5D6E-409C-BE32-E72D297353CC}">
                <c16:uniqueId val="{00000001-9593-4FB2-AD3F-2FF56A8FE272}"/>
              </c:ext>
            </c:extLst>
          </c:dPt>
          <c:dPt>
            <c:idx val="2"/>
            <c:invertIfNegative val="0"/>
            <c:bubble3D val="0"/>
            <c:spPr>
              <a:gradFill>
                <a:gsLst>
                  <a:gs pos="0">
                    <a:srgbClr val="0575E6"/>
                  </a:gs>
                  <a:gs pos="100000">
                    <a:srgbClr val="0575E6"/>
                  </a:gs>
                </a:gsLst>
                <a:lin ang="5400000" scaled="1"/>
              </a:gradFill>
              <a:ln>
                <a:noFill/>
              </a:ln>
              <a:effectLst/>
            </c:spPr>
            <c:extLst>
              <c:ext xmlns:c16="http://schemas.microsoft.com/office/drawing/2014/chart" uri="{C3380CC4-5D6E-409C-BE32-E72D297353CC}">
                <c16:uniqueId val="{00000003-9593-4FB2-AD3F-2FF56A8FE272}"/>
              </c:ext>
            </c:extLst>
          </c:dPt>
          <c:dLbls>
            <c:dLbl>
              <c:idx val="0"/>
              <c:layout>
                <c:manualLayout>
                  <c:x val="-9.4786706276397542E-3"/>
                  <c:y val="1.4503003075535804E-2"/>
                </c:manualLayout>
              </c:layout>
              <c:dLblPos val="outEnd"/>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9593-4FB2-AD3F-2FF56A8FE27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INSIGHTS!$A$23:$A$26</c:f>
              <c:strCache>
                <c:ptCount val="3"/>
                <c:pt idx="0">
                  <c:v>Furniture</c:v>
                </c:pt>
                <c:pt idx="1">
                  <c:v>Office Supplies</c:v>
                </c:pt>
                <c:pt idx="2">
                  <c:v>Technology</c:v>
                </c:pt>
              </c:strCache>
            </c:strRef>
          </c:cat>
          <c:val>
            <c:numRef>
              <c:f>INSIGHTS!$B$23:$B$26</c:f>
              <c:numCache>
                <c:formatCode>\$\ #,###,##0.00,"K"</c:formatCode>
                <c:ptCount val="3"/>
                <c:pt idx="0">
                  <c:v>18451.272799999992</c:v>
                </c:pt>
                <c:pt idx="1">
                  <c:v>122490.8008000001</c:v>
                </c:pt>
                <c:pt idx="2">
                  <c:v>145454.9480999998</c:v>
                </c:pt>
              </c:numCache>
            </c:numRef>
          </c:val>
          <c:extLst>
            <c:ext xmlns:c16="http://schemas.microsoft.com/office/drawing/2014/chart" uri="{C3380CC4-5D6E-409C-BE32-E72D297353CC}">
              <c16:uniqueId val="{00000000-3835-4A16-B61F-7B6AF473167E}"/>
            </c:ext>
          </c:extLst>
        </c:ser>
        <c:dLbls>
          <c:dLblPos val="outEnd"/>
          <c:showLegendKey val="0"/>
          <c:showVal val="1"/>
          <c:showCatName val="0"/>
          <c:showSerName val="0"/>
          <c:showPercent val="0"/>
          <c:showBubbleSize val="0"/>
        </c:dLbls>
        <c:gapWidth val="219"/>
        <c:overlap val="-27"/>
        <c:axId val="958210559"/>
        <c:axId val="958211039"/>
      </c:barChart>
      <c:catAx>
        <c:axId val="958210559"/>
        <c:scaling>
          <c:orientation val="minMax"/>
        </c:scaling>
        <c:delete val="1"/>
        <c:axPos val="b"/>
        <c:numFmt formatCode="General" sourceLinked="1"/>
        <c:majorTickMark val="none"/>
        <c:minorTickMark val="none"/>
        <c:tickLblPos val="nextTo"/>
        <c:crossAx val="958211039"/>
        <c:crosses val="autoZero"/>
        <c:auto val="1"/>
        <c:lblAlgn val="ctr"/>
        <c:lblOffset val="100"/>
        <c:noMultiLvlLbl val="0"/>
      </c:catAx>
      <c:valAx>
        <c:axId val="958211039"/>
        <c:scaling>
          <c:orientation val="minMax"/>
        </c:scaling>
        <c:delete val="1"/>
        <c:axPos val="l"/>
        <c:numFmt formatCode="\$\ #,###,##0.00,&quot;K&quot;" sourceLinked="1"/>
        <c:majorTickMark val="none"/>
        <c:minorTickMark val="none"/>
        <c:tickLblPos val="nextTo"/>
        <c:crossAx val="9582105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Analysis.xlsx]INSIGHTS!PivotTable12</c:name>
    <c:fmtId val="25"/>
  </c:pivotSource>
  <c:chart>
    <c:autoTitleDeleted val="1"/>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4298480786416443"/>
              <c:y val="-0.11910673078075353"/>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0.16443252904378911"/>
              <c:y val="-6.6170405989307485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20375335120643431"/>
              <c:y val="9.9255608983961227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4298480786416443"/>
              <c:y val="-0.11910673078075353"/>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20375335120643431"/>
              <c:y val="9.9255608983961227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6443252904378911"/>
              <c:y val="-6.6170405989307485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olidFill>
          <a:ln w="19050">
            <a:solidFill>
              <a:schemeClr val="lt1"/>
            </a:solidFill>
          </a:ln>
          <a:effectLst/>
        </c:spPr>
        <c:dLbl>
          <c:idx val="0"/>
          <c:layout>
            <c:manualLayout>
              <c:x val="0.12648221343873517"/>
              <c:y val="-9.937888198757763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9733EE"/>
          </a:solidFill>
          <a:ln w="19050">
            <a:solidFill>
              <a:schemeClr val="lt1"/>
            </a:solidFill>
          </a:ln>
          <a:effectLst/>
        </c:spPr>
        <c:dLbl>
          <c:idx val="0"/>
          <c:layout>
            <c:manualLayout>
              <c:x val="0.25296442687747045"/>
              <c:y val="3.312629399585906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B050"/>
          </a:solidFill>
          <a:ln w="19050">
            <a:solidFill>
              <a:schemeClr val="lt1"/>
            </a:solidFill>
          </a:ln>
          <a:effectLst/>
        </c:spPr>
        <c:dLbl>
          <c:idx val="0"/>
          <c:layout>
            <c:manualLayout>
              <c:x val="-0.158102766798419"/>
              <c:y val="-9.937888198757763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770667994563921"/>
          <c:y val="0.23171647022383071"/>
          <c:w val="0.39404614637647506"/>
          <c:h val="0.72942556272199"/>
        </c:manualLayout>
      </c:layout>
      <c:doughnutChart>
        <c:varyColors val="1"/>
        <c:ser>
          <c:idx val="0"/>
          <c:order val="0"/>
          <c:tx>
            <c:strRef>
              <c:f>INSIGHTS!$B$32</c:f>
              <c:strCache>
                <c:ptCount val="1"/>
                <c:pt idx="0">
                  <c:v>Total</c:v>
                </c:pt>
              </c:strCache>
            </c:strRef>
          </c:tx>
          <c:dPt>
            <c:idx val="0"/>
            <c:bubble3D val="0"/>
            <c:spPr>
              <a:solidFill>
                <a:schemeClr val="accent4"/>
              </a:solidFill>
              <a:ln w="19050">
                <a:solidFill>
                  <a:schemeClr val="lt1"/>
                </a:solidFill>
              </a:ln>
              <a:effectLst/>
            </c:spPr>
            <c:extLst>
              <c:ext xmlns:c16="http://schemas.microsoft.com/office/drawing/2014/chart" uri="{C3380CC4-5D6E-409C-BE32-E72D297353CC}">
                <c16:uniqueId val="{00000001-0DC3-457D-8786-5AE494173CEF}"/>
              </c:ext>
            </c:extLst>
          </c:dPt>
          <c:dPt>
            <c:idx val="1"/>
            <c:bubble3D val="0"/>
            <c:spPr>
              <a:solidFill>
                <a:srgbClr val="9733EE"/>
              </a:solidFill>
              <a:ln w="19050">
                <a:solidFill>
                  <a:schemeClr val="lt1"/>
                </a:solidFill>
              </a:ln>
              <a:effectLst/>
            </c:spPr>
            <c:extLst>
              <c:ext xmlns:c16="http://schemas.microsoft.com/office/drawing/2014/chart" uri="{C3380CC4-5D6E-409C-BE32-E72D297353CC}">
                <c16:uniqueId val="{00000003-0DC3-457D-8786-5AE494173CEF}"/>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0DC3-457D-8786-5AE494173CEF}"/>
              </c:ext>
            </c:extLst>
          </c:dPt>
          <c:dLbls>
            <c:dLbl>
              <c:idx val="0"/>
              <c:layout>
                <c:manualLayout>
                  <c:x val="0.12648221343873517"/>
                  <c:y val="-9.93788819875776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DC3-457D-8786-5AE494173CEF}"/>
                </c:ext>
              </c:extLst>
            </c:dLbl>
            <c:dLbl>
              <c:idx val="1"/>
              <c:layout>
                <c:manualLayout>
                  <c:x val="0.25296442687747045"/>
                  <c:y val="3.31262939958590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DC3-457D-8786-5AE494173CEF}"/>
                </c:ext>
              </c:extLst>
            </c:dLbl>
            <c:dLbl>
              <c:idx val="2"/>
              <c:layout>
                <c:manualLayout>
                  <c:x val="-0.158102766798419"/>
                  <c:y val="-9.93788819875776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DC3-457D-8786-5AE494173CE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INSIGHTS!$A$33:$A$36</c:f>
              <c:strCache>
                <c:ptCount val="3"/>
                <c:pt idx="0">
                  <c:v>Furniture</c:v>
                </c:pt>
                <c:pt idx="1">
                  <c:v>Office Supplies</c:v>
                </c:pt>
                <c:pt idx="2">
                  <c:v>Technology</c:v>
                </c:pt>
              </c:strCache>
            </c:strRef>
          </c:cat>
          <c:val>
            <c:numRef>
              <c:f>INSIGHTS!$B$33:$B$36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DC3-457D-8786-5AE494173CEF}"/>
            </c:ext>
          </c:extLst>
        </c:ser>
        <c:dLbls>
          <c:showLegendKey val="0"/>
          <c:showVal val="0"/>
          <c:showCatName val="0"/>
          <c:showSerName val="0"/>
          <c:showPercent val="0"/>
          <c:showBubbleSize val="0"/>
          <c:showLeaderLines val="1"/>
        </c:dLbls>
        <c:firstSliceAng val="0"/>
        <c:holeSize val="6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rgbClr val="00CFFF"/>
                </a:gs>
                <a:gs pos="100000">
                  <a:srgbClr val="0077FF"/>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889039732102448E-2"/>
          <c:y val="0.16152755905511812"/>
          <c:w val="0.92537514707213309"/>
          <c:h val="0.77736111111111106"/>
        </c:manualLayout>
      </c:layout>
      <c:lineChart>
        <c:grouping val="standard"/>
        <c:varyColors val="0"/>
        <c:ser>
          <c:idx val="0"/>
          <c:order val="0"/>
          <c:tx>
            <c:strRef>
              <c:f>KPI!$B$9</c:f>
              <c:strCache>
                <c:ptCount val="1"/>
                <c:pt idx="0">
                  <c:v>Total</c:v>
                </c:pt>
              </c:strCache>
            </c:strRef>
          </c:tx>
          <c:spPr>
            <a:ln w="28575" cap="rnd">
              <a:gradFill>
                <a:gsLst>
                  <a:gs pos="0">
                    <a:srgbClr val="00CFFF"/>
                  </a:gs>
                  <a:gs pos="100000">
                    <a:srgbClr val="0077FF"/>
                  </a:gs>
                </a:gsLst>
                <a:lin ang="5400000" scaled="1"/>
              </a:gradFill>
              <a:round/>
            </a:ln>
            <a:effectLst/>
          </c:spPr>
          <c:marker>
            <c:symbol val="none"/>
          </c:marker>
          <c:cat>
            <c:strRef>
              <c:f>KPI!$A$10:$A$21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KPI!$B$10:$B$21</c:f>
              <c:numCache>
                <c:formatCode>\$\ #,###,##0.00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B11-4B35-9C15-1F49781CABCE}"/>
            </c:ext>
          </c:extLst>
        </c:ser>
        <c:dLbls>
          <c:showLegendKey val="0"/>
          <c:showVal val="0"/>
          <c:showCatName val="0"/>
          <c:showSerName val="0"/>
          <c:showPercent val="0"/>
          <c:showBubbleSize val="0"/>
        </c:dLbls>
        <c:smooth val="0"/>
        <c:axId val="881042592"/>
        <c:axId val="881051712"/>
      </c:lineChart>
      <c:catAx>
        <c:axId val="881042592"/>
        <c:scaling>
          <c:orientation val="minMax"/>
        </c:scaling>
        <c:delete val="1"/>
        <c:axPos val="b"/>
        <c:numFmt formatCode="General" sourceLinked="1"/>
        <c:majorTickMark val="none"/>
        <c:minorTickMark val="none"/>
        <c:tickLblPos val="nextTo"/>
        <c:crossAx val="881051712"/>
        <c:crosses val="autoZero"/>
        <c:auto val="1"/>
        <c:lblAlgn val="ctr"/>
        <c:lblOffset val="100"/>
        <c:noMultiLvlLbl val="0"/>
      </c:catAx>
      <c:valAx>
        <c:axId val="881051712"/>
        <c:scaling>
          <c:orientation val="minMax"/>
        </c:scaling>
        <c:delete val="1"/>
        <c:axPos val="l"/>
        <c:numFmt formatCode="\$\ #,###,##0.00" sourceLinked="1"/>
        <c:majorTickMark val="none"/>
        <c:minorTickMark val="none"/>
        <c:tickLblPos val="nextTo"/>
        <c:crossAx val="8810425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rgbClr val="FF5EB8"/>
                </a:gs>
                <a:gs pos="100000">
                  <a:srgbClr val="FF914D"/>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194677298132227E-3"/>
          <c:y val="0.11469572893877099"/>
          <c:w val="0.96945060748227818"/>
          <c:h val="0.79928247435715072"/>
        </c:manualLayout>
      </c:layout>
      <c:lineChart>
        <c:grouping val="standard"/>
        <c:varyColors val="0"/>
        <c:ser>
          <c:idx val="0"/>
          <c:order val="0"/>
          <c:tx>
            <c:strRef>
              <c:f>KPI!$E$9</c:f>
              <c:strCache>
                <c:ptCount val="1"/>
                <c:pt idx="0">
                  <c:v>Total</c:v>
                </c:pt>
              </c:strCache>
            </c:strRef>
          </c:tx>
          <c:spPr>
            <a:ln w="28575" cap="rnd">
              <a:gradFill>
                <a:gsLst>
                  <a:gs pos="0">
                    <a:srgbClr val="FF5EB8"/>
                  </a:gs>
                  <a:gs pos="100000">
                    <a:srgbClr val="FF914D"/>
                  </a:gs>
                </a:gsLst>
                <a:lin ang="5400000" scaled="1"/>
              </a:gradFill>
              <a:round/>
            </a:ln>
            <a:effectLst/>
          </c:spPr>
          <c:marker>
            <c:symbol val="none"/>
          </c:marker>
          <c:cat>
            <c:strRef>
              <c:f>KPI!$D$10:$D$21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KPI!$E$10:$E$21</c:f>
              <c:numCache>
                <c:formatCode>\$\ #,###,##0.00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E46-48FA-A259-138D61F2FB3D}"/>
            </c:ext>
          </c:extLst>
        </c:ser>
        <c:dLbls>
          <c:showLegendKey val="0"/>
          <c:showVal val="0"/>
          <c:showCatName val="0"/>
          <c:showSerName val="0"/>
          <c:showPercent val="0"/>
          <c:showBubbleSize val="0"/>
        </c:dLbls>
        <c:smooth val="0"/>
        <c:axId val="881053632"/>
        <c:axId val="881043072"/>
      </c:lineChart>
      <c:catAx>
        <c:axId val="881053632"/>
        <c:scaling>
          <c:orientation val="minMax"/>
        </c:scaling>
        <c:delete val="1"/>
        <c:axPos val="b"/>
        <c:numFmt formatCode="General" sourceLinked="1"/>
        <c:majorTickMark val="none"/>
        <c:minorTickMark val="none"/>
        <c:tickLblPos val="nextTo"/>
        <c:crossAx val="881043072"/>
        <c:crosses val="autoZero"/>
        <c:auto val="1"/>
        <c:lblAlgn val="ctr"/>
        <c:lblOffset val="100"/>
        <c:noMultiLvlLbl val="0"/>
      </c:catAx>
      <c:valAx>
        <c:axId val="881043072"/>
        <c:scaling>
          <c:orientation val="minMax"/>
        </c:scaling>
        <c:delete val="1"/>
        <c:axPos val="l"/>
        <c:numFmt formatCode="\$\ #,###,##0.00" sourceLinked="1"/>
        <c:majorTickMark val="none"/>
        <c:minorTickMark val="none"/>
        <c:tickLblPos val="nextTo"/>
        <c:crossAx val="8810536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rgbClr val="00F593"/>
                </a:gs>
                <a:gs pos="100000">
                  <a:srgbClr val="00C2A8"/>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094017094017096E-2"/>
          <c:y val="0.13008130081300814"/>
          <c:w val="0.97150997150997154"/>
          <c:h val="0.86991869918699183"/>
        </c:manualLayout>
      </c:layout>
      <c:lineChart>
        <c:grouping val="standard"/>
        <c:varyColors val="0"/>
        <c:ser>
          <c:idx val="0"/>
          <c:order val="0"/>
          <c:tx>
            <c:strRef>
              <c:f>KPI!$H$9</c:f>
              <c:strCache>
                <c:ptCount val="1"/>
                <c:pt idx="0">
                  <c:v>Total</c:v>
                </c:pt>
              </c:strCache>
            </c:strRef>
          </c:tx>
          <c:spPr>
            <a:ln w="28575" cap="rnd">
              <a:gradFill>
                <a:gsLst>
                  <a:gs pos="0">
                    <a:srgbClr val="00F593"/>
                  </a:gs>
                  <a:gs pos="100000">
                    <a:srgbClr val="00C2A8"/>
                  </a:gs>
                </a:gsLst>
                <a:lin ang="5400000" scaled="1"/>
              </a:gradFill>
              <a:round/>
            </a:ln>
            <a:effectLst/>
          </c:spPr>
          <c:marker>
            <c:symbol val="none"/>
          </c:marker>
          <c:cat>
            <c:strRef>
              <c:f>KPI!$G$10:$G$21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KPI!$H$10:$H$21</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B1A-4702-9657-6C58A4C25C71}"/>
            </c:ext>
          </c:extLst>
        </c:ser>
        <c:dLbls>
          <c:showLegendKey val="0"/>
          <c:showVal val="0"/>
          <c:showCatName val="0"/>
          <c:showSerName val="0"/>
          <c:showPercent val="0"/>
          <c:showBubbleSize val="0"/>
        </c:dLbls>
        <c:smooth val="0"/>
        <c:axId val="881139072"/>
        <c:axId val="881144832"/>
      </c:lineChart>
      <c:catAx>
        <c:axId val="881139072"/>
        <c:scaling>
          <c:orientation val="minMax"/>
        </c:scaling>
        <c:delete val="1"/>
        <c:axPos val="b"/>
        <c:numFmt formatCode="General" sourceLinked="1"/>
        <c:majorTickMark val="none"/>
        <c:minorTickMark val="none"/>
        <c:tickLblPos val="nextTo"/>
        <c:crossAx val="881144832"/>
        <c:crosses val="autoZero"/>
        <c:auto val="1"/>
        <c:lblAlgn val="ctr"/>
        <c:lblOffset val="100"/>
        <c:noMultiLvlLbl val="0"/>
      </c:catAx>
      <c:valAx>
        <c:axId val="881144832"/>
        <c:scaling>
          <c:orientation val="minMax"/>
        </c:scaling>
        <c:delete val="1"/>
        <c:axPos val="l"/>
        <c:numFmt formatCode="General" sourceLinked="1"/>
        <c:majorTickMark val="none"/>
        <c:minorTickMark val="none"/>
        <c:tickLblPos val="nextTo"/>
        <c:crossAx val="881139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rgbClr val="C77DFF"/>
                </a:gs>
                <a:gs pos="100000">
                  <a:srgbClr val="9D4EDD"/>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492063492063489E-2"/>
          <c:y val="0.10561067083565483"/>
          <c:w val="0.87301587301587302"/>
          <c:h val="0.76237599061977668"/>
        </c:manualLayout>
      </c:layout>
      <c:lineChart>
        <c:grouping val="standard"/>
        <c:varyColors val="0"/>
        <c:ser>
          <c:idx val="0"/>
          <c:order val="0"/>
          <c:tx>
            <c:strRef>
              <c:f>KPI!$K$9</c:f>
              <c:strCache>
                <c:ptCount val="1"/>
                <c:pt idx="0">
                  <c:v>Total</c:v>
                </c:pt>
              </c:strCache>
            </c:strRef>
          </c:tx>
          <c:spPr>
            <a:ln w="28575" cap="rnd">
              <a:gradFill>
                <a:gsLst>
                  <a:gs pos="0">
                    <a:srgbClr val="C77DFF"/>
                  </a:gs>
                  <a:gs pos="100000">
                    <a:srgbClr val="9D4EDD"/>
                  </a:gs>
                </a:gsLst>
                <a:lin ang="5400000" scaled="1"/>
              </a:gradFill>
              <a:round/>
            </a:ln>
            <a:effectLst/>
          </c:spPr>
          <c:marker>
            <c:symbol val="none"/>
          </c:marker>
          <c:cat>
            <c:strRef>
              <c:f>KPI!$J$10:$J$21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KPI!$K$10:$K$21</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69C-4000-B3FB-8390DF8E22C4}"/>
            </c:ext>
          </c:extLst>
        </c:ser>
        <c:dLbls>
          <c:showLegendKey val="0"/>
          <c:showVal val="0"/>
          <c:showCatName val="0"/>
          <c:showSerName val="0"/>
          <c:showPercent val="0"/>
          <c:showBubbleSize val="0"/>
        </c:dLbls>
        <c:smooth val="0"/>
        <c:axId val="881144352"/>
        <c:axId val="881141472"/>
      </c:lineChart>
      <c:catAx>
        <c:axId val="881144352"/>
        <c:scaling>
          <c:orientation val="minMax"/>
        </c:scaling>
        <c:delete val="1"/>
        <c:axPos val="b"/>
        <c:numFmt formatCode="General" sourceLinked="1"/>
        <c:majorTickMark val="none"/>
        <c:minorTickMark val="none"/>
        <c:tickLblPos val="nextTo"/>
        <c:crossAx val="881141472"/>
        <c:crosses val="autoZero"/>
        <c:auto val="1"/>
        <c:lblAlgn val="ctr"/>
        <c:lblOffset val="100"/>
        <c:noMultiLvlLbl val="0"/>
      </c:catAx>
      <c:valAx>
        <c:axId val="881141472"/>
        <c:scaling>
          <c:orientation val="minMax"/>
        </c:scaling>
        <c:delete val="1"/>
        <c:axPos val="l"/>
        <c:numFmt formatCode="General" sourceLinked="1"/>
        <c:majorTickMark val="none"/>
        <c:minorTickMark val="none"/>
        <c:tickLblPos val="nextTo"/>
        <c:crossAx val="8811443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rgbClr val="FF7E36"/>
                </a:gs>
                <a:gs pos="100000">
                  <a:srgbClr val="FF4E9B"/>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492092348498411E-2"/>
          <c:y val="9.5238095238095233E-2"/>
          <c:w val="0.87301581530300321"/>
          <c:h val="0.83333333333333337"/>
        </c:manualLayout>
      </c:layout>
      <c:lineChart>
        <c:grouping val="standard"/>
        <c:varyColors val="0"/>
        <c:ser>
          <c:idx val="0"/>
          <c:order val="0"/>
          <c:tx>
            <c:strRef>
              <c:f>KPI!$N$9</c:f>
              <c:strCache>
                <c:ptCount val="1"/>
                <c:pt idx="0">
                  <c:v>Total</c:v>
                </c:pt>
              </c:strCache>
            </c:strRef>
          </c:tx>
          <c:spPr>
            <a:ln w="28575" cap="rnd">
              <a:gradFill>
                <a:gsLst>
                  <a:gs pos="0">
                    <a:srgbClr val="FF7E36"/>
                  </a:gs>
                  <a:gs pos="100000">
                    <a:srgbClr val="FF4E9B"/>
                  </a:gs>
                </a:gsLst>
                <a:lin ang="5400000" scaled="1"/>
              </a:gradFill>
              <a:round/>
            </a:ln>
            <a:effectLst/>
          </c:spPr>
          <c:marker>
            <c:symbol val="none"/>
          </c:marker>
          <c:cat>
            <c:strRef>
              <c:f>KPI!$M$10:$M$21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KPI!$N$10:$N$21</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842-44B4-9980-9DE9971E5671}"/>
            </c:ext>
          </c:extLst>
        </c:ser>
        <c:dLbls>
          <c:showLegendKey val="0"/>
          <c:showVal val="0"/>
          <c:showCatName val="0"/>
          <c:showSerName val="0"/>
          <c:showPercent val="0"/>
          <c:showBubbleSize val="0"/>
        </c:dLbls>
        <c:smooth val="0"/>
        <c:axId val="1855100239"/>
        <c:axId val="1855106959"/>
      </c:lineChart>
      <c:catAx>
        <c:axId val="1855100239"/>
        <c:scaling>
          <c:orientation val="minMax"/>
        </c:scaling>
        <c:delete val="1"/>
        <c:axPos val="b"/>
        <c:numFmt formatCode="General" sourceLinked="1"/>
        <c:majorTickMark val="none"/>
        <c:minorTickMark val="none"/>
        <c:tickLblPos val="nextTo"/>
        <c:crossAx val="1855106959"/>
        <c:crosses val="autoZero"/>
        <c:auto val="1"/>
        <c:lblAlgn val="ctr"/>
        <c:lblOffset val="100"/>
        <c:noMultiLvlLbl val="0"/>
      </c:catAx>
      <c:valAx>
        <c:axId val="1855106959"/>
        <c:scaling>
          <c:orientation val="minMax"/>
        </c:scaling>
        <c:delete val="1"/>
        <c:axPos val="l"/>
        <c:numFmt formatCode="0.00%" sourceLinked="1"/>
        <c:majorTickMark val="none"/>
        <c:minorTickMark val="none"/>
        <c:tickLblPos val="nextTo"/>
        <c:crossAx val="18551002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88888888888889E-2"/>
          <c:y val="0.19486111111111112"/>
          <c:w val="0.78744400699912509"/>
          <c:h val="0.77736111111111106"/>
        </c:manualLayout>
      </c:layout>
      <c:lineChart>
        <c:grouping val="standard"/>
        <c:varyColors val="0"/>
        <c:ser>
          <c:idx val="0"/>
          <c:order val="0"/>
          <c:tx>
            <c:strRef>
              <c:f>KPI!$B$9</c:f>
              <c:strCache>
                <c:ptCount val="1"/>
                <c:pt idx="0">
                  <c:v>Total</c:v>
                </c:pt>
              </c:strCache>
            </c:strRef>
          </c:tx>
          <c:spPr>
            <a:ln w="28575" cap="rnd">
              <a:solidFill>
                <a:schemeClr val="accent1"/>
              </a:solidFill>
              <a:round/>
            </a:ln>
            <a:effectLst/>
          </c:spPr>
          <c:marker>
            <c:symbol val="none"/>
          </c:marker>
          <c:cat>
            <c:strRef>
              <c:f>KPI!$A$10:$A$21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KPI!$B$10:$B$21</c:f>
              <c:numCache>
                <c:formatCode>\$\ #,###,##0.00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1EB-4279-BAFC-B98E5D856B5D}"/>
            </c:ext>
          </c:extLst>
        </c:ser>
        <c:dLbls>
          <c:showLegendKey val="0"/>
          <c:showVal val="0"/>
          <c:showCatName val="0"/>
          <c:showSerName val="0"/>
          <c:showPercent val="0"/>
          <c:showBubbleSize val="0"/>
        </c:dLbls>
        <c:smooth val="0"/>
        <c:axId val="881042592"/>
        <c:axId val="881051712"/>
      </c:lineChart>
      <c:catAx>
        <c:axId val="881042592"/>
        <c:scaling>
          <c:orientation val="minMax"/>
        </c:scaling>
        <c:delete val="1"/>
        <c:axPos val="b"/>
        <c:numFmt formatCode="General" sourceLinked="1"/>
        <c:majorTickMark val="none"/>
        <c:minorTickMark val="none"/>
        <c:tickLblPos val="nextTo"/>
        <c:crossAx val="881051712"/>
        <c:crosses val="autoZero"/>
        <c:auto val="1"/>
        <c:lblAlgn val="ctr"/>
        <c:lblOffset val="100"/>
        <c:noMultiLvlLbl val="0"/>
      </c:catAx>
      <c:valAx>
        <c:axId val="881051712"/>
        <c:scaling>
          <c:orientation val="minMax"/>
        </c:scaling>
        <c:delete val="1"/>
        <c:axPos val="l"/>
        <c:numFmt formatCode="\$\ #,###,##0.00" sourceLinked="1"/>
        <c:majorTickMark val="none"/>
        <c:minorTickMark val="none"/>
        <c:tickLblPos val="nextTo"/>
        <c:crossAx val="8810425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KPI!$E$9</c:f>
              <c:strCache>
                <c:ptCount val="1"/>
                <c:pt idx="0">
                  <c:v>Total</c:v>
                </c:pt>
              </c:strCache>
            </c:strRef>
          </c:tx>
          <c:spPr>
            <a:ln w="28575" cap="rnd">
              <a:solidFill>
                <a:schemeClr val="accent1"/>
              </a:solidFill>
              <a:round/>
            </a:ln>
            <a:effectLst/>
          </c:spPr>
          <c:marker>
            <c:symbol val="none"/>
          </c:marker>
          <c:cat>
            <c:strRef>
              <c:f>KPI!$D$10:$D$21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KPI!$E$10:$E$21</c:f>
              <c:numCache>
                <c:formatCode>\$\ #,###,##0.00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739-4A36-85CA-C09C1B8069AE}"/>
            </c:ext>
          </c:extLst>
        </c:ser>
        <c:dLbls>
          <c:showLegendKey val="0"/>
          <c:showVal val="0"/>
          <c:showCatName val="0"/>
          <c:showSerName val="0"/>
          <c:showPercent val="0"/>
          <c:showBubbleSize val="0"/>
        </c:dLbls>
        <c:smooth val="0"/>
        <c:axId val="881053632"/>
        <c:axId val="881043072"/>
      </c:lineChart>
      <c:catAx>
        <c:axId val="881053632"/>
        <c:scaling>
          <c:orientation val="minMax"/>
        </c:scaling>
        <c:delete val="1"/>
        <c:axPos val="b"/>
        <c:numFmt formatCode="General" sourceLinked="1"/>
        <c:majorTickMark val="none"/>
        <c:minorTickMark val="none"/>
        <c:tickLblPos val="nextTo"/>
        <c:crossAx val="881043072"/>
        <c:crosses val="autoZero"/>
        <c:auto val="1"/>
        <c:lblAlgn val="ctr"/>
        <c:lblOffset val="100"/>
        <c:noMultiLvlLbl val="0"/>
      </c:catAx>
      <c:valAx>
        <c:axId val="881043072"/>
        <c:scaling>
          <c:orientation val="minMax"/>
        </c:scaling>
        <c:delete val="1"/>
        <c:axPos val="l"/>
        <c:numFmt formatCode="\$\ #,###,##0.00" sourceLinked="1"/>
        <c:majorTickMark val="none"/>
        <c:minorTickMark val="none"/>
        <c:tickLblPos val="nextTo"/>
        <c:crossAx val="8810536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KPI!$H$9</c:f>
              <c:strCache>
                <c:ptCount val="1"/>
                <c:pt idx="0">
                  <c:v>Total</c:v>
                </c:pt>
              </c:strCache>
            </c:strRef>
          </c:tx>
          <c:spPr>
            <a:ln w="28575" cap="rnd">
              <a:solidFill>
                <a:schemeClr val="accent1"/>
              </a:solidFill>
              <a:round/>
            </a:ln>
            <a:effectLst/>
          </c:spPr>
          <c:marker>
            <c:symbol val="none"/>
          </c:marker>
          <c:cat>
            <c:strRef>
              <c:f>KPI!$G$10:$G$21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KPI!$H$10:$H$21</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F14-44B3-A543-323BDF17949D}"/>
            </c:ext>
          </c:extLst>
        </c:ser>
        <c:dLbls>
          <c:showLegendKey val="0"/>
          <c:showVal val="0"/>
          <c:showCatName val="0"/>
          <c:showSerName val="0"/>
          <c:showPercent val="0"/>
          <c:showBubbleSize val="0"/>
        </c:dLbls>
        <c:smooth val="0"/>
        <c:axId val="881139072"/>
        <c:axId val="881144832"/>
      </c:lineChart>
      <c:catAx>
        <c:axId val="881139072"/>
        <c:scaling>
          <c:orientation val="minMax"/>
        </c:scaling>
        <c:delete val="1"/>
        <c:axPos val="b"/>
        <c:numFmt formatCode="General" sourceLinked="1"/>
        <c:majorTickMark val="none"/>
        <c:minorTickMark val="none"/>
        <c:tickLblPos val="nextTo"/>
        <c:crossAx val="881144832"/>
        <c:crosses val="autoZero"/>
        <c:auto val="1"/>
        <c:lblAlgn val="ctr"/>
        <c:lblOffset val="100"/>
        <c:noMultiLvlLbl val="0"/>
      </c:catAx>
      <c:valAx>
        <c:axId val="881144832"/>
        <c:scaling>
          <c:orientation val="minMax"/>
        </c:scaling>
        <c:delete val="1"/>
        <c:axPos val="l"/>
        <c:numFmt formatCode="General" sourceLinked="1"/>
        <c:majorTickMark val="none"/>
        <c:minorTickMark val="none"/>
        <c:tickLblPos val="nextTo"/>
        <c:crossAx val="881139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KPI!$K$9</c:f>
              <c:strCache>
                <c:ptCount val="1"/>
                <c:pt idx="0">
                  <c:v>Total</c:v>
                </c:pt>
              </c:strCache>
            </c:strRef>
          </c:tx>
          <c:spPr>
            <a:ln w="28575" cap="rnd">
              <a:solidFill>
                <a:schemeClr val="accent1"/>
              </a:solidFill>
              <a:round/>
            </a:ln>
            <a:effectLst/>
          </c:spPr>
          <c:marker>
            <c:symbol val="none"/>
          </c:marker>
          <c:cat>
            <c:strRef>
              <c:f>KPI!$J$10:$J$21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KPI!$K$10:$K$21</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EB6-4A64-87CA-0C3AEA61B452}"/>
            </c:ext>
          </c:extLst>
        </c:ser>
        <c:dLbls>
          <c:showLegendKey val="0"/>
          <c:showVal val="0"/>
          <c:showCatName val="0"/>
          <c:showSerName val="0"/>
          <c:showPercent val="0"/>
          <c:showBubbleSize val="0"/>
        </c:dLbls>
        <c:smooth val="0"/>
        <c:axId val="881144352"/>
        <c:axId val="881141472"/>
      </c:lineChart>
      <c:catAx>
        <c:axId val="881144352"/>
        <c:scaling>
          <c:orientation val="minMax"/>
        </c:scaling>
        <c:delete val="1"/>
        <c:axPos val="b"/>
        <c:numFmt formatCode="General" sourceLinked="1"/>
        <c:majorTickMark val="none"/>
        <c:minorTickMark val="none"/>
        <c:tickLblPos val="nextTo"/>
        <c:crossAx val="881141472"/>
        <c:crosses val="autoZero"/>
        <c:auto val="1"/>
        <c:lblAlgn val="ctr"/>
        <c:lblOffset val="100"/>
        <c:noMultiLvlLbl val="0"/>
      </c:catAx>
      <c:valAx>
        <c:axId val="881141472"/>
        <c:scaling>
          <c:orientation val="minMax"/>
        </c:scaling>
        <c:delete val="1"/>
        <c:axPos val="l"/>
        <c:numFmt formatCode="General" sourceLinked="1"/>
        <c:majorTickMark val="none"/>
        <c:minorTickMark val="none"/>
        <c:tickLblPos val="nextTo"/>
        <c:crossAx val="8811443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KPI!$N$9</c:f>
              <c:strCache>
                <c:ptCount val="1"/>
                <c:pt idx="0">
                  <c:v>Total</c:v>
                </c:pt>
              </c:strCache>
            </c:strRef>
          </c:tx>
          <c:spPr>
            <a:ln w="28575" cap="rnd">
              <a:solidFill>
                <a:schemeClr val="accent1"/>
              </a:solidFill>
              <a:round/>
            </a:ln>
            <a:effectLst/>
          </c:spPr>
          <c:marker>
            <c:symbol val="none"/>
          </c:marker>
          <c:cat>
            <c:strRef>
              <c:f>KPI!$M$10:$M$21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KPI!$N$10:$N$21</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D73-4C07-A09C-B839C83DB90C}"/>
            </c:ext>
          </c:extLst>
        </c:ser>
        <c:dLbls>
          <c:showLegendKey val="0"/>
          <c:showVal val="0"/>
          <c:showCatName val="0"/>
          <c:showSerName val="0"/>
          <c:showPercent val="0"/>
          <c:showBubbleSize val="0"/>
        </c:dLbls>
        <c:smooth val="0"/>
        <c:axId val="1855100239"/>
        <c:axId val="1855106959"/>
      </c:lineChart>
      <c:catAx>
        <c:axId val="1855100239"/>
        <c:scaling>
          <c:orientation val="minMax"/>
        </c:scaling>
        <c:delete val="1"/>
        <c:axPos val="b"/>
        <c:numFmt formatCode="General" sourceLinked="1"/>
        <c:majorTickMark val="none"/>
        <c:minorTickMark val="none"/>
        <c:tickLblPos val="nextTo"/>
        <c:crossAx val="1855106959"/>
        <c:crosses val="autoZero"/>
        <c:auto val="1"/>
        <c:lblAlgn val="ctr"/>
        <c:lblOffset val="100"/>
        <c:noMultiLvlLbl val="0"/>
      </c:catAx>
      <c:valAx>
        <c:axId val="1855106959"/>
        <c:scaling>
          <c:orientation val="minMax"/>
        </c:scaling>
        <c:delete val="1"/>
        <c:axPos val="l"/>
        <c:numFmt formatCode="0.00%" sourceLinked="1"/>
        <c:majorTickMark val="none"/>
        <c:minorTickMark val="none"/>
        <c:tickLblPos val="nextTo"/>
        <c:crossAx val="18551002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Analysis.xlsx]INSIGHTS!PivotTable10</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INSIGHTS!$B$5</c:f>
              <c:strCache>
                <c:ptCount val="1"/>
                <c:pt idx="0">
                  <c:v>Sum of Sales</c:v>
                </c:pt>
              </c:strCache>
            </c:strRef>
          </c:tx>
          <c:spPr>
            <a:solidFill>
              <a:schemeClr val="accent1"/>
            </a:solidFill>
            <a:ln>
              <a:noFill/>
            </a:ln>
            <a:effectLst/>
          </c:spPr>
          <c:invertIfNegative val="0"/>
          <c:cat>
            <c:strRef>
              <c:f>INSIGHTS!$A$6:$A$17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INSIGHTS!$B$6:$B$17</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41F-4239-B21D-3BA81C5BE789}"/>
            </c:ext>
          </c:extLst>
        </c:ser>
        <c:dLbls>
          <c:showLegendKey val="0"/>
          <c:showVal val="0"/>
          <c:showCatName val="0"/>
          <c:showSerName val="0"/>
          <c:showPercent val="0"/>
          <c:showBubbleSize val="0"/>
        </c:dLbls>
        <c:gapWidth val="219"/>
        <c:overlap val="-27"/>
        <c:axId val="958211519"/>
        <c:axId val="958202399"/>
      </c:barChart>
      <c:lineChart>
        <c:grouping val="standard"/>
        <c:varyColors val="0"/>
        <c:ser>
          <c:idx val="1"/>
          <c:order val="1"/>
          <c:tx>
            <c:strRef>
              <c:f>INSIGHTS!$C$5</c:f>
              <c:strCache>
                <c:ptCount val="1"/>
                <c:pt idx="0">
                  <c:v>Sum of Profit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INSIGHTS!$C$6:$C$17</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A41F-4239-B21D-3BA81C5BE789}"/>
            </c:ext>
          </c:extLst>
        </c:ser>
        <c:dLbls>
          <c:showLegendKey val="0"/>
          <c:showVal val="0"/>
          <c:showCatName val="0"/>
          <c:showSerName val="0"/>
          <c:showPercent val="0"/>
          <c:showBubbleSize val="0"/>
        </c:dLbls>
        <c:marker val="1"/>
        <c:smooth val="0"/>
        <c:axId val="958203839"/>
        <c:axId val="958207679"/>
      </c:lineChart>
      <c:catAx>
        <c:axId val="95821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202399"/>
        <c:crosses val="autoZero"/>
        <c:auto val="1"/>
        <c:lblAlgn val="ctr"/>
        <c:lblOffset val="100"/>
        <c:noMultiLvlLbl val="0"/>
      </c:catAx>
      <c:valAx>
        <c:axId val="958202399"/>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211519"/>
        <c:crosses val="autoZero"/>
        <c:crossBetween val="between"/>
      </c:valAx>
      <c:valAx>
        <c:axId val="958207679"/>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203839"/>
        <c:crosses val="max"/>
        <c:crossBetween val="between"/>
      </c:valAx>
      <c:catAx>
        <c:axId val="958203839"/>
        <c:scaling>
          <c:orientation val="minMax"/>
        </c:scaling>
        <c:delete val="1"/>
        <c:axPos val="b"/>
        <c:numFmt formatCode="General" sourceLinked="1"/>
        <c:majorTickMark val="out"/>
        <c:minorTickMark val="none"/>
        <c:tickLblPos val="nextTo"/>
        <c:crossAx val="9582076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Analysis.xlsx]INSIGHTS!PivotTable11</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INSIGHTS!$B$22</c:f>
              <c:strCache>
                <c:ptCount val="1"/>
                <c:pt idx="0">
                  <c:v>Total</c:v>
                </c:pt>
              </c:strCache>
            </c:strRef>
          </c:tx>
          <c:spPr>
            <a:solidFill>
              <a:schemeClr val="accent1"/>
            </a:solidFill>
            <a:ln>
              <a:noFill/>
            </a:ln>
            <a:effectLst/>
          </c:spPr>
          <c:invertIfNegative val="0"/>
          <c:cat>
            <c:strRef>
              <c:f>INSIGHTS!$A$23:$A$26</c:f>
              <c:strCache>
                <c:ptCount val="3"/>
                <c:pt idx="0">
                  <c:v>Furniture</c:v>
                </c:pt>
                <c:pt idx="1">
                  <c:v>Office Supplies</c:v>
                </c:pt>
                <c:pt idx="2">
                  <c:v>Technology</c:v>
                </c:pt>
              </c:strCache>
            </c:strRef>
          </c:cat>
          <c:val>
            <c:numRef>
              <c:f>INSIGHTS!$B$23:$B$26</c:f>
              <c:numCache>
                <c:formatCode>\$\ #,###,##0.00,"K"</c:formatCode>
                <c:ptCount val="3"/>
                <c:pt idx="0">
                  <c:v>18451.272799999992</c:v>
                </c:pt>
                <c:pt idx="1">
                  <c:v>122490.8008000001</c:v>
                </c:pt>
                <c:pt idx="2">
                  <c:v>145454.9480999998</c:v>
                </c:pt>
              </c:numCache>
            </c:numRef>
          </c:val>
          <c:extLst>
            <c:ext xmlns:c16="http://schemas.microsoft.com/office/drawing/2014/chart" uri="{C3380CC4-5D6E-409C-BE32-E72D297353CC}">
              <c16:uniqueId val="{00000000-5E38-48FE-BDC1-8F2B7A1E8D27}"/>
            </c:ext>
          </c:extLst>
        </c:ser>
        <c:dLbls>
          <c:showLegendKey val="0"/>
          <c:showVal val="0"/>
          <c:showCatName val="0"/>
          <c:showSerName val="0"/>
          <c:showPercent val="0"/>
          <c:showBubbleSize val="0"/>
        </c:dLbls>
        <c:gapWidth val="219"/>
        <c:overlap val="-27"/>
        <c:axId val="958210559"/>
        <c:axId val="958211039"/>
      </c:barChart>
      <c:catAx>
        <c:axId val="958210559"/>
        <c:scaling>
          <c:orientation val="minMax"/>
        </c:scaling>
        <c:delete val="1"/>
        <c:axPos val="b"/>
        <c:numFmt formatCode="General" sourceLinked="1"/>
        <c:majorTickMark val="none"/>
        <c:minorTickMark val="none"/>
        <c:tickLblPos val="nextTo"/>
        <c:crossAx val="958211039"/>
        <c:crosses val="autoZero"/>
        <c:auto val="1"/>
        <c:lblAlgn val="ctr"/>
        <c:lblOffset val="100"/>
        <c:noMultiLvlLbl val="0"/>
      </c:catAx>
      <c:valAx>
        <c:axId val="958211039"/>
        <c:scaling>
          <c:orientation val="minMax"/>
        </c:scaling>
        <c:delete val="1"/>
        <c:axPos val="l"/>
        <c:numFmt formatCode="\$\ #,###,##0.00,&quot;K&quot;" sourceLinked="1"/>
        <c:majorTickMark val="none"/>
        <c:minorTickMark val="none"/>
        <c:tickLblPos val="nextTo"/>
        <c:crossAx val="9582105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Analysis.xlsx]INSIGHTS!PivotTable12</c:name>
    <c:fmtId val="21"/>
  </c:pivotSource>
  <c:chart>
    <c:autoTitleDeleted val="1"/>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4298480786416443"/>
              <c:y val="-0.11910673078075353"/>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6443252904378911"/>
              <c:y val="-6.6170405989307485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20375335120643431"/>
              <c:y val="9.9255608983961227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0297692681176247"/>
          <c:y val="5.5882731451836011E-2"/>
          <c:w val="0.39404614637647506"/>
          <c:h val="0.72942556272199"/>
        </c:manualLayout>
      </c:layout>
      <c:doughnutChart>
        <c:varyColors val="1"/>
        <c:ser>
          <c:idx val="0"/>
          <c:order val="0"/>
          <c:tx>
            <c:strRef>
              <c:f>INSIGHTS!$B$32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B56-4F29-A0CA-509FD9DED6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AB56-4F29-A0CA-509FD9DED69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AB56-4F29-A0CA-509FD9DED69C}"/>
              </c:ext>
            </c:extLst>
          </c:dPt>
          <c:dLbls>
            <c:dLbl>
              <c:idx val="0"/>
              <c:layout>
                <c:manualLayout>
                  <c:x val="0.14298480786416443"/>
                  <c:y val="-0.1191067307807535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B56-4F29-A0CA-509FD9DED69C}"/>
                </c:ext>
              </c:extLst>
            </c:dLbl>
            <c:dLbl>
              <c:idx val="1"/>
              <c:layout>
                <c:manualLayout>
                  <c:x val="0.20375335120643431"/>
                  <c:y val="9.925560898396122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AB56-4F29-A0CA-509FD9DED69C}"/>
                </c:ext>
              </c:extLst>
            </c:dLbl>
            <c:dLbl>
              <c:idx val="2"/>
              <c:layout>
                <c:manualLayout>
                  <c:x val="-0.16443252904378911"/>
                  <c:y val="-6.617040598930748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B56-4F29-A0CA-509FD9DED69C}"/>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INSIGHTS!$A$33:$A$36</c:f>
              <c:strCache>
                <c:ptCount val="3"/>
                <c:pt idx="0">
                  <c:v>Furniture</c:v>
                </c:pt>
                <c:pt idx="1">
                  <c:v>Office Supplies</c:v>
                </c:pt>
                <c:pt idx="2">
                  <c:v>Technology</c:v>
                </c:pt>
              </c:strCache>
            </c:strRef>
          </c:cat>
          <c:val>
            <c:numRef>
              <c:f>INSIGHTS!$B$33:$B$36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B56-4F29-A0CA-509FD9DED69C}"/>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77F9041-DD92-4FD4-B799-7DB27515BC13}">
          <cx:tx>
            <cx:txData>
              <cx:f>_xlchart.v5.2</cx:f>
              <cx:v>Sum of Sales</cx:v>
            </cx:txData>
          </cx:tx>
          <cx:spPr>
            <a:gradFill>
              <a:gsLst>
                <a:gs pos="0">
                  <a:srgbClr val="262626">
                    <a:alpha val="80000"/>
                  </a:srgbClr>
                </a:gs>
                <a:gs pos="100000">
                  <a:srgbClr val="7F7F7F"/>
                </a:gs>
              </a:gsLst>
              <a:lin ang="600000" scaled="0"/>
            </a:gradFill>
          </cx:spPr>
          <cx:dataId val="0"/>
          <cx:layoutPr>
            <cx:geography cultureLanguage="en-US" cultureRegion="US" attribution="Powered by Bing">
              <cx:geoCache provider="{E9337A44-BEBE-4D9F-B70C-5C5E7DAFC167}">
                <cx:binary>1F3ZbtxIsv0Vw8+X6tyXwfQATdai0m4tdtsvRFmSyeS+b19/g1LJVtFlS4PWxUXV9MCQWCkG82Rs
JyKT/77t/nUb3a+Ld10cJeW/brs/3/tVlf3rjz/KW/8+XpcHsbkt0jL9Vh3cpvEf6bdv5vb+j7ti
3ZrE+4MgzP649ddFdd+9/8+/4a959+lJeruuTJp8qO+L/vK+rKOq/M21nZfere9ik8xMWRXmtsJ/
vj/3Tfr+3X1Smaq/7rP7P99vfeP9uz+mf+ene76LQKyqvoOxDB0wzDnWEumHj3r/LkoTb3PZUuQA
rlBJmUQPH/p077N1DONfkuZBlvXdXXFflvAoD/8+jdqSG355+P7dbVon1ThXHkzbn+9vElPd3727
qtbVffn+nSlT5/ELTjoKf3P18LR/bM/2f/49+QU8/+Q3zwCZTtZLl37C49QkyX2ZVuuniXkDUMQB
ZRozqtXjpONtUDQ7wFpRRAl5uukjGq+SZTckz4ZOcDk920tcTtLalGadvCEuFB1ohRESAj8qi57g
gg+UxooQtVEmtg3Pq0TaDc+zoRN4Tv7aS3j+itZf1/FbggOWSghGCJHbqChxoBiilCDyHbVH8/mo
NK+QZDcm3wdOEPnrZC8RWd6nhWfeFhHBFFFgynaaMUUPGGNUMrQxcxPf8gqBdgPzfeAEmOV+qoqT
RmmxvntDr0/VgdaKc8TITmQw4gecSUXFBJLXiLIbkx8jJ6A453upLVdpXfnvnHWRRuZNfQw90Ihq
RvBGaQCBrYAMgY8BjcF444PEto95vVy7cZqOn6B15ewlWmf3zfruLU2bPqBcMMbp7rAZY3EgOKdK
qkfbhrdRelme3eg8jZugcvZxL1H5qzBD+qbKww6IhqhYYfbo6iehACjNAcQIXAsuHgzfBJZXCLQb
l+8DJ8D89WUvgLn9bdr1PNfc+uZ/mWtSfcAR5RJc/qPXmZg2rQ8QHn2O3qA3CZ8n2eCvxdqN0WT4
1pPsR6r5VxGuk3JdPtmSf55pUgbeBLJMivmjwkzSf00OIAsFgoBvQjT+dO9N7PwKiXaj8eNZpipz
uRcqsyU10DLOOjLf0iJ50wBaHhDOhNBY7w7TsD4QWBKJ2SYY2EbndTLtxuf52K1nhUfdzzB6AVG0
ecsggKgDroE7Y/QRHQTeZCtUA+VRwJwRoGoePmDvnieerxBoNzbfB06AWexn4umkwKDdVua2rp4m
6J9bNoYPuOSYU8p36o4EuoBCcorJxKS9UprdyGwNnqDjXO+lYZvdR+t2Xdy/HTQQByCkpCB043Qm
NJrkB0wowSgG3zR+Jgi9RqLd8PwYOcFmNt9LbM7S4v8mCYX0nwLr/z29mcTRUh9gBdmNEI9hNJok
oa+XazdO0/ETtM72Mwl9KuK8S7+9Azqkjr++abAAnA4CzgZTCJufuyEpIawWRAu6UadJWP3firUb
st1/ZQLcbD+BW92t/Tdk3xg7ACiQJE9R2yToxpgBeQDqp9DE8r0oyG5sNsMmYKxme2nzVhEQbql5
wyQIaqAYsIDMc5N3TvyRAmvHlKBc/fBXz+O410j0C2C+P8sUm/2M5FbJ3RtX3PQBJD+aqaf8E0Lo
57YNajsQwkkNpM9jlDdVmJcF+gUyTwOnwOxnMfTjfRGnSfV2MRzYMCQ5gf9NEIG4WggitFB0Z/D2
Ckl2I/J94ASRj9d7acYu7pOk7KNm/aaMAZgypYEw2LA1aJqSQiygqFJaPmv3eG7KXivVboi2R09w
uthP1mCVtus3VBsCasMEcKDsOyXw3J5pChQpNBhgtLk+CaxfkmY3Lo+jJnis9hOP6/vuTQlQDLkm
VQzqaTtpAuCkKbQOgMJsmgcgVnuuMC+KsxuRzbAJJNd/76UpOzVlOf6XZeZpcv45f0OBnyHAEnyP
uX4OyqCIQ6CCvfH8E015pVC74dkaPAHp9GovQTp+68qBAnKTgVaAK3n4TMhPrSDJgXIOFHwe4wCg
EJ4rzsvy7IbmadwEleM9RQWmpL4N+6e5eQO9kQecSKIE/2GwnnsYxSFillJSvCGlJxHz8Ssk+gUy
30dOsfm8lxpzujbJ/dsBwzg0dY7F52cK8RwYoQ8IFphBfPCoMBOa5kVxdqOyGTaB5HS+l5Cc3X8t
1mX4lgEZlAmgfkal3DCZ0FH7HBXw/9DxOTr/3QXQ10i0G5gfIyfYnO0nNqfroo/Wyd3baczYpQbg
gL5sYyIF9KRjaPR46hOAFPS5a3mNJLsx+TFygsnpbC/1ZYxj0rowT/PzBu4F3LqQwMawTbw81Reo
eYJzkZhsKtIT9/IaiX6BzfdnmWKznw2Ep+uyXN/6dXlfVeXbAcTIAXQEQFOt3Pj3SVwmoQMKQRsO
tKY93XSzd+C18vwCnu3hU4z2M9k8Nbe+8dbJ00z9c/0B3kwBNhrqNI9efsL9Q3gGwGlgNDfXf0pr
XpboFwB9f5YpNqv9tG3AZ77p7g4GdTLoFoCtULu5GYyg24ZxTMRYYdtyOC+L8gtMngZOIbneS0jO
7tt3R/dFed8/zc8bKAwUZ6hGmtPdDkdCrQxIAth/96hPeoLN62TaDc/zsROEzo72FqHDdZyVvnnL
jg5GD4TisCvqqdkGIrLnUTQ4HQ4RNgEcH8mCyb61caJfJdavcXo2fArV4d5CdXrfmds3rDxDuyds
LIDojG2ynQlOGIkDjKByA/sLnlT4MToYEXpZml/D8zR2is3p3mLzOS3Cpzl6AzNHDiCfIWzcpvbw
mSADPVFAdiLQsQ07MIkLRnxekujX6DyOnGLzeT+xeeiJmq3Dt92SK2GvmqCgF5uypt62cOCcoJAw
7j148kNPa2OjP6+U6hcYbY2e4rSfuel5GEFXzZvuAIWuNUUBpk3H57T4qYEaBeOGkITw+uGzjdFr
JNqNz4+RE2zOj/dShz4a2An6poVpCnOPidJAHjxO/STvkepgrFpzaIt6vA7273mI/RqJdmPzY+QE
m4/7mZOeF/de+pYZKWw4hE5O6G8SjzM/tWwEHcD2D9gSyiaMwcuS7EbkadwEj/P93Phx6cNZFO9W
5dtyn9C+Logimm96NvVUXyCixrC3cNzM9vCZ6MtrpdqN0PboCU6Xq720aVcPG3bfPC6AiJpCUAbp
zSMOk07pMS4gFMEWeDFJTF8rz26EtkdPELraz4jgGlqi4JiY+zcsulEOZz9A8QZttuGiCV0N/YOU
UTJuonoMuydpz6tE2o3Qs6ETeK73s4fwplr7T075nyc8sAmEAk0NpMAmWpsg87BVV8JZKkRMUp2X
5NgNx+OoCRI313tpyj6tgb9JvOpNwwBIcDCG3bnqF4bsIQyA8zyeKj8TTXmdTLuxeT52gtCn/QzS
Pt2X1bsfkedjJPsGSgNRMiOAEVQ/Hz4Tb6MQ7AeFw7o02pClk6jg1WL9Aqftp5pC9XE/lcmUt2lS
mrcMqYGTBpqAU7E5HWISUsOGAgk9hRz2eHwne54nO59eI9IvIPoxdArPfoZtn/oUzr/z3s7xQIEU
VAda1H+x5R26PSDfwXC2B9qg93TvRybnFQL9ApqnJ5kC8/n/R29+fSbe9wMDZ+tqPX84afDZsXi/
v/rw7HD24WToJpnfaQIfl/7q7s/3mEErzrNTJcY/skUDbG2Aejbifl1Wf763xqABMYjo2LgpG5qt
wEm1YLQeLsFmegrnHEA4KJSEtoRkJNXgBMRxN+pYlyBQwoDd9goyLWiaeLiEYanAYSEIdqrCTm+J
6PejHS/SqIc0/PtcbH5+l9TxRWqSqvzzPXRHvn+XPX5vFJWj8S+Mp8fB2X2wYx/aI+H67foSljd8
Hf9PiN285tIVZ9xn1spzky4/TmTfk7mlcM+lZ3ckDmly1CEtoqvBZFx/xUTe++nAr5gMKXdwSq/h
fLruUygtc8yp7Co7Iipy7SwRKrb1UOp0ZtGhry6tiHi57Xttm9+gJHctO2lMROPjUJty2TRREJxJ
4uvcbvNILUzpJ6vY7akjgzp34h57sySO2AzDZtCFbzAh80DXH8JMV4UdoNY9iWiWnZQ1qZa9aPIj
oov2bsDRFxZX6o7pEn2O2lQuUWayL0UcIofxWKwELde0CDA8r/L7wJak8I+H3u8OUZayBQBlnSWB
5XYzKZuFD6Rs4TqFJl5TODKrcdwseBlVtU1MG5xbvk8+NX13wmqazbDpMqc0PrrsyyS9rOo8mTUV
+hRxo2863vXnXdLRZUb0p65TYt6g3nFpE39ggZUfsrogZ0UcF6taUddBgTEncZO2Ky58c6qtaK2r
nNcw19mcZyI8zuNQL6PUar6WoXRXvcvpIkxwdB9HppgPgcL3FHix3FFlkR5qYu7rmhRz3Zrub0jw
28T2TODZeaY8J48j9YWQOpxzGfgwN+mn2MSfcgtuneTZYCO/bT67lcXnlCbpnIVGOjyTcWLLNmlK
O4objm1qdHwlh44J20V+thpX5E3elGKhsGt8262j8FCSOje2L2UF0jdyllhNQ5eooaKfZVHX1rYI
sXfJQhxe9H05nLutjxx/YPmJT4lV2gZ1HO5C0zl0CLMlC6Kit2OLmqtWlNEJj7P+xO8FPSWaBAvh
u+1FW+TFIinL7rZSLEpsjGjl1KGVfdNlGdS21zK8jGXQnhSDaw47npQnlauG1O5E6935JLKcKMv4
oY+rxLP7OpPHONN+aptKorM26ZEtCj1EdpEQlDi5aLTtqbL+SLu+bu2c9mQR0jDvnQ5JMyOe3ywa
n3AntGIrsNOY6OMmjrvArjJWJ06Tp8VCt92JyUEomYvsqBz68sYrZBLbTUj8b2k9pHOlIn0oTShO
Cm7diYEjm/p+ENiW6wmbFlZL7G7wYodmNFvIAOlPpulDuynkceYm5iJWyl9EHkdfG4GjBTFY3Ia5
OxwNXdz4jmh8sWwLi9sFrtq/dcrohRW6coakchd1lWrPScK2P05bi1WOUm56pETYZrPYtfx5X5Ph
QnKWzodcJ44QXTKrOkpWJQmLywhxvlRRW3/kPk8/GJP4vR24oWVL7ZljK6O9zWOtYkdpeCSRQopg
k0iXTizb3B6Kpp/joQmWXeX2c9Oq4abp8s5u2hwvfCDkZ77uAZKKuae+SooLIfIZdlVxbUJLXGpa
HxYJHc7bGrVO2skjXoNa20FEupVx4/ZQtSK9CGJizXGLy85WmeqvwjLKTuOyIdeE5MEXg3A+s0To
2nVbtCvVG99dJdBnc9UFOXF0Wjq0y9BpLK05StL2g8fy4qQPssAB44nOyhrgTnniO0lsKBiFXM88
2qLVkOM73HJxlrE8WRHckFVc1sI2uIydLslIOIK8LIjrz1yTXVsy6127J7S6GrTf38coy5zBkv1h
H8Tsg+zz2ACKfjODSqDvYMPDpay7bGZcMOSIDNWx8evuJokQW+RZ4jlCNeIUdYllpykYIu357cwN
tfpMU+Qf9lkbOVYX6XnBqt6aBSUXn8EJDodQR7TucZBbdtf61OkFq78FrpWeMW7SyzIX2MlYbFdp
jtbeEHvzHEfRjKRNs1RNaRVO5ub+ZzJ41UkRR5dlmtZHvhaJQ4siOyaRV10MCU8XbaeGC4SNPi/9
IsztqnaHOfNEsYxZahxCOzUrQ9XMaumze69Pmnkru9s68hsnBJsZ2W7Y+k4huHXiWyy304y3n7JO
G4fhbLgUqtWziqbic6180A0qstnAVbTCJuxOE7+2wGB5rd1yw76EUZPYSubmDLtJshxQitdt7LFZ
Vw03bg0mnbQ9OeSNyGIbWS6/MgZ3swwNahXr6HJAeAXRA7J1QbGYh6gHgBPC9Uya5kObhd4nq+Ox
E9Rxafci8S+CqOwT28q99iPyRH6kaS6PPOVnCiyoqw/BblpOWaGTUlr0chjqixoOX7bzCEXHNUyY
w2HtXQc9iY/c1NigEmaZaJyciMHzV1pZl2GvYam1RapsSl3PYYmnDk0n6oWnqmhe0jp2kHJPgjAL
l6ko65WLAmUnAzKzNovZChTKX9RxapZeVQc26aJ83ik3PvF4Aea7ddu1b1C2tBokjoemlLdYRtHX
osysM14WH0oa86tBsRvUs/Is1G5+0rZUrorKGpaqlvU857K5KWO/PuIiXgdDUK38QHqLPDTpsqn7
8LAeIinszvLKI0Pces6Mxy5LL0kvhpyHMwWeq7GD4AP2MvLZapP2RINX9m2K3eYTNsY6jIaGn8SZ
CY6I4YuUBrmDCDoPBfvYWS2zkYqjuUmoa0uvia618rJlXan8PFMVdroyowuUu/cq9MAEer6/VKXO
7NYvo8MyjYYTn7H2OOOh93ejS2PLskln2RDlM6g3Dt94Hl37cZI4JAzkVeiCCBUOKwfk620R0NMG
rOo88/EXt2SWHafMPw+y9CRqrf60E91J72J2E+VhcpQHlM2ZVTRLU/h6YbrQ/VLUfbdknSm+dFYi
bE/Xep42pFnJNqgXkSi/tBjsikYxXnhtY4fMi+dR7a+tmvezoqfIlioYjrTubRl60XFXHcsUuASb
pXFzxqLUc3yFUsdHMroJLJFcQVAVHie5AlfPsStt04YqOE/TCi+19LKzyGOLWNBsqTpUnLaUJbOk
49bSD1i8QD7xTmSQgNkhQX3ouYHhYPEDcZHzrFv5LMKLTtXFrA8C7rSs/VJisLWpLHi2bFs8nGet
DJyQF/goHYpkwVXbrWvlqsgu8wGClLAU3A4jL09s0edsxtOhu01CP/si+sZBEOauY0+7MxDkW1zH
+SKIE506fWIVq75EyomD0Dr0hiIUjszDOLAxC5PTrCOhQ0Mm5m0T575jMe/OrQoyY8nQgksTRWVD
kbK7DMPgHOJepzIoWrREDAvkZuBBWxcfDWAHHHDC2cwH3vnQpRb6Nu5ksyvY8GvXVZvOUlF5c2zi
wobQo5iXUfiByyGkdon67th1S+TkCQlWCKD+kuLSOySd685lUmel7fVleFSUdel4vlXO8jaqmZ1L
V/6d+6jQC1xLbpsBfZAZOCS77b3gDLcVvu0yGZ0PXQcGoSGRQ92QLNxkiBJ8pTq3DtyZ2yg/vTV1
3Ahmx0mk42vZ+WHIjlyuTHhcdUqn123fwKyl1V1nWb2tE4iU7aAQeKCeHWHZOEkb8BnXJpSz3veS
mVW5QWU3Xt/dZyLz71oNEkKMwP+GMekXy2vdRU+abOX2blfYuFHdDJXKHNWNyk/zDL6dliL9TEHz
aNgXC7ijdRpqnc9qrydLI3mW2l7WJXeFi/Bpajq1EgQPoMGQzJ3JWlwPvp/ZecHFHYuy0rUHOWTH
LtftnA+6uCzinNqBiIsjK87iD6j1/Zmgae/Zqd/Whyyq1GgN+hlEfWSWMghhSFvGtueZ8FAUEZvL
iJNjlJTsqEAFhADQZT1Xkd/NuOhjaksL7ofCLL3pTMM+lTjknQ27JmNpl9gido6i0EEwc5ctVdwx
UdV/brl77gUKphVFurvqWu3NmsAzrlPVAzrtM484QVWWs4JGXW6XXInadr1MnSvwwoENkVa9CkoM
MXKZJfFRFwfBtaei6nMFoSfkTGVz1ieDdxXzoVyocbLd2A+Wlq4g++Ik9s8st2kLO026Zi7qDK36
oMyvXDdG1cyk8NV60HwVlkVyWXm6sL0c5x8Lv8B/40zlfyep99GNJTphJGuNPSTIOqQky2o70Siz
6wYdSx1nV43flcnMdbNEntadzz4kfr6WQxGFdjZ0nm9bPhoc1SJw+2bwWAsT4grou+ijTwHKghsV
tO4SCqbYc/oakyWkQtVNWNTtXWNh6mSEecdl7GUzkChZBEUAStgVyWAXouK9DakHxDq5ycnM9Xn7
dYCoDyJ+i5d2kXb9RS5V6M8SHZnLwtMQieVDkdtNUJN5qSw8J3LQqzZkZuUPQ3DC/casYqrlWcQh
c5CdgMWErK+RSocb32MutwUW8HC0B6OBeNh/CsFUEFj5LXKGQA7nVp8Os6jO3GVFmugyGeMkOsC6
KgZW2ThH3pFLQuNkEPk6xuj0MAlc7ASQlqWQf46BLObFCacQXJsE8dGCeXPd5630YdkFcf53WrUq
PsdhUNJ51AtIxnIMXsBu0tJXTu2LErU2UCLDndUnqL3A2goOBTTtwB9srP5TlXRZdz20VgD+1aog
4a0ualRSSeZ1DccSZramRdcew5QUSi1SL/eFQ0uc1qH9PzFrSp9VVnc2eN3StWR+HUVxByTy9xdY
7CBVMLAzW5wK9IxAW5wa6xbjKZYcikXPOZUs79ogorg986ySzyxNfBuTBhCJV5ZSM9f7QmK6bAJy
REO+sFix4D6eK+meZvUwh/c6zOFRl3oIZmFulr8XDkiln2WDtj1ot5TQXEGgAvxcthg3eYJc0p5l
WXEmM4gV3UPTQHXwdzOw6ybAVsLJT1BlhjM5JhPAg6qDpLdpzwxB9vh/YUWLRKaLh9tsSMDNTD/S
Wbdp1hfG8zcvK/n+43+u0xj+e3iZxo9fju86+fET7Jh4fEnKb78FB7SPZGo5/dIozfe/BcJspBtp
wK0ffuIkf8E6Pr5z5RcXtyjJ2+cn4D4RviNrRxig9h2PnwjJyaGyP6jMh3EbWlKIAy0phWMf4Iwh
eK/HeFzaIy0JdeexLwrq09A6vSEfN7wk9ExTaLmB43A3hxSCHxtJSQy74iiBbQoamD/YrACvO3h6
wC0UgYPd/PyclKRArz5boyPdiQmwiZgSWKLjgYjbazTCQZHgNuT3QA5VEHWSjGVW5KCsMcNHzuss
XEOsystFkvdlz2YV6bjfOVbqoq9eUrDEclLShfJI+7yvZ6G2kvyw1XFUnkZAAkH4kIYdz77ysAo6
ICaFiALqeMAZ4XvZpX19CR5URmuleObe0pjm4swTJs+oHWNTgigs40V87mNUtcnMi3gRZnba8jg+
wZBOg8heHOP+GNQ8Cb5ZELbDmGeQ7pikbd4W2joR6K6G877Ho1VguiZ6LHFswFj66t5t0yTID6uY
RewwAgNXyMOh9CrTOkDWwgGxEXIhvXlUvce31uy4PYZS+BZGwKBBUQ+ag6EzG44G0eP1Z7zxEFBV
CiTMXYCBvjJOlVJOfRssjpUHC7DAXlHNCr/yGPhRBmFIctEy2pfEwWwQLT2qhJ+UIRAIOS3wGTQd
5XDt93M0mpkf3DYD40spHJIFDX7QoTwuy20ZO99YxC8o0F+Q2SAy8wbpyXwRKVZBcpIUlRBfQo7c
CspU39Vtx+RMsBnvyzScQ0A4vN5DgevZvm9W96lMLaruvB7WnLAblEXl3z5zCVCEbWBqc5648Kan
yvb9FJoN7N/fHip5k8eWcHYIvOVCMw7NCnKclmfQeLwxFup8emfJSObU4S0SfA2KZFWrdDAyOjMW
TvHpyDrWwFohBMkNVPcjmJT/VhJIMQQko/DymfEFApPigi99Nwp6VNwx0YLKLXosBhwueNHWJZsb
5TIBaSZMAYSRAvoyvqSobwo9b0yKsvYFVLadEqwGTqBVANoGxzM64IyoCSqVMCjow8S9dTWQRMUy
zTMoLMwtNy51v+xV0cES+f3zj4WibSggL4NenlFR4Xi9n6orHvhwrrPK+gp7X2RsHXYVBGK+HXep
D++VqtuADcwxcdmTzO40oTAR3CC/voozEfROYuEiudKxHxfJLOdpQS7jxiTl19+LuR2vQH0Lzl2A
w39gHxmcTgvaMrEldQvMJwSX3deuqApYBKgOEeCDupZyoOoK2lhXwCrmo9JAIjn+YzKvfgGfnyYL
XlAA5xBBjUwrqJaBadtetyonZdVDxvU1gQAWbHgA1mto7aZHVc+PqcvB7pdeDcd/xwFPwKIWWVxg
fqiswGpCO/fB2o6Wv/dhVGKGqDlmHeQ+8QtmBU8VDF5zAT3DBPZ4EVhVQkz8U0fbJNPJQL+WLhFW
PIdsKIvqi3yoTJY4bd7nIJwl4waupcCupv1MhUNvXbVZ5q5KXUSB58TDgPrj2M+Tyh0TE+FC4YEj
K7oUsQbyE1hK3YFJJFbQ4+QIDTqCvxoat83zF9QUQwlya5lC4RmO6IKiIjTbwCmP03gNVmaSN0mT
fZE85UCOZAh2t+W269ZaFw4egCYE+qN/tJ6Q+MO1+sGcZECaw6WurajIF3VLX9YhNrXisLcRghGu
MSbQE/zTsgi7sIxdP82+ZAVoUT6nwNyyU4J92h/Tsu5hOrTbRMPH2O/6XtrAYLbAooDBb8Wllw+u
dVjELBg+FlZdijNlxBggdKyJI70Maz7Ck5ZUwxLqG8mby6wIwuHjEEG1IoSULxqdloHZB4DSRPvw
Swqx6vBRxR3UF2zKgx7+KQfkVWqW8ZKWCwH8OYwKO89AgJE/3B7YP6tvbZV2AfyJFIIHkNxYyRgb
VBmPw3VXCqipLXRT4OaK0XQAmrsI3cKGJKUgsWN5btwdegyc6+dEJS772KAGwyKTyoM4AyL7FEKU
39uGqdWE2ZewOQFOomRSwIbHiTOhbp94WGfRlwHHZTFWg5EEOqhNgzRa0TpvwVD8/o5Ta0TGg8gI
Br8NOYr+6Y5lgUq/jWn7mQ71uBjbmo3mj5QyBOcNJV0uvrgBHWARtqSuSu9UgmGBdfp7McYzt7eU
gsKruwjkLnCgICIMouRtczTQps4tLeKPMUviikJVoubWfZr7OVgjPywTPC9cmZqLplQeWJwMSlXe
HPhv0qTA98sWeLcKit3HkavEVUeLSPV22WLRXFbKQsbJ+dClx7CIkA+VawalGpu5Ao/K7iNYh2nj
Q3SxcoOwGjW/gWNczsdXjWU98FEF7ZoXUsOpXVOwAR+NvY3k4S1LkBNsP3EoXD9p81LeNHWCIIjl
RUEgiG2Gcd0yCLIYlDnbDpZtF0JNIbe96iGytUQ2LmlaBy1xr9xOjEua5GaIi0OTETqayHwoEV7k
UZOVZjnwPgStc9t4jKlxr2LQTolzUKMXQJxYNgURkAK3CVYNEITz1CamOqdJPKRBQm5U5VPQrSrz
RgEqi9aj6j7oMbTh9iCb63ejioOtHE1KkeXgaCwfQxiPOz7+Ks1DOAcm0oFkh6YF7iu3875NxZmb
d/At49PxEXsvFuUitGRBF5kqGlo6PfgLeNwXHm0SZcKjaThXmcCpFsA3QHPJ5NGqLoSSSJ32N9Rr
RktVFVBcvhyiwaS3FVIhSeweKmnDR0mgkh5CITzFAEgn4sjr50MscOUtNLXq9gai1AKmA+hvCquP
NgNYk8RYGpYYa6NstG41mM1DA4QamLUKIhK4oalcBD9BjoVhKqCiBVNRVdK3KodHdQAq4UOdHX56
nJ/RFI7H6Pwu0p7oqIJwAaIrSbiCtBP9FOridmCiF7l13cQyBevwGN4SX3UNUOqKAA/8klmYuKPx
lgy2FBMEbgm2OkwTLxSkELVmnbwua6hWrKsejtIwS/D9MD8syFjK525rpV1pi4j2MOFR4yYQsoDR
g1lqiy6qLqQolRss3IopMAagkM1lAXuXwQPEFih+1SXgqDaweXkLZQC7i1QCugJaNMLhhd0IhBVA
zRdKyX2gm0uUxilIwsMQfFMoqjFP/f1sM023bSI8/OgEwEjAedAQBU0zGwgHS8tDXX/tQx8F9PdU
dUgzx22RG5wJMrCin+d+IaDQqAnR0DBSFMBvHqHof9n7siY7cS3rX0QHgxj0Cpxzcs600+lr+0Xh
tKsEEqABhAS/vhdO36/LvhFVX7/3S2VU+uQBCWlr7zVsXBbyWiPbiW4tHyNyQL5l1hivAv8W90N8
5ZkjRSvLSQ3fodzY7ftRARn/6qHd8Y9kTeKwtxXonVw3Bvnj7M7e59X6YE3HgqqLEUTUXRbbhLbT
ZClgybA4y2oVKrOLuptWS0LDg1yxGdbdeoCUIcoFEWeaJo48F0C/CW/ikDjvLpr6LmHI3xhfrpeu
RGbWlPvg9x1lLZaivg5yY642sxbFeQU/lbX5GIX9A7QBaf/RkYGzNiNLmjQb6lMFTo4vM21pn3rZ
8HzgULxkS2tU7PdbRqc4vkBN0KVnwIZVF5+0VCN52fKVy+iFqjiEDwEaieU+mpcpeo8To3Tfc1sU
9mUvV/CWtVYq6eZ3NOyDvLAe6MZ5hzZiVDWV6uD2S7vPpnpNRlFNEK9otYYWS2Uzf1BQRICB5eDn
RFwtbDJ51aIOyIfiwsZIFg80KSMpL6Cp03no/oBuIlswywGiMkvuQamsWNJ7Aoq2ewcV6lLEp2ki
WpfXjkLjM9xNeZCGn8TKF7/egWbgfX9mZPQuf8+mNDPXhSAdr85YK0UGEH7dYxzrAzgZD9FMRAqz
tB2zu9iuPZ8hQbr4fsRp00jqCQLsqnuXf1KRK/L5GovDR6zxGdKW5MFpZF0UZFhWheJxSEvA44/L
2y+jvh/wb3jlMMHldjUT87o7Q9P1RhQWdMdVAs6pLJtN5NKVlzCJZBwAUgOPBieQRz2Gw7Mch8rX
wDYIcBuRdzTnj5vXXpdPkDgIP5yhlYtSfS3dRqv1EQQt5F+1ofTAJEq75J38WHLGov2WkGHGTEWb
Qci+R9Q2XX4bZcyWw13Smz4ZnoTwomInLxAI+En18AjbBiHruKVtjYY4PcW823rTxloKW7XTEkf5
9Cnl6YTrjWKg9MXxyhjIHMoSM5tWrscJ0iRFd3wJ7h8pS20MPXJ6AhbqKAy6ZMqKs+j8MWPZsEj8
AHK/RM8TVFKIU2RdeFU21C8KC2CfkG9cFmpHfE6/DbVb8h3TZwQ6ApY4S2aGqw1dgiJzSvrj8SSa
QAH1r2QIxzxPhApgSZGLLB5FNMkKmg1jUNCYs+17ZFqNh1SxNE1fdbmL8ASJM+7jIibXT5ivqNvV
pXM7ScJ9Jcrjlns8ab0/F1hZuEKGfzKvLArHAissAPv1Jt8i/A5c5DE165rgozhiK+NxDyuk2xjj
z/FYm2XmFYBbh9/lQaviWeaE0awhngIAqnXZJZiLn6uHQQyJryxFdAyOLduPyXBYNbb5mePSfM+P
/8vmXN5ncW+j559THb19/N+T/PY5IAWpvC9TPeIGkinq1lfZF7q3F0gPNgzapNBsDTVPM97HzyjA
uaJ1/vag1L4uWGqovJ3l11NCIResE9mtW/FIR6cwS2s6DvhIqoGxWSiuMgYNG2QoR9LLxxwCy2Yo
eWxe6dsMKo0dhLj2NqYu7VGjNVpNhU+uNghm8Gfx26N9Wx4FkwPmpyA9/gI6w+EYfCi2DuuUJ/a4
TEe6Ar/cIAwqu5c96olbbjDS7Jjet4W0u83hLjHI41uS3s74O3hLMqyueemOW3+b0Gj34F7xMoxM
kfIUxfkkxfUOh0PQF36ASPHJ905hT1PBD+Rj9ni+/Vqm5jUp+ITlA85zPAZvVyS7jzOw7OML0/X4
QVZe4ccwxcd2GPf8uP/JQd7hX9zAB96fIZbB93YmS3h2JeetTJbb7G2t9GKmS3n5OeVUrBa3E/pM
4ktwAihcXOhe4pxfE7MX8QsyNwEhkzbRMvVNPHOGi+eiw2vB2mXQwDYHAAaAbPCYOnddKn5sZ4fz
Fb+TmytEdZZIFsN2k9F5COpqISoex2agBNrNms0csGFCE4fPd4uZ8QNJYz48jBAODw/b6IHb5bFP
ABUZYPnDwyoXBlDAW4GrJx1X68diYgFVANv2Y+17ilAuziEzKSJMZbvBVacBjC0+Aq0Jo/N1TnFU
hc9xEQTiDR+UkvLqJ5wslqGz4uy6AfXuN+h/0MHiSosO03HJfuwZo6oBEzYzL9n+Mesq5ZcXk/nO
F1fL29AD5eCP20yHXWJEkvs5PxXQWiHKLZYc05cEfawa4FXHEn/DT6tZesxA4tJjvEvfp/gBpYzB
500P9DGq+2EHroy3qcqJ1oAstmK8z3Ri8YliS44ads3djHX1BrLsST5YKCYnY1kKAbbZ8R37G/TG
UJYDNTQ5kYAoGdj74ss4onaammUAMJHfjrI49tNCfA8QnstqQajMCrbhzJs3RBpxRmV7TJ7rswMq
SF0lgcWLYeL4c7RPxCg/e6RnLLrxbLa2f6CZOEBK5XDc3ZeSZcXyjgDG2tgpMBFt3bnwOh9m0NoR
LKZ1CRCo+EI4RMWmxmFI8fD3iOwYVTGNx7Ex5uxYbja1CRbf20yKRQGJzvq4z9Ybv+cjK9/J3fno
2SKZBqqwa0OLL4i3WF+R1ztmQJD4GAMY+wjBH+XlgVINPfJVZNZ0VB5KHLp1JnklYSiGB8g6IX08
k1TNS/Sn7xMR2AknWjbk9TwA/46aCtoR+xGIpJfLh5gbwXnD8i3rwntIApPMfKdrv5r088wgl44v
Vrp1pE2U7rP8uBOXElU7nA4BxX6SKOSUZZlTlzis8lHQtFnxy6gE++vBTIX250jenqXR0KXlDV7a
uh3D+hFuhmE94h/d+BFNkP0fm7efx+MT0w/0non0+F2exBE+sfHt+CDLgE6MJ1TuB7fRD0xjK3Nk
i+xhX7ZEnwQ26rEroXzAv/xcssgpEYlgMzj+6Q2CP8JpxBsbNpuV4K1tXD25ruRe1T6eANiTbWc0
vfZmOnY5j/YDDpzBE+EHQVq2XJs9xvomMfiHB+CWx53LHkzjl58Xyi3FkWawVKLnt4pt6sVeylpM
2pF38i1gyTeg0aANAFZDNJgDhJxtYQlpRz4axerOFC56dn2uMebFg8VbIeXjRxrXkYBrlOtw3Jb7
seEiJXGO1Cx3xybX6UEztpMPx5os2Q5hQ5138zSOp04M2I3ntwkBDnwEPVnBX4XwDt2MuO3SbCir
fwC+fivogeUcZg90EUVwgxLjd1i5W8AhAK9OnzulCtx1yXnAbvAKYdZAJYCbGFYAL129QvyNe/+H
6u7X2u64PNwpaFRyvD8Q1/8NfrcuqMjPJaCqt9AogAHjLlAHYCf9/aV+A9Cxm2J06Ma1AFnhv8VR
1v+FofKVNBVDKvnvNRLLoFRjNCPkEX0Kj9VNi+54qK4XeMKKWIJH9jM4/v29/AohQKiB9VPhnXxV
AToc6zz99V7YmqWAbwV/Rg8+hLE+T458fJ7xFsXTrpA6/9M8/+cFYZQEcFBUNAW4SH/DFWVn42QY
Y/behAkHBZc48a/LTSLM/dzZfz/A5IDt/ocGPUYI7BZGH3g6UrzE4XcgMwyC8GkZivc/I4bv9gO0
hxFiy/NzIHO1noVmu33nfLaJdnTTEc8zi9AQzTvBefQPd/TrSscdoZSqKA6vkuYwtf1uOtpoHPly
y8z74W1TeeR12OPBSYa43ldrj0fQEbdhZ9IMhwNSi6g7bkTozLgdLghU9ud8zBR8DQGhZWsQ6g0+
jv3Bkod+y1BPNv6Nz9JvYfbvB/H7Y8SDI3EWo3U2INkErw78dd3g3DVLGqL1oZvlEZn2H4mQnvPJ
vduiyhG8Tun/H+qCUQvXy/EyNRjDDndM8Rs4WwZkIxCIuYefxx4EakbUsUJkVbWd0TL0f3c9QP4J
5F/YGPCHkf8IBxlEpQmsWeLh7VhCknw8jVIO2BfTbI4D4+8veMSXvyxTLAjQT0ejXuhRCBDN3/BM
v+2ht3sOHxD0sjJvynEssy+FxYb5py34n5fCo6vA4KERA4rM30PdyNJxc7zgV2+pyJoDHcE6Ss2I
H38/qp9SjL8MDFghLvXjdVBogVuhrc2vKyWOwcuUfTdf7J7G3XxK83CoERzeI+HUn/M+gUNv1MyB
rdJ6ZDuqxXrJ+ZKMtzitIcGBsFdqID93KQH2ED+NLOdcXUFWB074gYVeJgGOsRSU0+fZmBFlkBUp
mcxpHNyeLk2s4mIe28rmgNrusgDDXvFE3/g8CTNHlD2yaUxMuJfwH1FIZtxa9AkwEQGpxhUKjbIf
2yESGo/iZ4JSRvizrpZvaQUy9AqHRfEjjL2VGtLHCN2+G1OEbpSGRxrg1xS2piuVwp70MKUOH0CK
VbjyIZuhZEX6+JbbaJCj2O2xrpIdBoR5GZO9nmZLp74tICiGM+vfkIfBsdnVPxOZHxkUmDWP+d1N
dRzipVmBLKG2kEV60pXCJUeJqmK9icFW9LwZwogXiVyA5w9ieMmQ9tLsodgWSvS1KOLoAAPm1QJn
3d7qMOq3OTNtJ90I2BUITAmWoRbdUinWRE5xH4+1wSuP8vSJGqpLf+IGm9t8yDe67uoD+IaD0UIO
CAPog1pmkAgfeg20mcNdSCAnOHfWJIloxgRJ558bSs+5go8h+PRLAr/gUj0ANmP63USpkHBATnMU
oxJG4AhLA4spuPTTpDY829aHdIcNLo6ATKwNUrMkr5qNbMzfSTovM9Sog/A9qmlaWfCisCnOFxIP
i38t4lFu8BARJNxTPcJgZj9NQF4iV1dvlNvPWGTAh/PirhoRt8V56oYidciif+RZAL6PPHGbluPQ
eVsaw49scCoHiZLNUihiNIxncTEmiGRclbiNVEqoyGW00g8I4qp61hOsjuexz3kO+yj3z/nW56Ld
emhwe7JmV32c7dejDesVkAz1vrRF2gSadw9lvwyQtpPVfmBY1FeE52qusfu6V2H18InHPXS5NIHt
pxqy5YJiF5BSOuW3lY6/KIntOHld3BW+121Jug5PN47sWZSBnITq3eMuhiU+IStfTtUWZwNWbDF+
67R7ThOiby2J+O24zsspnwFBQ/vCr1blKFxovoJgvjPg9XX/vZ8Na4dOw0dIpqnNGTU31Z6O541N
YIEnnRN8dbVNDRFTefb4yusK9dirDcpdoHtg3w2Vw0WGZNjrjQo4ZEWsnjUBNl8PgGjmOsoUf/Fh
r74O0ZSjlHfjB1+l/SlOl/iGxLTrIUGOsjsCmO5slxntcUTJ3gE8hEWoWzL6PQHVg3om0cn7NRVd
f9ZwOJySeVzezysB4IBQ0M5bcDfZbGEpzEdfNaykrKs+9WtKt2soENy3OSUiOSmnF5Q5/QiH35rl
1R/VkpdjG7HI3owUcoSWJIt4F9YMtiRw9bf5vCSmYbAMfI3FrO8CWiffzkVyrFCWHxwqX/1NQDp7
H5dyvQb6Hd30MuvStkL0g3POZ1O971XSoWzW0Wevjf/DRFFo4HHcv8L2qVIoCjTkg/s+Y+V2gx5q
KKasg/nGy3BTOG6gjk90/7AlJQIxSqpm9dmQ3cCIOOgbG+AqTbVLb3PIi2sgvR9zv32LHWMPJMH2
WWe3tIAW477msFOWbb6p7ETKZXrQHbGfNx2Qk8Wgt/lcOwkNhGzKnue6jlxGvoKZVnWWDtNFASio
03hc3oVkku/mbltkI5eFv5huM59sgFS7NsGFhiWHOF/g/sC4VsDcsPFCtzckVP6JpnM3NBMsk1/F
CFcvSJ7xI954aWqt1+Qd3J3VtU4tBNo2Zjekn8jXuYKDSADvX0E7EIeLsgU+3sigInX8Dn5pWMeG
RNKvNkJS01bIz0Sdi9k8Fb6QZwT6omhov5dXS6K6J+h0oO3wnX1J1aTh0ArJRei1+Goz9uJRJ7/s
Ztyri9EEXlAz8j82TMilW0rnTkgDt+fF0pzVlhgwtpJDL9+t63VBpb4Y5KFJzcuZvtBpoa/wXWYf
hGXqdd3X/Q+HBd6upUrvCYQFlxgnRWuCWZ6RX0Z1Dh/zXWRn+WWP1XTJBtirmglw8kO3xQRnWUBE
giu7Ah6Uy+KqBDHT6HkSF5k7+wJtV4b7X9ObJJ6ys4DR/DNwOfNEp85eJdtAn+Ht3m/5LGCBKxFy
UQaP/cNE4uXGOuKfppnZDxCzk2+ZXBEcUrPBPrWN2DzAtB6TbHG3wZb+uvchU8BtqunCipG0KI+h
sATsQa/3yLI7xjr7Di6D7qUCdPLZ7NXyAQc+v8JmK+/3JFqgYSr680BZfgeGGx6GBQ7Ettq3KcN6
hydq55F6koDgn3hQ2jRQhsRn64X5rBdHOIrrfb+zlLhbCJUk0IFRfeDZTkfE7DGcslJWVwk4v2bV
O3msVp4BmbfR94il0KDdbXCJ9rTZxoBcty0dIO3qTubZWi6nGM1vBzQWoJrd+UjzJ6Asw0NEtunj
sNiv+BsOoLdPPs4jMhjhSvEQqID8MtdJf0OVTr+4iDnfDJ2HjWUt3Uufrqu5wMSdkYZ2SXlLmLLV
GZa2id6MXaVb8Lhkr1fw3W1Fd9hmxL7QtR4zNj2oCHz/7RaZEnNdxH6xdwai9+GcBJv464mY8TEL
JHpXTrTXTRFsp04d1fY93DTreALlu3W3Yy9V30Z2yiFCZCyJLuU6z/v7Db5k112O1CNuqQlqUBKz
pjyXNxI1uR2apETm0uSjY+s90BIBQ7FL+Adf7mprVDwUd5DrsaT1CVLE2wWF+PIx71H9WcQRqxc0
EKhjPkFWdLUuBVzOaYgn8WHPNga7whZMTN1NimAXX1cEjMDFDNtk226dc/dMIy4FFDh8gAPHwnAM
J1FEYBjqM6hm6hR+u3dqS2DH9Cg0RROXJo3vPBUBhkULHP++HBBOWwjk9lYB2boR6dI3aIsmb5Zo
C7N4HLaooHuG6Z/iMLbAaUZ5qLR0mo+Py0JEtbRbIYohBcA+K+yHCvRm4xI4V08kgZ33DuY8UcBU
Bpi32ZcA5142biB+Sifk1dSTXJ04iMJ72QMmbUXow1XG8V7etqjiDiapQtjkWnKrQUe6vNzgvwL7
XSzp8hDlNJSw9DEy1yWRGaA4YHYfEx3Z7ytFapJZDZuYUizJThyefpc2SOG6SDXg5iFF83XZFe+3
iCi414yDQXxoEEkXfEDFUY823AhCBv0gOj3oOofLKdCTHMuk7E46DSrP75NoLdwLyNyRXQlTka98
Xb/se8dfOFyJnOpc1CgTxmcPbceJVcxeYhweMYJEYUF/lfvtsKXDg816h7YDljYaTR10XUKmqetx
zMdnOw1Fa22x1a7qCeLruozfFs72c6kG0Hg8wLYica40SZi9aXccNuSJzl32XEJAZNt+BdaD9YAF
U0MP578nSst32kxzdZrLkt/NalLPzsxwJ7rAV3YN1JiXdTQGej0qYdp0MsMZvQfy50nGyYkunbqV
LI/uUxnIbapBWioO96KkKIvaNGV4wykswJc9pOlQw58yjG1MVzOfdFKoB+gH/XKtrYd5dfZxaIzk
oiHFvOqaJmhP0CgIIt31XGBwpw0g9/PObP+dgfc2FwF+rbXYlL7eN2kfcMrj8O8LObS9QH6BW2Dv
cer0Z1fSonGT7j6KnidfgLyFM0Q79KJiOp5LXYqnSMS2Wcei+xRP48sgoATjKNzOZcrEZ+XTRdV5
puBBjJm9cWnGQs1sEBWceg72SJ1i0DwGwt2HtUGxmz0KlCU3q0/6b7LLyi+S8eSTTDJ/t4K5bXNt
1HUGyPgjwPcUHme6B11nIjb3BWMZ8lYEx2MRkm9EHsXwNo3HqR3S+VWtVdSfhqIHEQowWRXXUz71
qpltHxZwTbsCWAhvcNLAFxjDIhv1Ir+H7TF97bpukWjQgHtAE4USRi+J720Af2FNdJvOr8fCpWW7
dBByWuRakt+MWi3/0qjaukbqLIu/4OCFKZBGlV+vokUW7aJFdNWbPH05dAPnZF+lq/st0o95HsQr
bJwaxwMqz7NyDGooxfLsDtSdvdUbRCW15Uhp7sLs9KtMl9A3M2DGte7XAd1Alg17BZsSdZrTQDG/
r2Ct1hqM3HqaxJrdAKTmkEz1aKJxdchG/yCQkLLzWHbLLdlQv9UR0pGlHZhBc5TIjND8xvCLf1zm
Yfhc6jU0cs7mdogjEz84XybPYNcqClUQcri6WHw3XDySqhtEv8mfgkH7DqRyFKknVBxompB1Poka
xw4l3jbGuT5ZvcJhAEUKFlFDOrgqiVzPfC1ApYwSPj0kafZ0lLFrwzbTw3ecZxPbP02zm+RjqhI/
t6gq4HRGp41C7bqxiePDdoniVEzksUC7gqqWiemzrwNkoxEakkRVEOwMwkyG+F52qlC0QbUdCKyW
e4fOFE2JAxeW8A78FbzUDmpusrXTurFR3m4VS7O4mR0KMP00rECHsjpA5k3d2Tpt+k+cS6J467FV
QKPAjZNNtl6DgZ35zJGrTdcODRfGP2czhzU/wTjcj9MpN+Danlmcgnu5aAillgmedBLF4kk4LfEc
SAS5FHoPoM2GB3sTLIb/xxjRMsY8zmLaWqq7kH/KwTJ1z29gbaQPwmEZ6AGNpgkL+haNvQ7qHnqB
gwfBPtzL7zBbxqG4QFe9Y7+ZZKb9Z6fRdaGrpwpAV4TKlglf4IhAOF4+ug6AQnW3IKEMD7GgaGrQ
OD47Iy872C08LRx5QonXrHLTOrY5Gg1t023mMLy97hVUFnMD0Us2sudsyXVfnAoIVfvsJnbObAo6
pH5BjoPagZuz1hU6LkCmp1oJFdJ9CjEXUndNETE32iOJqsgF7WvGbdNAYVcgqX0DSZUbPDnxKZB+
OGkPxQ0FdjCp6m5H6ledWDQUDCzYyiistgkxFPbkbc8IOpHY8aOu3PASQV2z1KmC+awmDnvnBLXJ
+D2eJLIsqN/RfOKkipl27WqhUwn1nhqQj3vhth8q+xva8/UJYOl6BRy4v1MxyxqZFu5eJNs2nnQ2
Qqy1UhDBOhqeBQ2+vDZI4co6m/RG6jB5OV3sEkPFGCqNXkeQUMvveo+ZRGglI6sLnKMO3T327f3c
Rz4gQYiGEzJQVIhM6Dy/2IIsY8vGKrxGOwubrhOOzjLvK9nLvPX9NH2z6PNi61msKA2mPVpRjaC5
VHdCOmHnK9flcv3Oo3AgLsio06nZZcfP8GmtLDqPLqkgzkmPzjgsJgptlbZ4vkpmVX4e1oEkc1Oy
lKsGgGKfo0Itt/lhrIrYtWmcu+UTpA+QTdRWQ2XXQNNhViRISQpdEcCtB47Ke6yJQR5+H0C4hdpn
sjyVshhu0AwDtm0Ir2GugLZOj5BupJub22rK0ZOrjJYOHUw2PJgy8KiGQdhcGT0Y0TgAZq87BAtY
G4y+c1GsMM5dn4tEh6cND7sllFX0JKCt+COCeAngodD8LkIYnr+guPTdu1KM9si6srS/QgZT3FhS
5v0rQmS2XbKViPfKZ+weMkn+ndsEM1/5PUCuhgZStdz3PtS6j/1LFXL35C36uTxo2NjADpejQjQt
R5gVZE7fJ4APy5YKdK9JAFqgKwm0Mf/yGYGPMJczuZqIEJAn2vzZMK7OSzrFnwo7JzUtoUPs7LBD
oT/vWw3L0fYAT2WK5k1uXmHqGiYI5Gm/0vUaLWegTpunHXJQzjwaBXk6HNIIVMMNDNNo/gSGCDwr
fMT93PI1WxF6I/gd+nrRJeSFGZ8NkoJpm+8zp90dT5O1auOc6/IMIYT+4EO5QHW8TBgl1ADlF2K7
itcjEvBHEx0Z74xXTU81cuqt/9H/BXIU+Iq7Fge6gPIKcMnTPgIBqPdCazSYWSGwa7N47NGbKeBv
eA45HWQjo27XTP/p0ZLtlLI5NH7Jt88losWK3h6T1e1g1ur9nFu0QUNHsNygIOiBAo2pus8Glt6i
WY4sIRNi21jbhNHbKOrS123o5U2I9PwErZ5A/6Eq/QpXjJvAM5R0a/p8Fmiy5km/tc5vAk3FbLWw
k+v6akD8RR+CW5GkG9qfFD7/GLFOhwcgV+hsASHHuNWDHpPPPYXioR4hxHhQUJjEp9LnG4oCmsLV
YFicj6cxEd0HdEiwvsG5iawO+XnbZdb86JtTPPoMXUKAuyj2UA1j9slAZcHr1Q3oETGqT3ZRqkaT
XGCPUFRCKMVXLPnBfuaRjzlyqxA1ETKPe+tg75mBu3yZuIuurcCmbm0vy8cFjbNultzA62FLeQdc
oLyKWFx9BGLcl1gGvHjV6Z6dAonn96vdUrRBUAsaMqzoU4BsLR4hnZkA8ZTzXF3NWTcV7U4jJE5j
T8Nlyg9fP9yyfWsBbrUWS500JsvR/Sajye20qQ7aQJ986tgWPlG2JLWeXQzrZC5PI1r6/QlZcdyS
nCwvFdL9S0JY8qqgQP8U40/yOgqYOEj+P8FzU90HkPwXvS5H5zj3FQLl5Um7GF1jqkXFCfbB/kR5
JJHRJGS84DywE8qMOWvRLfEWKFp0501q/yUAdrRVQKFi0Ohwr0OXqI9RNZBn0WVkbAhQ/WutpwRU
GJSWMsu+bQ7ovz1JDTzIvuKAkuPaggOHi+kTKlo16veWzIrkj4voDKL8XFWHNska+J8hEgjojWXA
NYBwVI9kg5Rmu/gUXo20RZOrsHTXsetGsV9DyL0tL6wPPv+WT0TJK6GqcSENIzZeorZac+ItgpeE
mgWcFvQRgiZ9EbcQ3iU70sYq3voGPWFsHK7RcwcoZl2kIT8TMvnqSzFNC4KK0XIIA+JY3qGvAvI8
6BTaaCs4mmQZAo0V5MhI46Gq2uCFxqaBjJ3kkIJ2Wv0Rm2gr5xaEJoR6p1n7TXZgLHsuoRbSnB0i
cqxBAxqEC77H5t2aVQtKmD4LhbUfVeXZKloQsRXqPliG+iAehFCzU+3s8R6H5BTrzM3m1cl9TbYa
36L7rfGKICWrd90hMlwx2CQFbYBYHyMhBY/pcOl4WEvzLxfxPUUDGVZJ/Bu08GURbqNlRsF8K7aZ
DQX649EKrRf/gZ771SAC8g8GagqvLEhOyPQgfPiVnJti1BwiaPotFnCR/GS900LmoJ9sNnKoPX21
TuheMxKblnVpBxiR6gE8ytws2RTKF/GD6Pr7+/qVXcZtleDpYVdFw16Qh+CKfr2tPt9gTeJ9+V0q
fXibxjfhBzo7DliIkQJd9g9E5a+c/HFF2LgxG4d3GJTv0WLgr5oMgIbVEsMv8cf4dsX1TVWT5ZMF
NT+jUZqDCG6NQwTLRy9AVr49iv/r5vAPDWZRux7es/+nBfiPfg5/6dr/P70cfv7Vz24OFV7NAZEW
TEAkK/FlPxvM0vi/0H8ERja0ayiPRgpY/T9bOWQFXo+Hd6sBFDi6pyeH5xNU8tHNAW9kQyBEc5CS
Vnh5EdQ6/5tuDgiPWDl/4b8PIzpaBIDTT340n/59LZcQkkWdz6druJDmBNB+ybhYUS949KBcRqhz
arCJqb9b0m1rxtlsbTKjHyrE8OUVvJM9UGU2Q7oIicvDbEjxIchYnuDnRu8FXsywCNrsNPIifIKZ
zph2y/LsK+VTcp3qeGgczX3z3+yd2ZbbVrJtf+X8ADyAjf7xAOyZZJKpbPWCkY0Sfd/vr78TWa5r
WdX41HuN4QfbUooiCWBHrFhrRk3weg2u6gNBptuTygq3JhBcdL609rUgjXxJG7OdBxVsGfaV0pPE
bwGzcBZnhZNmXjKXz0ZVO6/cEPkepQr8VmxtejSslcqN4Q/IPLdgYZ1dgZR3LyJ9iJn0GF1IzWCV
z5HW11sxKPLQDhktTigs6y1wmP95U04N7eVNGJ7KhuMkTTrnZkqketePgMCKzL4Oveae1ITBs5OH
4fcsYjTl0sjvpN0PqzSuAy+gRd42dlDsxtjwiQjO17IqgeIVothYSjp7sh+028J2D2GRgi+b0ovi
gOClm0iJ4Y24cJf6v09r81uj6sV6rA0V1cIw8EJP7b5vpcKwQGoHI42UQ9aCnE1FLf1ISeSqZdZ4
qi1S/2tmxCCIxrG/1+LKWGOWtW8Ir5pbo9LyDYNSkz+1lddqEO3JjpXAS3txb0359D6nvbVuR7JD
gZ22V0mjDE3MyjZWX2KfrKb5zogT+60PJiro+Tt1arvVKj3Z9UMotmSJg8fBictNkgTWB2nfdD71
s0hOIRFbL3OqKfKnqcvXsPmGFaZ9yiTOuE1tUcGTAxRrXHoCRmuHQjQ37hsS0PgZjrO7kWoxOX4d
LPICnitMsSNYWYidDxGjbpqOcn5VeMrqgA5N9YTfcDiS9BRQXFW+5NiNqnUF/JXjPQBBKlPnEKhW
catrQ3nKRu2BBGLVMaI16p3Tl+l1KmvlQM5muBV54x6NOrZocDKDcjjGCGvveqWP5w2zKYk0RY2T
+rKfxoMVyw2hR2z6kvQ+PXzl+EKrQVrBEcsXE37CsI+EhyeMHiptJvp8hc9qEKukDu1VC10EO4zM
L4pi7lyzTr0Ig/KpscRrmUF9u6nR+KJjpWVPFmQDolomOCVHU/ZIKnAutlmnJ6ntDe5YuO8S93C8
DnF/38phai9tL5z83YWLKG+MAiyX0/UPZjXpl8Yhvd2v6RLujaBN1m7Ta+swYxoDsllAkg7aDBhw
ZFV3FYbyZPTjeQh3FRxq5oboEynkMzUtOrhZFonAQ4He1yqr3EzgMvKg5HPPGT1tAisprGZdhoH6
Iqn/8MhUSniuZzu3n1SwGjWAPIKN12Jy++AjCWoGLbF0PXIaXqQZCniEvvzGlWumnkNQgsBMY2ip
Pw0ZM2i1c5M3mz5H2TnFoJZ7s4S66JVO36erAYQBk7Ip6o3TGObuY44C+ppqGPjw+M9aiGm+U2nZ
KUsvRWcbH7Ohd+lWBNNQ7eDL2OCjldglj6IFgbsuTNwDnszChknHpGr3eiiBHqDlhhjExiqmyDJ4
xS4NsDgIFygmBto4YbBCU1Te2s4sSguEWR3p3ZEEmKmuynJQGJhOlIsqPcTtBEtyQyHLf6rZkHiN
yWfMsCaY7zPsA8fGUtrGS0sGOz7N5IhVW7dOhWvU+zR2ue8nM1iZaQYKWPS6vUWNiLaFPTjbEs3n
UojsRob4LmgEzPJmiszoGBAd22Dcx7KbGbgxF1B4BXsPJcPrEkscHLvZAopIlns14fkVWvEa54eu
bCApq98YLyVrS7QSQXqkmrOUojjbUV/eOYNNUtWqhxczCQQzHd09EgzTPVy/2grlMtxio5c0xLLP
VC+nzX8H6vDGGdWcqautzWgzJYiHGBlLqLX6LZRasJlAnD6YWKCvhqEEHA5Fts8YOt+W5L03mTKr
hwH21rsUlnmBvbnCbBvueXQGO6ge6nNqa/GK4aXzQraDRGMXiGqXmPV0tOEGngxTOKDupnRF/Z58
x4KsHcy6ZBQcTptOKRC3OlUmFKWRVnlI1JhT5kBeLBDJqKLutkWYIClYdnvA6P2Wca7cmkNu1l6C
KcJHUx78MSujW6pExlfNJJxjjGy2doVOy9Fgmxh5/W8T3BlPaGC7QxDDl2oOR3+QUbo2EjfcQq9w
NlWbDpmnjUbEo1EazySkGs5CWCivgyO6k2ZL7cfQi3JjdnSzUOi1ndXWOiRbXk+46L0VAMpNEleo
2phXz6k61o/QIutTjx/ogoXZvSEUjHAWFQljvokMro7ck5am9E2RWQuc9TtSXnwzY9l5CspePTNe
dflDWotKIIfJ3TulyrBHB7Y8RXnnx9z5FxNfzxbrbvPq2AC7Wytd6ZPsrk1rTshm6GxgeVv3uiQv
jlqSlm8k8DBKTLm6TudS3Udq+BQ0hUUWK1cpHmxmWcqsr5HbG4cxuvI8FYG6Npg/nMw4Vo+60sbZ
cvrXq0mB4GlokZF4k9Y9KDhAiGG2Ydt6hj2t6eSR54bJcqEHqDbqBVNDrwjx+NU5tBLLQxDXQv40
Fei1jtGrZ163KmHDvoqJWfpkRIn0bDXhSQBbgrl8MSxJq2+w752QIy/MobDdt9ZcxdevovW/9f1f
1PeaqlIR/+vy/n+z17fXP3aOfm2Q+PqRv9f2xm8ONbgGYAFLLj06lfrv9b3j/GZwKuh4dQWDcfy6
f9T3JiskbJMSXuWBZOGa/6O+V38TgLtYI4GNGCCoq/1H9f0v1T1/yuIv14BkEIj/h0410SphtLqh
7FxF4aqNk1nuetdo73/6TC5/axd+hsL9uSE2F4KSQ93N1InmFKrVLw2x1LCSYdZRdhjStXuS0UiU
verc5iOUnb9ohZee/+eGhdeCNgPEiwc/5mBzaWh+iifwXZDCG/RgN2ule6tazXBCOcDcJdXpUlk5
T75//+Zoyv7hJdmQZGmmSgvHtqRlTezPLzmlrVlrdgOLcW4CioO67G4wnIHVLLHQmIiJo/uo4pYX
G7VHJmYEBFlrazEjLra1Gfa+OQzG6PVTgeCWxM3OLSclxgTYqG8FxmqsKa27Rct2t6Ns4m1uzcIn
lVccEDHza5YCw8mUpnvQOqs4gKCpNpCx4nMwdzEnDMCllR4W0XaukRjjsCXo37X5VZDz+oGBUz5G
qdE82lV4Uvs5Xo92Vvg95qCdFHp6Mgy82H6U6P1VtH3+KXVZ3kp9TB6EGicep2K2MeuoQPzNB78v
i3GnlgHkHFmLrUMBBSx1HtdaxLSa0rI92lpXnhlREH1D7ntVsxAat7XYD9hssKtndC7PmNzAQm4S
5XvrgOazZD5hZZNR76n1iEbeOMZGbUXzAvXfHdPVFDV2y5BjHkkDvrimMOf2JiqqZGPTM0F2CrjO
fTUCToZgnxdvfWNXLwkp6qfETcWdi6IV+aPauh+JAxbAIz5oY0sUcwmSP4mnTTM4KMEENqK3NMoW
4m5hZLdUVA7+IFS8Gxv0wHFmIvnozBLoSxA3GBoWY2EisQLS+Zi3BPnuOO9UP5iS+S4iJbduNbV5
AYExbMpJ7Tbg+VnMMMFP+GjyPNpGRfQ+N0nF/gDHPIaug99Wk2aUr1s+nKgIslOd5fIJlJly1UFn
3aiSuJvXTlqKG2NQFRrMJFA9pSTXZcXmPgCMgTJWtGt9jtMbNQn7j7C1urdUm5NsLUNpFWuli90D
H0FLat96r7vMHxnhn9kjwLjVzj5UfRqZSBjHQOkmL03DB7dFL66DKtsqlYNCiQcEoXxkD4KgEQUj
YHl21R0TpTGYEnchsQ/VSV5JmMBWVuzvOjz9FSPoGSedVd8FYyZurKi9mNM4ap7j2AaXNnfPhA4O
/87AOq0NPyZWMGzMRulOQFPkW0cf5/PNmm8VvstbamRiJbLr7mqzU3x8zHdECON1b8pnpW/0s5CR
WItZtmfFlnI9utb4rSjc3g81d9jMrFgoxvzJ1oNS7GK8J4PhdfiB5vfCijE5B0OPjGr1mNIzb3Yq
kXiSweEqDfOUSKoAVe/PWW3JG2fM5mmfuSpcQT/ClqV6gYJw+pi2I7FjOra+HUM+iJIyeR7a5N74
/VQn+OgM4709d9Ha1Vo7xHC6gP6VgPiIZ9aq5bmdw3aCccDr/zyBIHc2ZJIEzgxnbNVVTPnqbNqk
jWuDGqEjk5uOMrwbUnMBNlTxEJ6tGsMavS798iXE2UFBXVl1Gx3dQBkwgxLHNV9Ehd+PtqRYtoBA
Q3HFY0Lo09zgbDDtD8DffFFRB1HgkIKa7ptvaU42gUGD26Yvilml39whj7eNWvAYLnPb3A1qlz3a
9FpLClLAvh97Sz8QsihVj552BCavRO7W7HRcG4JNAdo0mTuRK6rNMHBmqpRLV0OvKemX2nr53yxE
Cr7NLGh5t0SB46HQimqDx0vflxkOea83sAekfWbsq1YtDoj/7rrLe1n4eR0wScakUh5rw8CNZg+2
ttGstlxlTYxwwKIivwAGP3k4t5nz0MF9xxmY+zU1/DfZglLxzELpGbYNY36ddKP6YaAU3/AXicNN
SuAU/4qbyxWZ8ixaNyCI9rh63VvWCVmvWc5oDzLDANCotfOrMqY2jmDy6oUPp4lfM5Uu/8RtmT3q
ajddsjSxAKvIvPwW5hGNZItMqPHwSK2e+zZb/bcK/NpG9ldVIA7jn4qCfxB5/xdWUNG+tj9zfrWv
n/l7GeiyZ9EEqeqSjmdr+U9loMtuPw18nwUKCb6l6aLd/yHzmvwITDWX+uxv4vDfZV79N5WK0nQh
NlAmog7/J2UgEsifSxjgWvxDIM7WQF7/I75x4ZgblejZ7ZE5GMVNonF0bsNWAtY6sDTB3PFgAmpZ
juP8QQLDvjFTAzOTo2njXUl75vVtpbxmdoaNiILwLAkY31sJqqpnVRZab2vY5ygb2rs5GeL7vDWJ
OvQL9Dy0tO9lFSBfJnZyoFZeA5Ks33gCJrtJcWg942SE8Y/VS77DQ6F3B0UvOEBT8Y3sXHpgZloc
A1vPtr3eYmvoilNpith3s4AxW5JHB21o8fTGOWiEXLH0lVBC+wADgWxAkE23ZeVk2ypz3Ju5DRFI
mF+J66T0LvGTVD1pc4znmJj3AOlcrzfC1rKtVorwWXNj96wp6UWbsLEEQrvHX1GuNIvhf1FjX6NY
qfRPfZ7xDeQzBY02FMJv8qYjwqUZnpaQyIOnicWgyeJ+a2Zq9UHIod7oDRSdOm6ybYGa+FAbiQW6
DflwW7FQakf6BxaDMWKOtGfN7zTRP5VOHDCFjsZrV8by3Z3H+Rnnj34NyZ3s8PEuAkgyXU3UUp/c
fbzBltkfcTvVb7neTysMaPamGrJha2spbyOcJo8lFxnQFNT+OjX6D8XVvbgxZ193WdpThHsD9Mq6
BwIFVaQsVq0ZnPK0WmDpyh4pMF0xr6U4GZp6W9eD+Rni28Bb08V4mo1xiyQX7FkbkF8gVUqxgRif
HiKGhspal0l/rIw5eQzn2H2xawsUHWwUrJMc0hX7oO7dwIhPUrXUE+ccPjBO9PgJMld7k/Rq9s0o
jWrLKFu43gipaWdOmZ2wBETXr3K241MYGnIz2yyn8ShZ7DvIqBrSXVc7q7jVhyU0pF7chmulDDsr
8BNpZO89Yc5zAHZ6R0pGP1odBU9eWZjEHDt+rqHsnIuwMq8M3OVuimZMYcqgH8VoLsn9MryF0dHe
J1J3fcJr2T5X+n1VBIuhtTCds6gr8cLCHutUI/ztwQWhIyUZpp8cUXCDKmPeZtV4FBEM/aGsm52i
dtgpQrYt90yjsX6nrBeoAvuVgMEPFKh8H84Vtvc5N/dlHRgbm41Xq9kuxKNupO/zqFehr4SGeLGd
4r4cdPnYttWMVahQr2VkWQUzewgT8MOwuLqMvM/RoJmaPwJyeCXfkFzsMK2ZCuu6+84UGHFw4IdC
GWcPTqzm/qArzVod0vyYhHyJo67He6vHmuyAKflm622HOY62BZVTu2dL8T4Uo3UocSgUpJl9qhpW
0sVZkl51TcvuzCDbWfPYHaxAFnvMAQyyK1YE9DwsX1heFu9tiBQbrJL1ym6pTlmMmNxx2Bs/JNZD
1rUkTIwi0k04wtJn4oXTg11UyrUSeenzhdrgLqKUHAn2p4vSTJsxs+pjTQOQ+K6L7JXk26AliIDt
IMNYfx2CYHhWoHkD5NK1a6LChilA/7V+NqrDuVCH5l3vcF5Req9wLdtb3JrTesi0XlnDUnOeO6Th
ymNvVBbjE5hLcBFzeCvbMt0q7JqiGZxN22++1CNnEZJQ5Nd9IdGWZNn3zsp1h4dQznTxWeri5lkE
KfbqoSYRWlCPYVVXp3mRrjQ0rORLzQpD5Ls4c6mkLKRfd5G9MiV+osxV95mKzaZUk9oTi0yWLYJZ
UEbu1VxEtPZLTyNQ0l3jTklJPha+iXXq1VoEuGSR4lRidB3bJhDohkWqY0EUqh2MGWtNNMd9dBdR
Ty7yHq0cWxFR/FxAfDtOROljFBrObWjEXEpjctMm7AljHZl7k/dGc+kWKTFZREUliDM84Xm1Xnbe
bLRFfJSCUY25CJLpmIudtYiUDPbKTTQl4gcY8f40LmKm8aVrxovEGbFd8QHYG7onZb270RcxFAMs
hsZFIFU0pFJtEU3xEbOXaBFS1Z6PvohMuZrnrlq3i+DqfGmv0yLD6qwd5ELTRtKzBiptpfZyO4d6
vy1wXO9TV1YPWU/6UUPohkUnL+ki+lYDvHFv/tKC+0UWNtGHrUUo1hiQHVwtTL/jqklXIz25N2gc
t/EiMgMzZrqgMcXy0rpxX1LLild5MarPWYAwwZMp2gedWM2LfC37RHln7KIeqkXcxq/f3mqL4G0u
0jetbHvNmCc+hCPbALVFImc7CWo5s1+FnIRibfTIbs4NqnqxyOvql9KOtIvqni0CPJBlbYWCSbqt
VY5moQo8lAVWc2ge5Qhoz9OKnvhcnsbqFcmo4exPkvC+NylEvKQnquIXuttd67DOdmXELe2xiihN
aa4abJ924NSfQMDS/ZBFrKSaRuUmJjZC7Ca/DEOR7jqzf8H7i45QLhY8h878Le2sFxI0r2rQf9qZ
fAHme1douLmASlW8Xp3vG1x9a6iH96IOq0MV2fb9UKXiMU3G4h0NaHpqAn5wKJiYvFrx3DXpoQp5
F/2hqtt6YPmlNRHDOlFqYffCAZuqJtpx2RmYeuPoZmIOjg9u6p1L3dWz9dxawSdjQN3ZZcPIF0df
IVBvUMv8oFS3cLEquc3xAZ2YnyjlS8UDlNrLHSAcBemmTkGWHhwlbfDyJIKYjZ4eNZbiHfomtl/M
2ay/q8vI/sLIKjvakak19zg7o2CbyTSjryD3ga8XGqyZfDgs1VEezDqYTOQa0JcIWCSc9rUd66tC
Uedt45bFZrDaJ9rQ0WumMFvBX8XvGBpPmEvGnRVXsPbyrj/zO6eNC2nFJ8tziBvjpncFwo2qlCzi
Ilf2iLtb2VGLPBQyytaRJewDJwhwLSUOiYZmmo8NYD4PdMvnhm/zIDskoygeXxek0qFxLcVrDYVp
SDHNmGSXcgu0cA/+Tm+OcbxPgw1kDtiCZdDtiAczV6+deNsirPpzYFxzGbUMTZVwLw1AkSQ8g0OT
i/jQqYQgWV9I8EmrbhBAyCpBFvne61bm40+dt3E9xHg4W3dN3DJYN3FWrsfAqCbg0CkHWVAxc+Rr
3vVqhVEiE/mWZQXqp9FjOfOrtCIi5OHk0D4shz27T63aF3b73hvsFjMfghrXPCONOouBpP23ifs/
NXE6Gbl/18XtXsfXOP5TD/e3H/m9iWPL5W+OyoIIGwuKiemGJup3LR8E4G+CRh6wqmOY/JY/vDpC
/MYwD4YEIx3jq/n7/1r+snkFYI9Dc8d1RFv4H2n55qKi/6F8G1wszpfULpDNHAPr8p9laM7NDCBV
KL5RvWHirySrCTgiaDZ9meXuTWWEzZVNEc07j1IBBTZV7oRbz9vCUObKzyCgweucqNxQdEc2q9BW
uApHKZPrl1YlwukjDInQWwShS0I8Ga2kMpFVoindAJYH0aAl7o1ggcUlcouRTFU6b2H6p3esHJE7
YJkt83el/4GrXjaAAUfjVkGSYYVyRqEStd2I9aeaX3FxzvEqZLmghlbGvNxr0obQWqbWC9yxemMD
ZfLaYey44IzRwF8m88vcSNBbPI5tX59l92NoQs0TOC4oJ1XtGkbWVevghXpl1ooHqGky/Zs+8i8X
q3zxhn75CkA/2XyrGBKx4v0yCcgx27BmurW+yUZ39yZYryXsx2h/EfSBbBOIYDGiyN1LaVfihq6K
t1ZZDkMCGk3a7SiZ1zDIyr2L2+ckAwgIdOXlB7tJlSewru1dNNNvmXGSnHqzIwbvRAhoGZjybRih
+/ctllfHaR66TDd3ZsWa4XBkqW0ktnaEtF3T6/10k/yT4c4yjPrzdWeo9nIBA5zBeWj+yn6pgKbg
xKgAQpV58KIt334Iy/ZZE8Z0IT7e7PtEb/YYPrq1ERVk2vHRyk2rJ/JE3lB9q1KNjwGj13QbFkaK
XUQ3vwUz/1brQvyAdKsdQw6X26i3tBud6uuCl/URlr7YunGcPabFOPiE+NRdXIzFNlIaZUs5Za1m
VravpZpzTeu4Mo6q1D8Kq7/Bl6XtWCxr7lgdQqgFysUqnuZ0PZkj7NXKjTZmTNLbTQ6GUY7vcVRi
MOj08b1qAh3gU9bsmo5eMYjYOlsN/YaVPdMdN2V65lDjZmrTeJfqHxicksazgsZqV2kioVKwaBMB
w5n6VQwywivtxN2qsmFXREwVbxfFdDcVfEseSMjklEd6fTM7mXgiJFD9cLKaDZDF2CzJaDIdu0ki
UBZR2+7cqYqPWdepp4Ce8+IU2nAy03pJ7Oh9lq/rSCa7uYkw8XLYiTsl7qbbFuzdDXkN0ivSkTuc
FtybSiqv+TC2T3Bj6zc3TMMbwyBdqiIH/AVL7JdnlqkyDVw2EOk6iFu+yy9m9U/TOjawB0E42Mod
phl57dy+2Cpamz3O0+isGrt3fTjXXDtNKd9H4Ui/7WhNfWOcow/WoU7nCjvWoe7U+smuDdqeKFO3
tVM943NIV3Vv5Q/IPK6fDo2JC3DQi23Gd39TEqfH6BOysY0Kez3npbib1CYFiIhtjMk7W1aNKIh9
HlfzZsC+sTxQS7ZomlWnrZkliDVVH01vgmf+3KSlvH5dtlVSu2zXs+ZTU5vajVaVwWeZOeqzo+Tt
k5to7VNBsOwctzFKel6R81sRiovfCjXd1mWj5D5pOqR4ve+tLbg+wj0k9p1bR63Lef3vb13xT+hi
nDs2s0dgZqZjL7f2Tx//WGstI4gmuBNNZSmrjjG1Nze18i2B/HdqNIxXsLlahX3CMctzAeS61Ykt
iNG0hcfB8aJzD/aEQ+vg4MA3eE0HC16NW49ICqQ1gpfGmHkzqsi0fR33yuY/fwMMevlrWYyvbfHr
tLeQKYDoKLTvMkt26ynRpnNdhSwKtgKyqG3BcyZYnFimING6tGvKmnqrogdQzaM2Unxz7+k8mOfy
VZ9sDclnQn8SVR+w78AJ7lnCRKwsKsLM+Vsd9i8Pi6/z+I/DYrn2Gb0zfNeEsF3xD5PqMW9AZhmj
ecduChN7TtsGn1zNWFCbFoEfeJI8YdycbjN7KLZdToLXE0Vh7R0mNocyd2J/JACzz8yx2QPQV+47
/DtbcNpE8Zu6L26l08Y3GJ+mywgKgjK0HdtPkuIsoXBjgw04Y79XoamwOLuW06WHo1lAMLDZ1Z2Y
JDWI+kOJ74MnEcEVR9FzDsyQBFl029pkrR5uKpatvTQWZqRmJPwdM5iCG20X7LkVYvqhhS3PK5Eb
uJPaSmhrqVd012X6puXNjph5UbMOo6r27D4LXgqbW52aYLp83XoBofOPhlETi0RT/icp1+CAJ1Lc
ZaJlNVwOB8p3RR19qFWLZ5IMywtXHmHeLF+eIMtHAxzkAEgaA5YKeBgDEE8+4MqkbUSe3lOaS1rE
2oqf7Tx518m47DFaTvt0JJPZNGIgBMUUMoLTvYJtPJ0TjdnoX1wIFIl/OkG5EvAkUzOg55tf5eAv
ZQPP6rzHdFXfRZnW0T6p3GDe17M5G6casgQrcVjHxRugcws3lGLVqyU6eZUsak3ZV9fiRKvtVQQE
61DHWQtGPFdjkBMMrpeNs8WmY/8Ft6tmq2/zqBLmjLvuTTB5/NHHtqGsiFfkeEeh7SK5UI6dhqIz
17mtzlwHRgEWKSMFlm0AqDCZg6bR71iJM61mCSN+MvKHaSxBjtigxlmfJOKtW1uMo7mxxhUZpP6D
rdw8ItMiWjVlXe4mTUKq4q7d2Vm8lJzL98rG1+6pndKdqaTDvJpELNeuPj9pVYWDoURP4O8DwYkJ
a7F1Q4OLNRGt4bOU0H6H35aT7R/SQ6klWBdcCBSepct6iw8hKk/sQzZAJPQpkf5Bjx9bJUH3ldWo
O/DI8uSJqB2h2CytYctF1C2TzyKbKWW7GguIiRZrd8owLgUOxKYDM0COqjYHr0B0HZN41HfrDiOa
yttNeeRlZcsH1Y7LWJVFiNwGdPYy8B2rhYGaSa24D8OuZbe6wakjtUR/i/SA3E2oWVVKfKZbyh93
vgInLxWG8rX6lmclz9UOt9hqpnVUfaWQGlvXx/QwcyHgMBzL8ghVJSp9PC/6swahFR8Z2tOV5QsM
JTQ7me4aassdA0sX5kor5SeJGWfv9FJZZz0pRA/AENE4tZHj2hgGQj+tFeMXZWEOoS+FqzCGJF3C
g2hWnWumUHaqgCmzLrNPNufcsbcki32TspWIPTsh0EDT/GwT37yI3B6ZPDAF98hkyevXafBfk9pf
jCexBi4UxH/tUruLyo8f/7Nvs9fi4+f+9vcf/L2/ZUHoYgTTLOIjvwwp+SXHZckJJl48XEtI5fcR
pSF+4yfwPZFHWdxtgl/6fURp8McBvWQOCjva/E/Gk8S5/vyABLzoIANie6OCdpeD/s91St3gJchd
VhYrdguFguv7G56dDl869m30NfMZntpwypQqRj6snrPQVPbqaJ9F2YO2QefBeNsa+RX7QXHJevXR
DNSQ1ovw86Y0qDVlr+j7hqU8vgHxeZNQgHpOa58rqL2emLRLMo3Nq6vnJ2vMTroyboOuClZdY7qs
AsxZTj70KKRN/MnDLj7nfI5+bVckIgvQGqri8Bg1xejFqjySoL9YWqvjOh9fgYBNnplCdjAYSDRd
/Nky6FjlOnt+7NI52/rEpgybxHFYfLpsnB+14Q6BLsJP1G8AlROQkBcjmY9qyO9qEpb+RfHrXEEI
YIHQu8lzBEPBe2lbZF7bTclTnAFkpD8hMu3ixrG8xfS0LtsASqPinLVOf8YA/GqrUtuo4XhHWczD
U7vgkXBWRpp9JiC8fbaUJhs9Y9qp58Ci+pAt0cM4AIwa75xiYtQpMEg3mfs+BviXccXuwnA+EhUp
9zLjAaGMtD+qqvqGGR9EBGBnSqd7K5rvxgpFXk8P4ZS9NnXyWkoT77dOG20Z7drgDREn/iy7+WJk
fFez3m0gNcLsoGOUCGyYizgkCoEjRJR8UOwRJV9DspnFNmq0RuBnWx8ixrEj57gOleWzjPJX0EOj
x3mHNX/ERLS8VkVsGfyHvDBevHRi3CKdHjWHFk5hEXlll4o/pNGnnvHbTC0+AXs74vQ3d04JRin5
avCM+VEGrP3JOgvKjKtjx2p5oSF2EhiCBsQtMzmUM0u0DGJAkTndgwNZTXMx+kDGulVQxq8MQdx1
JqZ31oEfBxHGfhIBe09r+zmmgXZq/dYFFeZbI2ly0e0k8LJdPQ33ksl9HFcgXhp9F8I38RTVwZrW
Icj3vTxaUKzW48j36dKiHVwoa2v80kRWBRvoGZk9skHu3dXHjnQC+d4uzA6aPdzjFroH0/6Zs5YT
yH7Zrfp8uofeCxcg7qpNBiZiLS0l8hmbMIlfPnetsM74I57LukiYMpjnyjTsTbf8HO/Ti3B9eaNu
Pcd2M++sictRoZyvhFJ9ZwmL69tJNK+AVQ1sqOGyy6Yw8OfaMP3Z7YZdbc/DoS7NYc+h7OynQVFu
02jO1rWs8ttCqeaNiv8AMhhpEKFk+nuntd/nobFuNCclR4trBn8UqWqoUys3r3V4uXJ8ZUtcQ5qi
wpVOLqIuEBuCx3xSMNhIAzYIDsHYZz56Nor0O6ktaukpW08RVGOpx6uqm5t1bRB6XjU4evHYTk14
cMou8Sy7PmdKdClKA+1YMR6BFYXAVEwTErz5OhVz817AWeWuTCLYPbXn2HNCG+paoDRzeBHAQS5a
Z3Zky7n8ZSLeS/hM2KDyyosItWFj0Da6XfK94UyF6MJlWAeaSmVlOLfIOv12Elx0c2o/24p17kU9
7oOh+SRzfjSs9PDTofNPlKJfrblMQ+l02CnLrY+7+de4bpxYICzGtNwZwyKG9TXbxZzpzAALpQtQ
579/tUXu/Km94sxgtQMHGkuvCUkC0PjzmeEaY19YTLl3Ibf6qtDSA1bMiIqQB/q/f6U/C68IXsyV
dbpnXkwVIGZ+eaXRtic9CapyJ7r01V3QecvjmFwGLgl8mP+PvTNbjtvYuvSr9AtAgXmI6OiIBmpi
kSwOoijKNwhqwjwnMgE8fX8oWf8haR+pfe9zcWzJLNaETOzce61vNRf8m/6bk+9rCvufz7maAizf
CNZ/vn53iUWYpT/gFpzJHmLaKR+IyqLytuwDgjxwkLzfslwuMT78VvD8F0/o+n45EOiYVomd/UvD
j7wNKBN+feBwZ21yTqI4YsDRsV1cAropDnowfVEAfXaFkuQwyYF1i2OMofr8JXVJQKuXS4TQ3HXp
UQZBRVzs2G9NX10ql+3bd802KsCVdU1+jdNrVznyfqqSRx3V68ad7NPol2BmmwZhoNO0nxLHcSPb
Z3v49Rf7N5eQhb/WxFlu6ADz33yxZpmRSwHS65Caw45klVs9WG6rhVPxb57n7z5RG4ctpZVvcym9
EcgHiskt/5FrNaBdPUwwV4wMlxqgirDGA7QZ/OJaJKvWW863ntCruzThHmovyfdOsi+vpQrNdoxU
5kSvdEBMgn8Tlt8JEvw+9dnuIQtVUUIXfN9N5vSUOOa85zjcklAzZ5ej3g/3UKAep57b/mhm9lFk
PloNVzSXdp19x4UCShftDFM/v9lPWv49bshRTcbdIkAQTK11SGfnkKZE2STVQkBjO10W3pomOS63
yBuYBpv87sDX/uidYo48gxrr1x/k3+ww9FR8zmI6znsmK69XBVm3TWdrVn1YFOFmlBMTO5vTmm6o
gcL+9XNRYb/dX4gS5D7F4RIEqbn+9xe9s96cSeMGYHkAB3RvD9mxoj34m6f4m50FZ79pE99qmExH
3zxHlnYF+GO9PjSBbHdDNpmRHS9f1p0+g/S4F318LEwb+4Z5AtyTbr0aDNAUf0Q899l3ZU3vBVmN
T7jGQdJ/D4EWA0OcySUzku+LqyzMVFlxKC13CXPHwoOAtfeKE/kWVfsHX/DXLgmpF/bMybR0qFvw
XuBXCojjNHuTNmWAyH+ccL7qZvbdqbkEu6y4lnTRUBfPHHcZVMyGovo1GLLXaRYh+b2HepVCLVku
f/OB/c2K5buACQGiaR1GmK+/lNpsVwF4VR8M/M2hTKssysg5DE2t4D2nfAKI1/JNOfunynFJPxzo
BS0GREoyhv24QPfu1oQTxguTZtdoNmOqPyk4IvCHvSWkvXmKRw8yYOycUgIyN07PTgTYsyEUbH4k
tvgLKuAw87L34FypqgB5Rb027YtUf5wpxMIWwg0cWrUPWnWfOO4Y5j3Xp03HEXaSxIqKE2dTxVg6
TGd5RLwjr3/9If3NIuGesf6PpjuntzefETZAD0C4xGju12jjOX54ipdj6yMcseQ33whxCn9dJz53
YbY1Op0wCd6syc62yHOwx/rQm0MNMgwxNdiVI3aMA8DGjMQ3Lsll5oAkV5lInlMBJuW1S/oTapHY
DZs6aMlZl902wAWCDoyZRj37n4fCuNKkf0PO2xClAdX+VDfWxmqHL7Bd7qeShG5vvRlzmSVW8Ryr
tUpV8HYW/Zr2KMTQhpjnTGylIEhL8JWej5eLPTENYhCEIqo4utpK6GmV3LXxCB9qgR4z+dPt+RCE
sKzZKFE0x3pUD5ngIOkX+HnoOKnQWRT484Reox0gm5MPZmHcwtRB5EC1ZnhMgOoCXAL/olX8TSzX
C7Id5c6w+2G7LqNhck6Npx7cZD1A0GphPbVaVHZUS2jNQfQUzIxafrrXnKcuJ16TRPLuKnCmL/0q
EB35gPMyu84szizBRClul/ZTnsp7cFluRAQH2s7qqMn8uFSgCPuEBSxEeeRQvK8wQoYw27gwWR2u
Etel4fyRDqo+FoZzkoPcWGY/0+pVe+g/2V51fcOEyzmVwn4ye8T5v7ly/2Z5U+vQJSW5nSvqbSJw
OVs5QmWnOgweDoxB3g869z3JQTJ2WNZr/XU+ajeEW+5g/XI/XNd8nYoddn9FbiEPIyhiU4gag3oR
QPjpLW9TigRUmunX22Aa50PJWIQDWlGRkmxn264uky/EwgfXbQ/6YUm4L4olDa6IO6XK93CRaOwx
uZgfoaAz7ejJVXX1bIymBBokOSmnMeFgyP0wtRq+kIQy28vHByHZQXtT3Pc+R9JgpOs6jve2M2b7
BiHRNusLa9MRMArC+CGHWbepYPKGTjN/cQfobH0r7j1OBwciA0+SmwiHzPHBcqfbtZoX3s/7678d
tt902ACgcCn+9wbb/yUyvqmfX/bWfjzkp3RED97ptu7Q5vcsorbXOdVP6YiBqgR/6I+MH5wBbMd/
NtcsDxsoj6L3RU3zqrlmGe8scja4y1H/kyX9j+T/zFlf79FoFRxe1+ojwAdg229ThqrOG2i7u4rA
zZYsDVrASlQlZaXjNvpl00qfBPu888Qy7gsSJSv9I4kQkKOKuq2GBwY8Aj2HQQ/P3JZ93rcqxztT
d63/nuZ+i7csGvM6M8aoVUwTdraloDLhs5oPOSQZ2gTAzShVLuBUVoNE0yrIQmuv63LO4SXQKwHK
57f1lQPv6YirUuoXSMHn69mO4we4Ki0RGO6TNjRyrxrprUHAhPU6eXuVV4CxqnzCFuM4q+wFvkYd
ZSm+pTCgc4WHoZcBmuSuU6hmF1ybLmvvfgEz+syACENQLQZ5nTFe4oySCixJvRyzhS090VHnA43Y
T7Iv/Y0TNOiaK+6v9DmEzKMBady+0zTQcm47C8q1Qo6hVlITp5VdHNq4V7t86aksoLHyiwEXQkap
ZAw0xInrT0LNxr1y01ru6RgQoDsMWMVQyIAtHhJGM0hf+03udPJJMGl9jBfafBHS33a6mBoCycBi
OrxRkKaj+RSXeUd0L+aFwYSfAfGCyRrCYCMcjP6K0YGxRmSQeKKTytKGWaGcCxcj0mNAO/TKFCoY
9hk9ELFLKZtKIh8Me0MY+6zfdW6xNRkpVHtLlHHkNs7E/Txf1S6UohoGV4ISONjZfbPRRzS0cJ+r
AzFw6QZq9OjvTKXUVom8iTiTyGTtYlGP4LJvnQhBgPpOnao/LwR87QqH1bhb3ZVbMu3m54piB+NA
D6EGykz73qj79LJwRfmEfNkNY12iwgUQIpBYpom+MXvvhiDGfoOICOVeyuiUbNyS3otuTIbcJknZ
7SCTTCiz++BmcjpCCOJ+jEZYbcc0iCcvbKyqIHPacmB7pyNuyFxrLkgiMy9ERQIGvKf4j1XYipsg
N4LPcSUNJNyDkMU+EZ35EGP2uFB95e3MElIh0v94eA+L8YuOBmMjqYY2sd/PdDHLOWO421pVNENb
C6KETvxV5Zb2sUgd/5OPq3gvh/VU7UDLMDYO7cFwwCBnbYa4eyB1pD91vr58LkUVb0hZnR/HrK0O
8YIzL9I0PaClpCGRlq023MzNVJ86h4DiUDS4d0JTZnHkDJQZRho3H9ykE6HSgvoCLH7yUeA8hYsp
4vK+wD8UDQuBDTDG96JBtw/NyMa/Zxf6HSimMZrFZAW7prYpjnwnNuLLM80WHVN701dxsBtcvfxG
52K+wPDc0FUDXy2nOQjrWHzJ9czeEAirIgeW+WHNQAZ2bT5Pav5ICqcT1UUSTJtAml6P9MMiZqlU
Ydul7ejSvwVyz9MSwjnO/Y9T5793xd/cFTn2cmD973fFqKnrb19E9mUUL++MPx72n6HTem9bGWEW
l6q/nkb+vDN61jvO8LTTuPvZ6+CJu9aLsRM9MJMN46f97X/GTjoANJpTvuXQYvynokr7jM571Ub0
6HUxFsPa7zGpf9sDokvCtKzJ5KGhE74x0U9u06UOIkeIp9ktPvs6hrG2QX1SjxNCo9wdwgkp2dE3
ijbShf/gS784asRto3Yrr6S/Rg5QnkEpQlOma8jZc9b1PMLyhRC9cHNkiIz+3ApTvwt2baDRQHcR
MaEiuWtjqW+4FTEFQ2y2NTpvCpkYw51NdBnlWF0jHcX+Ji+GJ0BlSOqzBv4kBx3XyT+7Wqtvyoof
LwwU5twp+4tW9k+Gn7bR4kiLiAwkMsS5PoI9vc8t47PseXrXYabWMHNJBNZtAtEizzXvDDqQKFJ4
P247kfHRd08uAtBQrMZ5pfH2anDFuJxqeJmad9H3/gVhhmIbD3w0Moi3iaDBteTFd7PQptB1+Sgb
BHkbveOXlpKPAPbRB94CH4PuX0ALGzZxz09JKEGRbG3cM5D9wzE1m0Nuo39sSGneuCg6GMzYd8pn
Kr8+MrcxAmcBxHAAPliTZj6ClrwolFzGcpc05V0wl3JbDjxlCS/10rHpV9XKMrdjxwuyWkgy+pJ8
IPARF4+3Gm6a+vtcI2XoLNR7TjxjyihmNt+A00JcaoCO+uABoajYWnXZRoMOlHilju5s4SM50CVG
wDwYHkh2KCA84C8De73swFmjxPP59KwVX6Mc7wI218P5Ism6mdG/3Q2b1uM6MGYLpR46IIjVD+So
y4gjpoyYH93JjBeV5IV9gfcq2Bk5GOiGFJejFwiTvX69igQ/S4WJFs1gw2wGc+vJNI/cGFDZYnJh
UYy1UeU4J67n71MAk5czkh+WKvtMG47vfuFPeexMyIy1moOwD9xaNjym4lMCF+hvTK9drsmuCiJE
TU/n77tKIBpLjEYRqa/LLkGSGILJ5KvvsGqMrl8edbpTLHKuatRaSFy5On2PS6VZ1wK3oPlDmfJH
14eqbvBCWHkMX9siO418XNQwD/PCN6861gmShPio8FBfp5i8IkZcTx4znojxi8WC42LyWY3nD6Nu
WRRK40fbovpMJDFSJ6JPjuiNnK0dc9GWxRAfZ+x599CO28ik0EUTwdDHEm27Wyo00GgB9U3Vr/JD
XfIaknS4BGM27RMX4aHVISrsxGJuC49FifmOsJ68xr3QcJXhEo8gJhTXvslCBeNM9JLEG4HLo9zq
rBNoE9mdTJ3TeXmhoF0OujGaIIWpP0cqPsJB8Ffq6Ik2dhowQ031ej/hCtmiBGcZFn4Tnb9bjQlX
qMX1lUsOOlsIlwBDpCAixYnm+3qVE+q77BqOvHuMWAUayTLYURiWG5DqbXS+ANYrnCV+l9kL4Uoz
21ggWd/2EiyH89csRiKuRM9lhFuXRktuxM9t5mgHZxVXLhrPBRIMLiH9kSh3ss9YYfgKjOI7jkIG
5Ljct7rGaq4sEURmbcRHvR/rKxhh08mZnL2v8s9aks2hRkbzVVyYxRbLSRaNi64dEod1yvTYuJoR
P+88l4usrqz6SmNwFy012xfQcqzdbA7GQq9jsvdBWpIvB8rqKjZQFYPHcSMa7tam752BsejQXyha
oih1mV9MWaUDO3EsIo4ZynqJweam+Oo0j5l3PJp3KYjOPWKfed8KNpMWQU0ELIVGj+QlqNFgFXmM
jgBA8X8e7fXz3mQGk7k9L1rSSVChJdoDvzu9dXouid6x78x5JciA7QsdHI/cdmhXzd1EkxgHTlQ0
cJ7TTq+vJteeTqNXfOeEy0czswLOn7WLcGdTVPzK0eB7tWsKeHsSw0bzHbbA1bLmlVp8a2KQ2pBH
UO79uPveefx1NeZbFn0bEvw2HW2tzHZG33/xdaIy6nWE2XTeY7UONQumm5oaT2DL8tCC2nKcs4k+
nVYOpQE1YyZ3r1DIpOof89Ry+YNQA4LrXSoCd4vCnj7MsvT5ZzOHH4lVLkAor5sPTkJiy+CrNr+e
k2E8ZkrnKyRohTEuoSn2uF1xymHaZOIWfp4LlQc7D+bmnqlUHs0FiX/UlfTNMCC2zM07WI30957J
VWi+wg/6Ymd6M4aJNRXfma5rC0diDeh2xMJQB3jpzY5QjiloSU/qLOSS5DxVOXNNTAsmMTaGH18H
qllAx1m1Gk6FmfoeNbM9VAcxL0J7mhNbRilTsPIqTgNLQPQqDTQjM3j3kyNdE2UC1Ajtvib0/Zh6
7sOLUuz2RwXzksn0l9GCR4MPCx54KZ0047OV4cX4omRksNhQig5eNuPrWtLvWcHNxar9h7FH7e4I
Vp2dcaX/+nn/0n1en5d5LOmYtMx/SH1ePG8w2ybz+nY8GOq82bEGraz4WitGwjhKvv/62f7SMFyf
jeGJa9oGCsu3zedFJVDsl3o8lDMXyFoJBAXWciZk+o/39e8h4DeHABP9NS39/34KuEmz5mX5/+cD
/qz/ff2dYyB+pbD2wP6hFfuf+t9fG2PIox2PqzQwUJf9p/433gUemm1EKRSa7FX0036SMfx3gL90
fFhweXk4s9T/879fibKHN39+uUr+wvbymJL4aOM9g0YbhwD79UApVhq0n9pxLuSko/cy86VApdvG
R8dm/RLCjaif2/CuXXsShprQwZei/RQM+vTBqf32k+3mw0dwvMPHZKI79uKT/P9YxLw6E18XMCuH
4xMzwtevLhj9nrtUYF/k0m6endSebjuQn1e1s/LDUALPjJk4Fwxtg8j0189N6PbrrqHtr6oHWpeA
TUg5tq11i3mxlGOy94jUyboLtt0n2DkWSrgxC66LoG9c8Ptwg00ddyMfk+tdTnaQfTDyPvtjWurl
qzfil920y2wdE8DFW4g15V6U/VhgwG3cO4KmMHpMowevSlUCJ4UFxUdv0cr2jMryqQqMyJZDdZOa
s94yTZZGpPtdB0LIgOqMuon0CJC0GhJzQUUrwY5+ovQswmYAULwMfnPpkS6z7ZtyvE/rod41RLfK
UBOWX+ySLoAHRu5pHlmZrX/U+l7b+rBtR0YdqAQXgsdCz23rU29PyVZLNSVDNk55ICs5jgpaKmve
4Ai32VOSQQIKCdpMdRpV5gSXI/cRDVKHGFeOyuONCzn6I6R+itlMBxoAajIFaMEX4B58q5h3JEq5
+ylAbERWkaJEcc3uPhi1/E4fsszYMFTQP5WN7pLHh+dqg5eXruZo9dlOWpM/hxlL6X6K/YTzS9e5
SJ/tVDwYY5Nua+HhBOBYXSYbcNPifsKLhHTLUggJMrQRu8oo2D9pwxQWHS+3NbStDT3gsp56stSS
JFt7K2mwDjMXm6811+wDnShTo5Rw+1A5zhPzUX+bOm59W9QgFcBumn04OukS2r2gAk70Cb1hnve7
Xijndi5NbU/eZfK1S02UJHq2o6cqkeGTiIlVuLpfzJkDq6DgPS45YjrfEd5z6on2sFQ6wvGyFYc5
wzlEAAxOH0o9zvJRJylzIkmC3R7yrAG+zJ+OVBrxo5WbiNpVqsDUkdTwzQbdcGM0xkS0Qe1V3+D0
FA1nHurSDvw4QGMj6ejqyYWKyfV6N+dgXr9PEy23TmORjZRIDG1glRh9lQG/g/1LinNsxV0S5VNc
AzVrBbe+nFrYp0rO96beqK9FIclSRldYYblpa45q10MX9NmzzEpgIEEtbfNmGBj9L+NiAWqwcvnk
TlkCvsYxm+dFI1SUKm+cCF4xOk18qeMxJ6QkEPgI0HMw0hJjT+xvE/vztZypTjmdkkSzHQGcZ+9n
q5nnwyw7gqA5IeB/aeq+SjZI2ZP2DzsgmycsCCCuw2AmYSBKVIHeHuMEtwJRX/XpmrXc6VbzTOiR
dWH0c7lmi0BSnouhuKfPsm6GKe+/WLL6Jl9GhLpjw+FDMwOejZMih6yUyEDc9obaYnuMMY5Ke/go
MuLiwj6TvPop8RZayNNyyBqFQzV2mk9KgkjGSsgBd8PkzyKlUB8nDVnDNH7W837Ur+ErOvoJmZbF
NAJv4XM/lAGI3PXsfd7KA955SkozxyrmwuyjhSbkacrM5RHPi0ZqXqEsjEf7KTbjctlwJzDmZ2ck
Xrc9+pAS+AetSCLIw3I2EogcjbEo+VSjZ8040mpO/TzOouLS6ZfhsukX99RxWJb41GWj7dQowCra
hHziZDPLm7lOJc2RJqPRMQCDuxuzxLwhWYqFhZOwvMHaBuge3gCBy/5Mbi4dGmGGnD7T6qoijIYz
Kq+Aa7dq7YsarhTc4Y4owhD9VTxuyGb3/tBg/JDNy8gxiOiA1MaGFu4M1ynFIhmmhAN+agyC6xA2
BqTRu5wyY19fvbWcVAo1NJ8HmLfWpNwLSbC5szdEoO5GeuTlRkPMJfe42DqIRz6j/DVFLEb4S/ac
MerFdWrJGP2uNtdXaal6JuXjBC0wHYllAbZAv8cyUnjSxTY3G22JmENPV3aZN5dxKtOr0Vv6IQTb
U15MmP+crT/1BmTeUlwEaI48WuOx9lBwn1l4y8FMsk9XNqHRVd7aFyNtB6WBaRK3KTxOarR9ZnY/
SX7ohn08iYgtt3fgFmisV9bw8Xwf/bdw/E3hyBSfhu5/rxuj55KGYl9nr8aqPx71c6zK7JS6DJeB
a67+RYdf+HOsatrvGJ3qCLRwN1I9Ule+aB4bFCxcnetk6Aze/Vk8mu8ci1/o+Vjo16HrP3Lkv5W+
6A7eVvwUvss5ByDtOkN+WSABniFmeRynE1dUsMU8xFStsfKV6UdNcAfncz7iH62Lra4XAnSRLT8U
9gAmZQjq7sd19qq0fVXKvvZpO+ursXUUuMTT6KsEl0/k5auBetgWQTpKOs+1cUoKEG3h6DWUJZOk
h4B63x4/eYyBcNtXvuiiLj+z7pfBs2HYevXXQAj9ht+Roj0uS+MDvWLf2M+uE38zZsTauxff999U
t2cJ3Yve+/kVc3pbhbzMARhOv3nFGUWgG8ziZE1Mc1B+LuUHuYIQduCSoIjIeTLyTQYOhiLLBaY9
F7q1R/EGEqCXjfgKz2QwogxKwYZ06YaAwyrVJTlATpFskyZPb4sxOFZkFg4bBhHB45B2Z4g+2otB
c6+zPpXV/tfv6q9fg4dyhV49Jxe8Nm91g96sJSRgl8MJpU7w2CQcO+hywyziXj/i1Jz64H0bG+XT
r5/2zUkYfz5qXUj78N6hRoOdfv1ZOvqU2O2Q1KfaX4yTUaTjiX0/yojye/z1M73pLJyfCV0ZuAuy
owLvLQShZSa7dIxVT36r28+damDYxYKcgrBo063ejeUSWfpMIzK3HFX97qJZL4qXFw3vknENekxO
/u56anv9Rj3PytKkhn68klSeqxwpfVGur8FZqmFLpl8Tzjpf/V6V3Zlq13jfCAUdLhS9CfplVq/T
BM0J7M49cn2tvjXB0vrz/K3VZLvRtaXyIkb9dn9wkE2OvzlWvT1x8vH5q9oTNTCm4DXi6vXr193R
4bwZa9fGGFfPWS+GJAQxKIBBwRGsk6NKs+Jz4gft1bR06c4lpysjIUR63wUI2yaa8UNHdpPLbxna
pq/SgWP0O2HqX4z79FU4EHoALdlbWZ3r2fDF2c/tAbv1qbCu0QO0ceDjBEyX/XSe8ApUTFE/dfqd
rGZnDEkQBl1m1MgOqGnKdVBcULHct6VTIT4sVfJR5VhvmY+jj2Tc/sFdB85xV8fgpNcpNAGoTKTj
fKhPqmVM3a0D6yQxmF0T4skc20TqeXCY+d+beXIL/8iawnLEYIEa7kGcp+HuOhg3stlkb7DHZQmh
7OdX5TpERx1hH9N1sL6cZ+xKTwmm46LLwBiuU3i1DuSNdTS/5NOXdujE+1HXmNtzMvVgtXYjHETT
fOhSQxX72NOY9uM5iz/TwEYDkNWd9se4CgPadjAviqZuL4wuKL9msnVZ96uYIDvrCuQqMehXsQHk
pnZv2GZw06lq2tqq73bGWZ9QcgRKIqkSv4sQkMXbarAQM7TBDRZh9A2G0YgDtxoTA9EqgPCFVz4R
cJBemn3QvncImd2PQa6Z9Iqr5dl3G+JSdAKLdkwHkp1GTt4zadnq+3BWXyxnJQYxBagyplWgYa1S
jfms2uhXAQdcjOpQI9QIuQGh70DZgdYjP+s+vFgB5D2rQexVGGKdNSI9zebEXnUjapWQZGc1SX5W
llhnlclkedOVSyZoGd+NqhNVFZLKNNf915Sug7l8GpQ2YSjFQcdW3nwx5yoXFsdJMY6tfhKFoDl7
DLJu2ctgFDEACVxQYW6WzXvdw+mXzxbl/8h3gPulw6/A11X5/qaO12M6WHLVYTpXiR71JUEtN/TS
iaQ5FLOn0s08lYG4cgca+kmoYshzinmDo+3wO+XxDRw3y00iClFoV4ZVDNUOvE0fhOTokaK6nWjp
c64K6IaFc4yEJcJ7VwGFDkYVgxr0oHUMMVXBDoZYtUT+4rBj1ib4zahKew3hzUDX+3bItKoiBSfz
v2ujZCKy0RtT7DPbH/2Tg94hPtaWJzyHvKBp6Jb5MCDs6cmfT1KvYggrlw7ZzFBnu7l0q/mgDwOD
GibeOAs8IFflvs+6DBGza5sftbZaDFAVbsE8oKh07YbEc43Rm6jrjzkDv+rC4oTJrCoV7j3TN8va
IYoxjctUpQMDYS9FPLVnegsphpuxdSSs0IQbhHq13jaC2nzrG9OC3TifW3Vd+ZwAtxpLpd/EhjEe
ewb+5SaJrWRchy98nZk3UJLXK1voGyD5AJ4kL4AwpBmT14WBXuRACl/hMhVlmLTJmizG5xkXHEZV
3wa3eaxym+5OR6pG1eaLdgn4yN4ZbZw4vNzAa7fGnC7NRZoZhOcUgZ0iKOHnwpX7CiK/S6yOeV2G
JlNMGbYGIjgxnWesI/PEQClbstCXGBIe5lKZ48ltA4xrNVGV185Yc0tKiCPkAQG52NYuzlKj/kS4
eZ0eO6Zt9EiUs2SXhkjEg03C4bMzxRyPfca+1m4kvdDaDi6UiJDM4bzalBYe/4ge0jYzsu5TqRSV
RZ7k8v3guOpz26eYADyVxLSxHIKtaj/m9zhlk0+7upfGacHDYd8NwjEeACXxEwrMHSQHYya9RJpV
nh36yTQh6XoM/W4yzQsea71bL84874a9Vw7g2qeZ+Xakd6u0LlU1L6wZ2HQvuYMFj8BDubordkk6
VEYwIZoagtiEJjUWxT0CXHqZk52r8VpMgl9wZtmge0YM2wBzVBdNsywA6M1KLHu98NY3v750xf7E
6yIr9mQ7Ne9i7ECAhmnRFEsUFJKl05aA+u7q3mPJ9yNVQcJ/Y081RZ3edIY9I3a22pQuRQrafLyu
GE6uzbixm0gHgvm1/dER4c+QwXlHbCDknq91sqirR5LQg/X0TyfHJyGa62JO3GdVE+sdTj2sf0tM
+nCZUObmKCrrIn/vc7fYD7VunLog6T7ZjEw6oFhpZh4bPwlGDreEs27m3usUBe5s7VsMekXESHr+
UpSFczuNA0nNnT7L4qNCeTgcqpg09Rn4AXsI+Lh0wznAX+Nr5nTYEX8RfNT0uNpVAFoY5dlsc3Ov
0vusEcMlE63c2Tj4OhK2PcyZGCjM4BFLsUxwn9Ysk0WLAVvZdWN03yo25BmZC5fUVq079jZ3QNvs
SFGXW24yqrs0+tF0aUWVQnKntSTxfBh6/+gDGTxoM2X6cQlEb3wVAxnJYWVgLb3IFNKD7VQZ6QLn
J8FETOc3BcJJButuaaQU19PskQ++yr59bzjY1SThUyto+1FBsueyb8uiaXCOTfaVJnQGkWlXV/Iy
mVWbRr5DhtYDlcjwVQ8g/oZsnYOkeznQVQ2U9DvuAnP3Huq1ka0EBcuXWETgjH1ghKsF/DKYt2gD
ib49anGrPiMqhG9Sesg1LjK0TndQFGOIKGM3ZNtsWbWimSly63aCuOicKrcFPNHR13Ov17SgKULW
roYtg3e+NUwZMLP7xaM/5A9DuTUma+o3soT6vl/8jqsfGAo5b3M8w5eFM+h2HxVpZw9YgrnWuNMF
j1zr1XBbB2jp8HKBsdr5Vepiwhk/mbAwfTpvhfQ+OCYxZShMEmFf23Hpy/suHgKs6AlX9LaF6NDt
ODgg/szIMCPgom9T69ac9NK9iKc1Qj6bJi25LnqtVZtqiNkzqMZGjAKgtzlGBkWygylSpBs16frF
3Nms+5mRJCiWOPV+GFv+7aT8ppOCCZTR2C86KQ3nm+evr6ZwPx7zs4+ig3FgfkOqEKLtVYX3nz7K
qlx3XIY8QB4C5Hic9n72UYx3umFaa5PjPJ0zOXL+7KO47zgXmHh9PcexcOMF/2QIZ7890vkeHjtO
Gp7P09m4u14fNnT4pzrJldolStMuR80UEJ01PqHbtuv+mOuVBza2QN6e5ntvYHDtXFnsgAoyDrIH
D+8jk502Oa4Z9oV1XWuckV0kI4KVmxNDT7jDsB/J7ZzifeFn5HpdOQlDG6ZE/G08HmKWXWB/0B2g
4xCDkrEap/TKIH9txQUo39PQ6mnsURK9UnUERcPNobAUXAAM10j2Ppl1H4uocUXfzu/zDqWutYUF
p7w7BjVjGtxk+JCUCFiGIVoQMGBUCIS2lWO/aDNUMtI+osRpqCp/HDj/XTW/WTWcLLBN/GLZvF8T
df/X5rloxPPLAfafD/xz7QTuO6AkBoLTgALUBjX0Yu3Y7+g/gvnCkehBVmaV/lw7zruAAzStqjWi
11qJKn8uHYgqoDsxyLtke7k6mNF/snTOs/hX7RDuNw6+dAMLM7Nix3jT9wl0IGhx3GmXTCnkHQTR
Cs1LTzQM/N+t16IT04kOvbdKlw59wzjUkHOA4tAn47Zo1MNcuNWlhaA8Mjrh4zTSCQWP87yOKAJw
ebh1ui1Eco9e9WDDlQBxvo5H7fpRjcWtMm0Rco7yuX3jdTLcfMJzufrhqroMB6ThSdiB2HovalZb
25rE4mFVO9lKDg8goNNw8IS9IQkPjb02ErFjfcBi/t1qBeVLPN7NtAfv88Z19p1ybCq4fKzuM0ZK
x6b1u0t0X3gKp64q9nDts01e1tPVrFyP3ImJOAEmtEe7R3ouhtGKAJ0vLtG+un7qXc2cQmXP8UYC
/K9CbyKikM5RPR8WvdeBRNoINp3OudJ74M0l9CqdCExkagYBCMYl8VwVDkNGoomP4rJISfDtOoDa
Qm9Z3AFVCdyvPuzI4gkz1UVJYfURX1Z1uQi72HmORkQFbkg40HEVjrbX7iYzmerDVBNRhiafqTP1
xPvOqbsNPMRHAiXMD6BoXCpoT36qjcYEqdoFEJqtJj61/WzqW9jkHEWjTksN/VIS0rG8r0maKMZt
phpfo6ycyHcEkTpqy250h5xDdd0MS6Q7dKdBrAgMALCi5/sOqdApSAJdo2bp6Lcgg+wwDaKQO+Dh
m/ZA+2s0dYbt3SABFvcaMjrBOV6rUhH6CwEL4ETYqol/1VEuT1mxBT2JDEjIAOpxPtrFSQPi32r4
Iycim/eIEZe+v25wNGopM8iG24YT8osGD7KXnOqlPpKgLNz+U2PGDqAriGJFiJcgI1YCuM7/Y+/M
liM30ib7Kv8LoA0I7LfIPcnkXlzqBsZaiB0I7IF4+jmgSi1pxnr6173M2trapCaLxQRi8c/9eNPl
8z1D7OqAcTfwEzDteprmPWN+GFkHR8tueAi5rizel9nkcP1oTIsXMN4PcxC6G5Gw8NPiRmRLAawt
mLiZ6jJnSOvtnmNhPW5AslsvDU3F96DbiKsSYGrFXmQWyklhJGqbkeeKNwb4+HBHAa5B+ZqbFVvG
VPgVIPipS2GZ0Na5Jv5wwX5pMD4ifqjLFK4oKwk1ATlC6nPs1mC1jJybyKaSi0k97+xNVJXid+Vq
mkL9sLibn5fcSjGvlwZHUd9ONniiFwarKSVrWIPVS0EDQEGNlGd/bVNHbDk6JrdturS3XpsFu2GS
eGW5mc4HfgCTtg28sGScMNDVFFxkOArvvL6rn0PVqjHyuUkx0YffT4VoaHUnQZXzCRk/BlvoG6Ri
+8EvwI0rd2sZ1oAMZ9U+H7kuqjWBPiyRxa1jl5r98ICqUd+x4yUHn8lhak3ubZhPCekZopSylMKN
gHfrt89V/p8N8b9siHA0193hP58jb37O/3P+2fU/lz9vh7++7Nd2SGgD7d/zIXXhDgo/d7bf8xzu
v5je2YAZ1tvyygT7925ImhGvFsc7d51P2WsI4/eTJIxsvp3JLEgwryMo8ne2Q/tzzPGn6QBOM7Al
uJbWrKO/2hD/epQkdIEBeHSpWIQqbW9Y+wauO01XXKXx5F4pQgzTY8K8+NyYhARPU1YP9ynKf3Uo
cos2t66bygphAfcu+48dxWsjmpAqga1BGw2Esd48+AW0kyRs841WxsyszUpt3PpkFZWo3Vda+d5L
C9Qf3+ppooTnkduVvu9xUwP4y6mdldi1Gq/E9sCOTjcQFrPLOCNtREEeWA+9h0NzkIP5GhYWEi9Q
PvFQ13AA+w7P+Scb1JN8ITsdTh3XVzeVwmDOG2c9xFoQ8eiN8AM9HvOtbJjaRxNckxPlR4AKHVXI
d3vCy6xnjPtgjrBNr78o9JKVypt+4/PHh0TckpI2a+pO8Mt0cGCSFTLUqcaTLhDWfHvkC3t37sVW
1HKBeIRKGL5MOV6RTb1CcX1knIsn8Y27YrWMm5g5hhmL9WRg39dWMM8E6CDw9hn27zlrbKYJQ9i5
wM9o5IWZClacmjwa0IVMjLdxhByNrQe92Btt67oL+tA8zEQen5cCX/h2SkbrlekmM84CV/wYlVWq
bgNZGh86nWnkwZ9PsE4BfASFDqEqCA6fPx/iQHfiyYZuCxSXZa0c+DBqWks4Avn1vF9t6YeR5r4N
i7/eZw2/5D5YiAXpaUwjf8jENbO+EU7OOBTFfA3qNU2PcWkV+oiWvFa9u36RHWymxg3GIWTGmhZ6
iGbNaeocDB1D/gmaTsSrhOLlIVQugXngUaG0dah4FgJZnAl69Eida/1V37vZzuGG9thQvfLcGXb5
mHIMWEuK+muq6UNqiKZgn9qi87YtgYBz7Y7JFWC49AURFh84Bp8rQ/JhY/iADFkMLsGahr/kZ07I
1SAd6DUIHYJ1LeUMXjh4kcqlftO4SQ5EnSgmLYX9MXs2HRsxhZbYLmytOFyKPCv2YW4O6Q3zuZ2r
yb9LplmewMru2BOfMDw9+Ni7ISn6h7iCSJxp5C/wsdlWDyZFU9S5qs2UzMHqNrH2HRrTc4lf+lAF
yqAKxUvDcquGrAoObKr9IxP2V3cox+vKNV/qQC14wTm0pBw2INLvpqK8VEmsh01ved4+C+B1crCX
Gzwq9TmJA0dEOOO6WwYTzR3aa3XfGzaN4stS3bmZY53HpA5h8LQJ6FTPOTKVHnYCyNs5ddqCA4OY
7c1cuvYXxdk/cquFxMYKB49mRfzXQc9G6K8zHiqoeXsa2NRuLQ+hEjrO9WYkxnhopd1fRjvMbxXG
wKvawCw3gP3fTRx1+T/6OJ5oeSypIgyM0LkuQ8DLq/7iv07ayC6I6claKJr/rIfm1C189FqGpD9Q
GWbaxJsUH0xuU7hj8jXvGtZLQItax8kzaar2sQ1NKmvmyUppnQKkGhlFrb8wLjB3Om/Tm8mW3Vmb
snk2PIoyROtje6U8rcHinkhOi/WiLVQ3GBHE6dYS0rF2LV5ld7ZIHM2EVDxvuZoBat2nSuOv5e9v
M1/TKj/JqqGR1NNJd6ZII90YizeCZZmDAkBd7XImM1uGjzr1G2tD3KdDyBTpk+cnpt6oktZM0VX5
FcAPAETQGoE15MLLItujrwNZUh1SM6EsdqmgDpotvR6LODUxie4GJvhTUZQs/uSGsYrNKod3W+P2
3cBO7+66oCjOn6kQaDD6XngTq1IPz+rtc2WB5BN/hKoCy9XwhpKrgN/6+RZJj0VLofs/dzOIB88w
WVYn0eD+8xd2mK7xiPCA6aYmrBQOr8MsHiyX+EkzpJ3Csdnzk8Cp1JfZnCfQb2tA94bdfrnpSSMt
W0TzYdeTLbx00AR+I7z8c1z6L8clDELIZP/5tLT9WVIo0v3881npt6/5/ahEyzdilm3iNyL/+plv
/eOo5OMCwNz7b2Xtl3Bgh//CDY8OBzL6s2gEy/cfRyXu8BZmKM8Vwdrn/XeOStYne///OiqtreUO
Xnqsv5To/fWoVOSEAS1NycBCyfwr+IFaYuq2WacUhaMb5XfVsJftclc2Qs+bkiYEWs1DiqlNuafk
sV79hdp6jbORSW1dM4hDHZ9/qgHUPLG2nEowOg7LZLirA8NgKFN+xfVIBoWA+r5OoA0stpns6JlF
rOOXmB1jwoiP+UDSS1GKdlPmLptOALPq6HP7cjYxx5czfuWCLBypNsMvUwqD4LUxHOyuVMtRzatg
WRvKzQ+YOBmQgRWVJ19n8akxuPwBRXbOtEp+zQGqv2ZlRfCqreEztfCeKTBKmJ6yMcqgl7dakY6p
VH8/4VIGWc1fMuZvaqXi3hELm1uI8L24tsEUrh4OZlJ8yM7OgIyGwFlrk5cSKJveixZiZqv509NJ
3Hu2WgFSwwWOss1aQ7rOCp4oGr5YcViDyawfESGta0X6CVo1hnXAeet/VdeQr66dQL7GFcwibQ2K
Gt7kK8nS01ohBsHbvocR97V1CT36TfOockO/FSW5QGmn6bYI5LgfGSZRYECdmx8+KTvexT4HzCL2
1h+hjTyXbx22yj742jdv7cIw9lAN6J/tw/KZRdJ5ZmBBGHCNvLZMa/fMnxQIDfSa1Kw+ei3v0Mz0
MXaM8+As7XvjWN2TxNsdpRlDtI0tSwQFIe/K2T3GgWae5g7t7QK3/tUpgievz5pDo8ANWYzBr72Y
hgTth9YR4niwg8PxpdQS079jz18SJ0b1rZreJ5vX03gOA/u7YXIJ2PgYlO8HkJA3VYZtg0K1VJHK
TVu9K3Fx29jZdnYHSmIrGvuhLwfwBEEMhtxOkWRcz8IrO2Ug1xn9TJVqw0PX2jSSJdKySMYtHOEs
F1c3dd7NjbDUeJXQlgdaDFLTF9+Zsyun8kzc1MO07elp39AUIjLwDYyu9ha5ji6y1WJezUvrDqeG
Sj34JfmwfGC81sYhwMcUfyyhP19K0aFMrc0pRB8zXBAk3ejdy63Hf+7F/5viKBvBl7vqf17pn36q
9/7Py/yvr/hdIbb/xRGY8a8VepgvP2+3v7tUTe9fWAAF5kbuRlxJ/5iu2OjKYLgFujHgbXw+XM1/
LfTCZQ9Aa2ZpBnO4Ls1/a6FHd2Yl/9NKD5fNdSAl+ITkcIDwZ/11pTcHw5japjFPM5mMl8lg8tuX
y/dAifKGyWe7SylliRSAwwd/Di70SxE4mPL2UVIp35pdfx4X7jVt4FO00IzGaYltLz5Mq8FyxPv0
Pvp+gzuoMdujE8T4psgzJQwofZcEu+NkMIUioy4t/6StDu8EJ2az+dKXJBBweBW6YfRdkLC+BHRZ
+vnGnGataJ0nbVw5EaXdubPXOjH9KZJz17VfyoD6ArxldVVaIFuUR32tiMNh56em0+/T0hGS5SfJ
aMXI6yKgjV2JZUGRI6Bvnf1mEc8OJpsWNB1MXXczOLHihiv8xT2NGbJfHNE+7udPVJfjvgHnRn8D
7fVu855TOv4j8XJmtNyPMAusjBlzgojdY9LhpNflcjvwI/SHAgLdVUBpXb8ZvTC9itlwiT/j2en3
E1mYaacbYjPboMnJU0M6VXU2VFFZ2wPgJBXsZjNw35bJdaLATtIjrTKPCSERPqwxv7Sihoog5ue8
yewD22YeWVWYHNHjSd20VZK+0ELH9H6hh9kP1AVPI26dcXzpkwp7S9nf2ZVKsdhMBF2nxPvOgIzW
v3F+o2gMijKJjULZp0QVz1iI62gJLRqcA+dbkuEps+NifNTBSE2mNiqqDMUzaM4mcn2J7cFP/X0g
6oMIw4dJZ89eKSjKyYYrOk+BIBbJjSZ0sGGY/NZU/bmamvpYDARL1i5CDiAi6hfpXUlU930HoTtN
uFoS/37mipFtx84gflxNP72s9rgn6vhuDhsvwueG3YZKE1TjeFssY3FwJofGdA1xiUvPdpomRQUD
jHRGEOl1PJbdJRgAAfiuY578Jsv2tdJuNBoJHbJ9G3zLRjHhOSa7HqStOqtuWXaydQ0mIouDepH8
JPHT3NLc/ugOmXqsK4xVzACoo8lkduRY5EVjZnoRqRuXO79LmRRjmhPrQrrvOhHuk8p1Nm5qhIfJ
m382blGdhpQTRMzaQZMi/SaUYWffGttpNpPL5D5JOjAUZgXyAVBRxFBh2bBp0BllThgKaIWNAqGe
LJo5o64sno0yPmlu7FHVwyGk3OjFxZhGM4vKz2kL4d4AhP6xymZfR+2j1YNpLGaHaoyp9ZwII19x
XU3FeOV5a6B87PBQ2I42YLR7CGFTwK2DpqvAJEOUT3qhIFIZR7oxx4fFmmb/sXQKVGRTUPMLaSm7
kdjXqYlBfo59InGI6mP+hFtx2AympRMoVI0AuZh0UJHsgT+NB6vQEYTH72NJHtuMp+kO1LS1mSYe
iySkaTcKwLL8aCWL6i7xneVMzKY+QrVa5vCAYxAlgdskrR8tP+0aEpyHD6tt54xWjRhhQo1j+oGu
jdgRzGGLyG22cr4Bedm/9S5PC9MWh4shU2HzKq3DCmx/IDdpa4iDKVDj2wLq35J7FLE1rBIKmaMx
E2Pn2kDBbMlc2ZStvYtDXR44OcFeCvSrwn377GdScdg13nmlXoTOCMzjcNlV7XAejNa5yU0aYbno
5qgB2Y+4D7ptJmT2XHU5MReCmNlFMJ2xMIppe6utCg5lFX9pS1EEURjaazdg2ZytcIAWbk/X4M3k
g7NWcZJG8N9F5VLGV4TtRlcrp2NMUl7jWQG7iNeSz6VczIsXU1o8xBAEkmEYbrCCNWDMM0KVn72h
61tLCsijc3PC6ta6Cq5+meIZm+7KlERatvTH2TJTHCSwFdlLOPhBla6xiC5v0DFcqOFV+L0T/b2v
ViNeX5C1tIPh1VtyqKAmyoKwp5NTWsG2GGk/iQZLDkCKHWeXG4NxtRA23AfTaK1H73BHexiBgQTH
a+xYrAfBcpOhI9xqw5wuS4a1uF5GH0anEpHqmd5Mvhh3gyOSA9h+hX1YBJswzykGs7oDrn44u/Zw
CUdWLY1Tm7KBkCdxUPVpKCCeeTOyZWLND2OgscIHFPc0TgVdbmzCY6vUwVja8NSZU7whc4hTygur
74tspp1JoG8DJcOgw6Jot1ilsbABBe+fwiwPt6RVly1D1JCMQ3sKDWpd8ON8qNb/UmV+s9OgoPdm
L8FNLFQrGzTa7dJapftxhN9gFO2PVTooh3i8stRaiTO77aYUfn0LmNi8Jq1KG7W55HvaecyTdl3v
aHA5wMFElnaqwT0H4BgiA4t8hF2CjueqYL1rva9a00deA07fpcXwVTRFcUVVTBxZC8Pf2CZvhips
XfMM9Ic+c9LNXBQfRMbCvZL6ayJXxUzTv07jB7XyGG1jQYyXpb8Ik2+VBOtmlkN3B/Uj3qST1d/M
TjCxuQsZeWZCXs39kGH7kz4siotcDgyTcl4qYowbutTb5zLgW+nO6SI5quGjGx1Irz3lG+jsDHz7
Ob1r3DK/D0UjT2Yg9PVUUHox+wVmbhpvWEwbVu1segmWhg1jsB9pfqsRJBmE5YpmjdHLym8EagWh
36U5jRz5uRn7tBuHRr3vc11dw+eddyAhnM1kL9/6NKazk4FINIf8DHNakA1CgHvuTUFFtN03/EJ1
CIo79UeFUFVIfvxpKPI3XvuCS+MMwKH1Xb6WjMUjUemTVyqcKWWY3I+4uu9cMHVv3OkeXc+bMbkn
N45o+qM9BokNci1fu7NjftFpljpfoITMG+V6tBcNAVyX2BOblu5fPulpXra6ZWYJoIQodtKIHy7N
US6lixQ1C2k1t5Olh6OplX/EThx8nYvefBtN9T2X8XCrTdvIdxOq5THHWHfrVt60s/DX16yskuug
my6bUEx4AIC78kSY1UMbhO4DMP3e3LBqGhwxBGEC1+nLj74j17W+qAmfKfMkUh5Ecg9SWi6vTE3s
9dj1tGpuRrEWQyb2I+Uf44aZ9DWczfy190LzW50A+5nTWEO1T7FwJ/aP0uvdx9rLxHcrybHlaMdj
XGpkozpJoi0tmMQ0H7fon+q7WQblVjZj/6jnjlg8i+dlSo3yENbeHcVhFKj7g7+d2A7UEZJrzuPs
Tf6POPGxf4vevw0R2F9c2TmkPzJ321VzuXMZgYOYlpoIb4txuxns5qGznS6jjNvsbyDrBOiYMYEo
ws8jBehdMFTYFvrltg4yXMZWl+9jfx72FsS0neTnAkXpGYecAGZ1AAedvbCaFS9sceMrlWPmI16o
+GjmfnYy3ZkTb9x657amTizKgMsX0UILznMiMnoOJoOARKjT7gxShBciNYlpSobKZ4ZtIE4qZUH2
cFbxaErQiM2+ux+0Gl7MQI8/XMjKx6BvwiuCHsOtQ4npF+o/u4L3r4F4abcemBqXdBSnK3DY3VA1
OdeHfgaIwwq74Z40hlsdShuRppTLtMty3ocrbDe444O4ZJKPiuC9JoWR6e0UKHbWYHRCXsRO4Ufo
PIwUdHB5N55dpG84pKmVbvzxkXZscmR9WhsXXCPZG+JTvadIvnK2lVblaRwRTgieJ0HkOAUknr6a
qxczVvE9xjB8GhXLK7VFj4REag5h7fitrupma6Q+/SeDTq66miNpWU+rpaKaqidgxRDVTV8c5qAq
rvOmB0QJowdyV1tCB9OgidxOuvuZcfw9kJ6u27oadwhqG4Cn3GKwUZNIckReH0dfJXdC2vHyEPh5
19wqmu3cbQiGAlrnBvlRcFiggTJc1vwrQhOOWI6bWTAmUeG3s/PYDIlXUDU6Lpgluv6Yh2kVRnNO
5P2Kondjgz/E2iG31N3W7lPWUTooQFD1nn0cUs99EYR96UmZE+kfu4J38VvoBTEZqjxOrjO4rm3E
I9zlO3L+8xYD7wS7CAMDq8/QNdfTYMjjCCPhQbX04lWE2Q/a9dLtNCzGuZ07eep4JreEDbJrKguz
TSxG/4O2UOe7WTMXIykOW+CgKvnUF2GcvVmwgTYVEfbLwPuIwVZrd+v1QfCTqV1y9MaKIzigJWPT
Zp3/rPPZ3MGZ1c4u7Mti34tev5scrJFlyLuU3I9hc5qHhm971uh491Jm8jVVTvWA/Z7GcpnNG/C4
cuumFugEK60ILhX9EDUmvAwTx/5BFZArui5vbhynJb3Az/il5xS5GxRAQZLY+Q5RaT2ct8tOCRpt
x9I/GbKetg0X9wdMNOG+K0zx7jrKOVZFJ6O4YGWiLS6I/KxJD1liT9uucYNrO6s8Pt4+nb+BAJoO
DBRubUUzsFl3txM/CS4ZUxCMF8uxtcqWo9SYXNN5Eyj8HM6847lp9zKkIR5UEfcbHkozsvKMGiHE
T6gLbOMxZcdfMXeRdg396mhk1OsaMztJPXs1el459BvDNOhxzUkgNLED5zT0jdvB1suDnNPjiFP6
oooRFTKpUbRITJbAq9L0p5Sec4ljWn+3sk2OMdV4TtGz8I+SWR71rxvoHBUQNiqB4F8v9xTLhjeT
SoiO15l3LDCH7kRpsmD2TXPOTOsuCAik932vms0ok/fer/Nt3SyQu6XVBjeF0XYwDE1gi2XsRHBH
7beEojSAVj3JsypLqzdD9m+tja8lnYKD4yrLjIAm/zCZuR8JyunTUsFMsLh4MtN0BxR0CkXBUNmo
D34CK0WX71gn0t3EpwVSUb3KgEtEAuxPtwAiytc+x3ZXitFsdiRu4FAo294RcRYRJSXxmaopYo69
wv+dmN6GM/NnO6DKy12HLX5MHNVeN15e87T0/gGF3GcS5mTXZZIUd+gPprkdHTUGuwlezE0/cN7O
IRRu21X+Uajdp7BtSwwBkz4meWD+nGuuaDkj6SPwZ+aLRivu8wH5v5Dd9yFVwxkHex6ZIFPO6Frb
NF0kFiCvZQM2ijMAj+leF7RZJln7jfsaR7Glhhjv6Lw61aOcsLuSc3qZBkwQ6D0XmyTFM0epp8xo
243fDf5VylR50yrNwbFJwcToFkzEaHTbehq/hlZLV9oCRTMXz9ChyXNOjkMGogs2s2sHL6myqshG
C96GJhWogk6HJ1oU0Vl1Ia7qJb3ODBDM2CiOS58+dp71gbmF89/C6ahOiDGljXizU6s82VPt/Oih
0G7NhEocaVTPCqrRh5QVNrqkDrwhQvXg8K0kZgDtVQ9YA/A+NklubQcZxF8ncywItkzwNsFqzA+t
RbdnRAUtzd4IEPPe7Snh4PBfWdxxIN8VzICBg1XUP0nbbTz+enApoVmng8GbUO08s+jOAnPVrDOg
L0sSb/mopH8h5SFvJ7J6xNMKxuRCF5kVeUKX9W4KgN/vRjOViNb0aPE/+FdFHXyIRDw4ecPiEWTp
GaxQcV5cNlcoMd9BI47toSARsVPeSImyT+zHLdVZk7/iVbeeO7YksA2DZKKxaoGyTjZLOBIOtLxp
fSc45eGMWzsvnA3pIpYET3XTfMwbEGVT+zUJ9FnxwNNTL81TkRiXOOw565Ruu8tb/yytadjPNsMA
El/lWbrIf4yqe7DAxHU4mYpN7LTXXTLdhznRj4q83BgvLsT/+r51KBhFmPFPqOgCPOuQHri7ICDq
yrjFxPqCjbG/GmJDbucOMFoC1o1RsUx2WVNZRwYpxrZzx/5UU/iAcjHAYCzcH5JSlvuRge6RrBll
0s3ytUgslLNhsff4HmkrHOxvsTtZj3MAkM9Ty9xRhtTMP93enx5Z+wRYVBeQC3Ptc9ciRpm4bq3Y
cC5lFxjoLBhhdp1ZFMfQqy+ELMmEaNshoZ/N4bgDSVgRxjRT2kTZH61QN/siW+R7bzXN29pGVG1h
XOjv2HNBj+NwMt4br+pufbM0jjkbHnMI31fHoMg7rJpckaAC52C7M4KqhpPs7GpZvnHO4tVKJIHl
3Apum9mOLzRlMGzJvI+ksxYZhanRn1tk6HutsM66GcDGjczM+Uug3PFOiNTRN2u3kIxmv2oOqKBr
wHOw5VavlWdWA8GI6GGmtlJkYGcyvch9JrEVO6QDbqysc2Ershkcs3h6WhL3CycE97GNkwaa0zIc
eQ8WAuA9ZoMweJ4DjxU+rcUjGHfwrKl9G1h9/F4p2vDyKg42li+YyJRc0o2rWXCoucaYBQNymNIr
zhCD2ide1wBxzbzx7NSsP5GHuzc/JPGsVpGI6eOMFsaZpmJeVHO54Xg3N9LFM9R0z5102is8weSL
gJCHsFZMNL5F5vTasS68eY0K7Zs5c82niW9AvLEd9ctY4PLgNabN1UagXic/S3+xRzle+zw97caU
83CY2zq71lKSnmTDWpm8Y8KJaaENg8RbhRdjWE9CrDJvVL76X50uJa1ajPlwlEEKMthQLYfWwIG/
mhglIMzAVo/uKAfEJ7OQVPUtZsAnYYTP4FGZf6ZJDj0qibG4oqktD0tBCRBB/yrb6VYBZ/B7Lt5K
sEVzBK3kFqPIx8zxeseI4B5/CONiAOBnWXjD1pXjfEiyuL0HDy9e8tW3DWiHBVt3rnXXtw0Ja/K0
wUNPryMn3i5p7kptTC/w/sazDTl8jCodBpduMYaXAsPUjVnN2FEk3kAur71931Pp9hAaMdeXjtHq
lWGk4hvZ1+I89MH0KISNGKrEyFva1CyrUeUGteDMyKg0c3FGY9KhH3I7zqiCzJFpoLlB4R/YT8LO
LimAE4u7H7zZ5ZOu8l08dEm+VUV/p5MeKpC3SLGzkaGeTO0n59xhqcTlu3yUxBjfYqvnoKa9gREz
AhNtQwDXoyTP2pfRc5v9zDBxmzQOmxmP1JbLTrYzkz4/SGMOzAhp9KqDVH+aZhCqkmjatbTqGvAz
aZ3rhtKdL0C3BrhCMEy3wMtoUe6cmOVkMO5l0cobyp6CY5VayY6gsDzMvekwmyUhHhndPFwCusle
UW8NNrFZPpmc765pdp7348DpHznTR6Ux0oclzadNEJJjVMwyNonsq8s4hN+NybJ2LE7x0UvdYWtg
CrqEE68GGC46Olv71KRWcEeTqDrNiztRxONrHGZxuXXgdvHQhP4Gvbk79wSnL1COimvsFN9wdVm7
iWzcPg+W94Qo8EY4BTeDIEdWtOIKraxbnjF/xnu/w8QkBSwBgwf9kE6YgCZs8qeib9BsmqIGWhES
/U9tBa/UMjEqu1QMGZTGv2WUf224Kujj0il6snyrH+8Cv0EHtsKy3NJoMZUPyk2z7ZKy2eQE1Qv0
rKm4Nnwc+y7jGzRWkgJLk+6tggKksNE31GTzz834vmf8ezsP9crgL57DXrzaCYu1a9S7jEqjlUTw
HtadF4UJA495TpNtb4B9rSlB2wuroAjQqQ5Okj/oALZU47guFTOmhtamb+00w92Xty+yb/M7LyHi
ZIgjB6vhMAFw+2ooxiDCNl5tE/qbqTkhK6qLDhKmVKSC8b0K8/Z+Htt7wEnlEplNwNZurRdBJuK3
AZClDWnA9NTWpriGi/rDMfzx0oi6I9uoHIKDmrwt9pjXYQYRkVTqGqO5ojD2F/fmH3/Sf/En4cte
B73/eWy92rkvP1X2/S/BwF9f9mt2bZn22kHjuXZIJA5+EBGmf8+u12Sg7eHKxraNWemPdNNncQ3e
azRoXN2/Tbx/NymtxTUEmzBPQekUhAr/zuzaXfGbf5pcm2HIHw/4iYfXgoP5mRz8E4akzZ0SdaHO
r7nlZMu7w1POuNEhM7QzUzTWkP22Q7A4ZnbTV8apgbPDaQqgCZ16c2YeSLgvPzqYAnRhmKw+6lPc
ULXn/2y7EvmfoFan2yPnuk8ppCjnxXk0+pTBZhJNv6kmpU+YPzIZJvguJmm2+fDWzIzBv5+acSLp
J3/L/dmfIUBvngZQjb+lA7VjcD9bB8TkBrM1Q6jWNKH4FS0ERV+QNKTJr6VLJxU+Czfjb6pFwENz
mtcd42tZ9U89rjFrF+SOXZov2W9NPaADA3JbvQmA/womACEfPI3fOYd1e7+Vy50rypphxTKzngJ7
M/RXWQPW/yeWizU2G5b/9gJaeDP+fy/gpamH97+2RvG+rF/z77ePACFyNMFbFOuVjvvH22d5q3vQ
NHkB2Xccwav+e7aQ99I0+VfCC1A/PxOJv94+xyFoQRrRxx3InAYO8995+5zV8PiX1w/yK3lh/mO7
eFf+Hzqu5Los4nhJb30pmQGURoVCPKeCeBoa43L0m8Ku92MB4x+Ijy0viSipr8uS9AfMde63flJh
rw5MJuenlGlCjXjoe981OuSuqjMUfYds03XTFl35kmkucGTRzB+5nSh81mPBoGXNPC7bypgm+5AZ
XvPFHwZfnAi+0T2r7KybL5306l06FIwWlnW3KijuuEjkrA2MJdLBi3Ftjgvd8R3Ilo2V1xrhY+m+
8npT+cSJ9eSA/2VsnQfWT3pxR8AtduJQZQqNBuB77cKL9NLsUk7NfBoBDx2NbiTF0FTEiztGiPcT
0qXIR7FtRPgy1/jnmAsMyEcJjTuIoDp/UW5PwGvkvjOSuE9DLjRHzCgdpT5MsmPKC5syVyDr7Y47
v0W/ORjFsuvB6MeFtvAwO/yWTT1ad5nI3LOT6/6up6HAu5ot3/3Ob4T+9T7M4+5Je1Kfhs7pDefK
7zBw7PLOiqQze0oeuoA6pJ1QYiZq55SZUx59SJaWWe89jVhmbWYnhf10zDOVNi1VVIWcRv9KM5Hq
mDBaPY4jBc+A60Q6cT7plJhOFqnIcLoq55D7EplM1vMAu1xg+L7kHuE6b5MtrIe+X9Rd2YaG+hHW
vsw/wtzqP7AjYJ2/EXXvVtajX8UWCjrDTVo8MAi8yrlEdWircLqeE2zYdHhyUaMHKE6RQsb8lDn0
D2MOLO6hI9EblRFzidNivu2p/YjMLKOjqlRFs4WRl4AhtaxzQBoUJ4Wp9zrLikPRpLe0o6mHAYEj
28ZGKWhz71JUjXag0RvKkkNsgd/2RuQBw5PaJIlTQog+VaSK9lQi9O+NkOV3MbSWvQ8R1t0I5woO
1QCKJ5G4vKNyBLX73ENBwr9I13qOhmYdnXr8mubONFCW6bh3hBEz/BT/h70zWXIbybLor5T1HmkY
HA5g0RsSnBnBmEOKDUxTYB4d89f3gTKzTAqppK5a16LMskwSQWJwPH/v3nNxtL+EjdBPYSIgeoy2
tgM9VPgOh7vKpAU+ajbG26JsjV00pG5yYc7trPLaRcKbmnp6MgHYDiu2tj2xlbJY9gr2dbzEWK3G
NhNn8jXmYxHMRKQm+kQrOPrAdwQmoedkBDM5lJHq0NoKeSYrWtH3ToOXqCFqAcNJv6sSS2zSGutE
ZzjVY6KobpF83S539oX9je47ulVsZG1czYkzMXGs2rVrMd9w2dbjQ7Iq/bU0sDaieQnfhWhlT00t
hnOJUWOvMtBZUyzDHTopoFsxrOKgZoZhMmfc0ebz7kOhMXe3XPNMF/JpNvVLQYDk2tECeaYQt89V
XNPkSNTwbNflYgNJx+E8xpb5Hmc/8+Jumml4DSB276RJqoBRKOtVc9woX7ecjW06J+2ha7NP0hUk
nMTMYH2tY46/JMWKe8TSI9sPIlE+CXcKH+xEhHSG08b+yBgr3hVYdPiMSjswODTX5IJqq7rrs8Og
y/KYYlsGhpSwc+xB9FhF6O4ZxQargdY/Exs5JluMHyjzHKQsJwO24wNi53SdcX4eoEjecluXd645
nb2BiYadBt4eaBlDAdeiY+Y2WowRm+SQzyMu7hsvc+N9j6LjsxPrnp/pEw6rKgexuZlKQYypbhwC
mdy1OTk+k9WPfsrdfQ8UFnu0MUzm3uusAPXa/MhA1QCTZYf09xzyDJKMKOKy060X5s1MMmjS+uNg
EHQ76tKmDTUgYzCq+Y6OB6kDTjM8w2MpVraVlFdQxlMFpWX8RCpHD4jIakkHGbQ1nqN5U2YRIxQg
9e/MYs4vsxF7l35055upYJeMFLa9MZumgvM86PeO0czpWtVNWm/LUrG1LWv9A7Lnxqf5Xd4lApsK
oSyRtWaoS24e7KXXEWHhvugL571ltjMIOG6tzcySs47aqYevFkYDAwNWfhdx78pB8Xtlgolgbq5Z
WxHiygYmXp3cwY6OpddUN7UR9X5bowncTF40fYmnBnFYH+IXRKUY+UqfMuTShsoZpdRyZRi9eZgR
lnVrYQLeyWMLLAzITgve8xV+q4Tg97o5z0XJWBDHXzel3lXdmzZdlymOgoMlNSi7ulH7mJOSl0z1
5gMW3erKqdzpXh8MhVoet9Sd8MZ237vteCgZlGJCDMSw7tm/XgB3pc+5V9bPoVs0N0WXBU8VKXyn
bqxHPCfu/Gg0YsK5Wya7qemnTTC19UqXhYrYstc6loHW1NsDtmFMKqHTPSIvQSASC1X4WmwXoHiR
ptR6pN8sGgOyqd2AZN1BEy2CjWE6YTvP03XcMMQGVWBxHtvhnRjxgNt9JHfTCDGbmMpgPhqxIT+Z
fL62LoMivglbCEIy0b3nabbVXhczL3q30DsgBKGKtzJOJaEyVfUQOD19cc2GUQez3SVzzh3Gc1eX
zVZVgonUf0XV/5/imOxp/CT/enMK9K9t4k/tP8rXfyBC6fKP33OA//z3f9XJDrgZHf8MFShqaqTU
yLX/dtI4f+BqRtusg6b7aqb5Z51sYS32BKgYzzIQpTqSDezfu1T3D1f32KhCsLHp8vJHb0Ijfhki
8UZfvZTpNnwdQBwkv0pr+eXfwjIBrGMAnkZ9j96Xiu81C7XLOAWHZCEODsWeWcRR6cEGd8I7JjKr
xFJ/ppP8S/jvEsz3baX+9StYcqnU+c1swJc//2ajXLIZqFyXhaxsJv06EO8m+KGqTzdFvg1TBFN6
W3e+V4U0ZbLgqsKGvEMvXmwG870gqWyO/KIC9aRjS41L0rIRwVQO5LIleVLYCKCrxIcTxly1+iRG
BHkMMrsiQr39whSBdh3wDEE5H0+Pai53cQ7MXNtMtrcXJVz6VcgDyIpYkJegw/Snyagsy9dTSJhW
8TS54Bu4J/aMgFa5FSJxsE5hB1wS1setaNVC8SHhzdWucEkQBdRaaqPSs9C6W+wcHbACqmXNa2+l
996wsOaGWBsV3wCfBMp0i/odgQEvbj3C11hmyGfyNVC6u1EjYJZBwgaO46ZvqxdMQPouzrobBqn0
eIuPM4Hf+AnXNZqYHZNcdzWQoL2yiuJTPgod3zjpC5M+fCpE6IeyU+dCDQxzdVQ9klkbAQVxal3C
PAn/u7j8v3bebEV+3fraAsSKP39H9fnr3/y1orj6H3wEW0d81GKhXrHz/WtFcZ3FsiGhlxsmYKuv
hIO/zXkQsdimCxYUnQ4Mja9/rijgyG128ng8dDpGJr2qf2dF+eFpxhIqLDpf9OUkLdhlwfnmaQ6H
Uaepy2TUNLuwJZXOgx8qTCLJBVNhCkK7Kc4kqsTMIpAk/GYxYTX9di2xlzBMVlnOD/0sLCpv1pK6
DmevR8G1G5C+b5wplxsjNjN/cuJ8/82if/NnJ+8fDKlvSjgK6n//56eHIp0a46AQnLo3h2KzwZiA
EfcOk1iMWAUZDEKjagP2uf4PfhWn0rMkBGbSbHgbfHtO2SqlCPZFu8vGMd6NsO/8pm3TdTs63eHX
v2rx03zTtfx6Ai1+k9Ap0GidvPlVeCW6FD1qu/PiAO76ZIKl7OTr2AMfKgKgSiWeQbhh6bqCXvjn
ovAvXwXcgz85uMX7jruYntKb39mOURCAT2p3WikoLZOR/BeDxsqvf+KPF842uS8BtwlpIot4cxQV
uhbmgKDbNZ6QDfdmgebJRpPcb5IqRzfz68MtFKvvz6i9gPxplhH5in9w+dHfPBAEYJsIMdpuF070
FqK0+UIL7NXFsI4bLj/JgD7Mr4/442m0TdOEiAf8a7FNvXmn0zxIBtcqux3OPLKHYVxysbxy8+uj
LKfp7e8iMIs6xIGiYFvLaf7md4kuoHao025nxf20sjTtHC4pzYZJrKpOgNCvj/azs/jt0d5cNNr/
YR3aWbdze7z4QYn1oWdUXMEbQsnlMTRO04+/PqT5poXIs2CbmNiYMDCd44Z8s5RNUSqhfPDYGZEU
pJoIdKX6olouZ3fflSHthfrOIRF7XeOY+syA3UXcYe0xf5S7vvP6TUejatUMTvVpHC28ZxK8mBm0
9T07JpJ80PEaaT3/ZmEyfnL9LV0QNIZL+6tH7/sr46pQQmbgMYoHQFUrwfzTWY2j3W80zcLAqwxS
xd1y8C3OHoqzUbww5h1vOsOtrh2iIRiFht7FwLf1m2fh7VBkOaWYyg1recJt/vfmYUi8TKYwo1tw
7NGG/aTtx020+FqAUag6VI90OBgiDBI4RonK9TgWaDtgUPcpdmaU171eABkF3lJPOITYmAd+UDBU
puU4UXWZzbUpZw3KC4Pnum9bf3Bs3L6kgT510JCf2t4N1h5g5XXD2G9rWSayN6txqXXGY5uS1YKe
j6IpsL3VmNmnSKSP3eASkyjQa02E62wbTOCIytoLCsJ5X8cwySYwEKsxyIKzHk1LIFfd7/Duabhx
p9d0su5aF82e54TpvpVRe+GTi+2v79YfHxA66hQGPPWYMx3nzc06qtDubKq7Xayia40OEPkJ+sGI
x4duDqoNhgrj334kOaLNYm3ry0bEe3NErxl715vTdtcEwcFQYkNO/SevEOfGAhwOEvfdr3/hj+u2
i3cDSwZu1YXr/WZZU1ilCq5Nu0umrGIMJYZDiJpn42Ig8n99qB+fIJepgTR1QgSW3dmb2zTssKEP
pHTsPBfyUqnVxqEcUIT9B0dhCEKZYjGmeHvJcqRBeTtwAjXZ6OD2HE/bA+52b359GOPHdYxf4xoG
DCsHYZD95kKlQMANWcEsGEej9GHCo/EeCc2SCq+UCBBdjhY3vg6C7di4zzCWdyW6hN8tS9YPLwxS
cJjIgLgiS5HQxO+XpboG4Rj3jtqJMXM2Q+1lWyjn7VYMbeyuMeWJg1GQDNfo5ZesHJw7HC0obTAG
XuXzbB0RKQS/uQJvcwJZj/hOjIHBSKBnYO70/XeiC6tpQWSpXRF2xUFv0NzpHUTroq2vA1V168jp
qvcZmG966dp06XBmrGWsm77nopeHsfIlM8b+OnVHpGDDS0d2AfrstrqfCgS1VRvbe5sm3LGYsmtN
Z6ry62v78x/ggWTF/UbY0Ncx2Ddv4cBoPEg9Ayc1mu7CBhIjLK7wEc4KL/3aSfxAIbeF+NPyxmpy
ssuIVYidB9VI79DheGKo2/RLZ8y7LWenfHDF/GW2g+JouTTLYXFPjHgSjXdFm22B7le/+QXGctm/
ryO4BN/8gjd359BmfOFygqihJeExmL3iiD+68BNN99u4YZHvYGwkiX7AhbrkRaK//PVJtH56Z3o4
qW0eRrIG3zzuBJMJdDyd2iVatMhAM9f+SFl149D+AzSlfy6zfnx2TCP6RC5N2/WE5DGup8kcERce
qq2JYttvJOb0AR4/Bi2zw17JAXfQPBK05KHxZSLdjKXSuXdIvLb1hDQKzXuu3KTZG72tnzVQYPsZ
+6XT6/dy4kChMGDDD56yf3POfyzdXMluECQL0gj9qxbj29JtqXrSgHz3XZ1kz0Wwc3oy+LQZ5TmJ
1NZv6sSfLNuS1z47T3hU1IpvdhR4EySZxAZzj7B4xcIR8NYG8iFGjI6/vo7LJ725kzjSEskkaIno
bwt71JQdIzebO6kJH1LDCp+TbF6gxRO7CRvKGkIIqbnHQBrRb26hn7x9UZtgfrMsXkwU3t+vI/gc
6I4nOqhmZ3pPotDN6NR3ugheM6f9yJZX/uYF9bX2/OG32oAZDJMNN1Sd7w/o9Zoa45hblm14cddZ
1D2QDfwlkG9t9fMXSPoPZZyNfjhVFDeC3PFehYjAqVZ+fdZ/ejPZzOsdE3g04Urff5O4a3s76nl+
B7dsfb1yMDsRhbIijZB4uih5/fXhfvJqZrJPK5VG4cJLfLNiSy9JF9IpFxlt2w73SbCeSQT9zR7x
p+fXoJPBncTp/UE+kCgjxDlTqR175Gbt9mDh+iLx1jJwtQNsP57OHiUzxliQMEGYI3E3MvJTtNPM
APs3z+uPm3LiqtgVsikXjmt/hWR8s8gP2IPnSDE6tJDnbMhQAl3fzFdTP4F2zA1tjXIRzbfTmkzw
Ov03j9Xb2KflJcm6KDnZ1O2ueHuvtWEP/KbQcRIbIvpYOQ2jy6EJ24tCFo+bEzCeXJcdH7DSJg9+
YS/rzPbhlyNYz2snSteDNg34DS1C0M227Ywlt1B9/vWd8ZOFxvWklKwxDnUOOM7vNqSR5sZkfsp6
J8eg2XaCqAeBsADnN6zBf/tQHusnwmckqS5n5/tDMfiGRtA49a7F4vYqrMm5nYuIwb0m9f/gZ1GD
oh+TS0vth1WNlNUZF4aod7YZN7ceYrNtOTnBKWkWNvg/xxg3f64e33a0frKIcSTaIpSIDk2tN69B
cw5CLA0cKYZt5QdAte6h6Zob3m6wcEdwJqKMpt8sHz+5anhYJK0WMODof95cNVQMBflcdr0DFtyv
cxveZ4yP2m90U/3mUF9FSW/fEFQaSPMcD48LK9b3181NQcCEs8EtIhq93sppahHrR2IgKjUPimyN
BN/0JTV5tq6tftC27By7cYNP2Mpvc9fm4YoteoyHAHXGk1n1xJg0QFo6n+AMYH2EAEQfysHWrlIL
+sI2jLIQ0GhhgPMr+Elg+SRoaN/r7cHAE6JbjA61yNsxZ3WYGKN1T5g3RMaD7MzZQOE/2uY2MfJR
biyvisx33mDE+ReZ0CwJVxU7mOg0Rg3EkCZOmwgwDaqEQ1bQXduRDZSLDdpB44grdNR2KCJ6dW3n
Redix+im4FYqMn22/H9tIHilUSnCAuGlOE4IpgmvXKewyau2rTLZdnad3fcayK5jA/1zbzRY77Du
NMghvCh+ynEhLGY34t0OToivcu12ZZluJzwdMCcrIrLO2JwcLCrSY0S9U2qA7UhAyjT6ZY+M5pRj
4NXpO+SV6Vc4aymuYshEHxxSTQgaCNoRnqEom3uwEZqzIxgmmW4IpsaNEpPUvJm02nPudBizIXNm
gKoHithxW7uM7reCFNpqhTJlntdKJd6uQGRQbrJgaf/pxPumqxrd/WMSYWgds7y01kpg3V8lVWXv
c7e7pc+77cisew4qM3uXaa5+1xaS8Lc8GffahKHNqr1Ll03bolbbMXKKuwAYQS8icOhELu1Qew9+
6qXMtbr+aPUTBsxKfQBfKlZ2ZwZ+l4zWlsSlz8LShg0TJ8V3aJydVJg9PRHLncAls6JinhFXeuFJ
iWr86LREpYgOim3h9FAxpb3vrXEGKTCt4E4+LTIJqcn6xvbyZoNWKsauj+Or02Pj5OZZdEVuGmAP
B42WioOncbbsna0ZiDQwNzMdDA6BJ1IEqGlHUQGxLOMt4SvlzLdA2Q91C0kfywth1HN6SekujYNo
EImMpj/rKSa9Fg0qUdI94aJpfhosXApc2RuopXdkGY0bY3AjKEnNvMYS0fmBOZmLm1a/C8Kseilc
pZ+LCEYuU3uJLqNtXqVWF2sNArjv0rDegYyzEWgT++JAtz9YeozMbnKAro39EcTZNrYrY5va07tc
7+p3RRzsoebcx930juQqRom6t9CDyIqXCy0jTHP3gG6s2PZaTTKXDV8TRd1RBVbsy7B0Nzp6DK7D
wlpJPFT47Bvu4kbrb+qwwfnRMWYcLHVuJ2RN2UjY1qQVX1Q9VHtIHDE0pJxgutztX4XCIzLFA+J7
P+3jFgRNV9YFpF0GiXpDJFYZe+0DQHnASCY3z3MOXnH0nZp9BC9TFomEaeN7FEjpdT1wlyVTgH04
NQ56F07ElLXlVhqze+I/SvySnO7ANu1Jnd1pCAf1fooaR+F2NtFTpP6szOa9hgpMxz2O2sDkO+8c
zSw/jc6cVnsrxerp524D0GoqmW+fNU22CeYNF3FCBvBJO9Ke1RVN2jreNw1natWmReYv+ryHiK7+
jZkl5kOQF2l8QJTWbGzi8K4NoCVbiBVYlUais49RrPSPUg+oJ+nvVhtn1rNTxUv2Ex6YUOK5DSE6
DyAIIC4qeS/6FIopzf0OSx303VVFuIk/g7F9ZM6UvzZVg616ypXxQj5Z47NFg9lemNV7AtMGzPRq
2rVULA/uJJL3uHAY72oZ4V6tWR/nkv10PBawjwQxy3ThFnQiUmsIgx13QmR59TtMsfWnuiIhIR21
+p1Tm/E+IVsFEyaJYdsYIsKzXZKfBuFwwFMe2DnKyVnxcJAob5MQJVKmsNJeJxRch67GdufQQt6w
K/Wabcq+Kd/nFYGhqzYO+6c6GJZkOjs2QOVAAoqB9gjAVzmjQYCsETzYgXXkGHpJdE9STQY7oOnI
VuR0ak/kmfETnSV49xRC7tknMu2fenPshqswCMJL7ELXLfVqvipb1z2LSPCpVhXvhB7L+77FD7mi
EqmPsoqiCzFR1QutOxP+bmlfwoZHdVMgttvOWKa3Q4nxfIciP7wAAeuddWVH9oWHqOah4urShK+P
KZk4FyeKqo9NHza3Ym6MBxVzvmOYuLuZTC+SujmpGmIePFFmfYtivvpoLzvMdSFnvCRpncQ7zmy8
t8ecj9XIrUX7U2PCTLzz3KvqYztVzbs+4rzOKMA+lUaIIX3uIk4rWVzBMaQbAU+zVZ89yL8XMddk
A/SlF15G8newAMo8nz4T7ScwnlfmYMFAtgYjmM5kiJi4MD2m5RqJ4jX+tygpWKE6jMJ1qRsPlTHZ
l9gug8dKRogU7a58kcj3/baLkFuaRIYaQKkoIu3OMjchAKnj1OiBH0JyOzU5P154zvjoagnrIiQm
7Ez8a8Bi4aWDMjkT9mNTgReQXS/CqrMDQlOit1qPJo4fp0NwjPKWvxD0novdZshaP5krRA0zzzlt
rEI9TxNNa9fp1WcnFPYaEXV2MPDkcZd3UQVTKDHt+ziP+ifkEZ2DwZkvmdl6eue2DXT2JJL3mjfX
2aoqhugyybwwVoo4pHdZPY83rlTdk16N6V28XG4TbMXZTozgrhbIC9GYTFs6drjHKTKii1CcNUyd
0w08qulVn9EmauNCm6dpH9yR/CcOyLKKM35rPrGc0ztK9vERc4b6PA8kHB5nIpSiDdEe06tT0eZb
B10UlCv6LRhIC6nh9ZRaSQwkquRcI5JZBnciYsu1qjq4Boe87yEIRh130ozhnqVXCu401qzokqUJ
NOccP/SNZiU0cftpIePryo36g7RKt4B13r4SX8KeqddzVHT5UL/iKDSeREgyWT8odNt9AhmaR68m
ASSbX0szAQ8tzWKB+id294VkNMBuAXFwe62qOC0AmBq1A2diNCu0RcbDjHr9zmt1VjNH9l/Gyq1v
26Cg8V+b1XXbTwD6EjyLRuuGl4D4jF3rdS5SJ9c6sI4tyWoYbg+FFrbPNYxV/bbRgAL2bChz+1BO
JSfPtZwr9sTBturApUOBMh36pi2o+jqw3JdZue11kBOJ0WdZvxcy59Lw2jxbjUg72HphfCOFqrZV
IdRjU/WEHc7Raws8cFsp/KB+0FfWR9sL7a2oiG6sBJGUpgVLyO4tuTM4XysmmsJP0WdVqxZ7752R
N+MNRQgwfpEET2YWCrT+5T1xVVe9w5I46jqS6BYcyUCy7HVN/0cHDo58uWo4bCov+kA0YwQSYCfJ
4dmN2GOuRqlVlwK0070MzPLgjTGWGmDtM+J2ho01qOODHbfHfpoyP+bZvNLDoTkXoQOMPUIpRKlP
Cegx/qOF+sGzSf1MnWK8S8ve+txn4ljDd2BJI6R8tuAwFtKoECGK0zgm4pl6exG1juVHb1jmTGW7
jegsH2ooPUzLMArt+6Scnt1xCO/0Ihq2zljtZQkUwxs0zJhxXe7dYf5A/y9/n+YAcXnncJJMbNEs
9Oxw1s40wcNI0lQdUk0HhRdoJKjDA9mqrmPwZXT4YKdhuBFuqu8spMj3XQ2ozxq88K5THKSzA+em
I6lwRWMaHZETiA+kj8onMgOyfRw7T2OiQ1dEekUdSCm3yhf4bBkP0VXs0rgpDfNAzI/xMdKDYdu7
mr5roY/7btxZ/tDzMKqKQJ4B0tYmnCZ5orgQz4mwd4U9llseJxbgEvH2KpRQbr3M815h/ZnPYyWM
ay/3lsikXDxU0ZisR2rYrc3adcoDlT0ZtuPcTj1Xye4RJG8d6sJVgw92E45j9WVm1ARrJGzj6zrh
NoiLLIQnPxYVy1o1YezOE7UeK6y2DBCADGHK7ByoVSa2xg/JNKbHEPlcm9YZTCChAUBOxttZN59b
Uoa2PIpbMgwTCjUb3hx0hOtc2MEj7DzKDNFvU5bABJZzG9+5ejP7aW65JzUtPEU92kR2hl8Ts8Ul
r+yyXEeDZzC0yKB5TGV/JW2N1w5REikPnCyOVTgmZOJai3k6Ibh41TQF29JMS3iMmKH1V17QJu9y
U8idbdCAp7WGf6GeK1oaXayNN15g1WdU0wm7OqeP0xXRIunRw6Z2ZztQqRNs+AEmgN5V6RXRcuVJ
FSjglCgzhqM4u4tBtaTSJdMKMM/eGDXvncfMlH3Oh6YkmyiP7HldV5L4BqeI3BVZmsY78lobfHHO
R2OWXwIsvC9UrBkSYRK5ExRyj05GtDGMwnDTOl1+O0kqlmxqoDrhgZ8xc5M1TTk07nsz7+OjZpWD
8HtHV2C/UpwgLBqyvGgYMyCJTk55oX0D4d6EnFQyBshYhCC1JS95nhS3Zu3mtzKmj7yKJxbQJBra
z5kyYXOpJPpcB/pcrU1sPpcaFcDRBptzPwG3Hd41VDxct5hNDlmXGW8JTVqHrHJ5o3hj9Z63Jb2z
OTPw24U0JMH6x+YD9TE70zSPxDFMR/UZdF37WXWKJoKauvw1FQVdBTW3wYsO7Ohj+jVksxSYVFQ9
Bi9m2rAJF0GskUA1B+qzZkP/AKnRe2CpU7u4zwCUcJGicSi3Ttj25VZ4Ax0NEgS5PSKzo8Ahnqm8
j2QHfMQLy+DFNmz+jVeRWOA7iZfavih0bqPCAkvj94pvSdgqcim/QKXlsIkZOWgSi0Kd4tlu2Tfq
BQkN64EArHBL8conz5o7lgcx0H70I+FNGsTBpQSAakHxwmbKOyfQcQtfNkTkrLMAXi/x6rzqsMZ0
EEqaPkKn2cWkZZOQnL+aXcdRuxrYjD9gZX7582TaeMJhEzCejCGk6ijTHGMeS3TystxZnh2ugXqp
dE0viFMPfLm4t9GPFbssTmj3oCxAtV6kY7qvDLpAF7MGqIPTYbZP6OTLe3tAUcElZN66HoKa35c6
Nv2QBiRJclKoGOCxTgg/8JO3/Wsv6Y2uOtOuoiupGdFDOvXmruiIrc7xqN6mjleT5AZw54EEVjUh
McUncxEdP3pv9jrfkaqcbx0XARdPTvAhmP9BBlxzTXh26f1Hk09fhrPYay1/fyaS4XPM7iVe8WW9
86R69SUGLQgJrmtISu48fD3kF8fmuM50nh+gWjYU+4L+33GIlaYTbtZS0dmRqJKDLhuaKA2zlYTF
JYZ4wDPFhpuXMO8vGLk6SLbC7ZBVmfM4ZxdyOfR1vZSQWFPNdgXuOHo0wIRu6qzUj8ykm/2Qd9Zt
HrrjGS1T/DSTUvE4mKL/s63+X/v1b9yflkQe+U1r2P/QfvjHn+rV6w/5l//9n+cvqv3HU9yEcfG9
tP2vf/m3tt35A3mRlGhK0Y8THc+H/q1ENf9gJoXqHRkfk365yN7/9oDqiFQXYyi5qRic5NKE/Vvb
jiIeWTuKSoiGSMvkv5XNiqWUdu43QzK4H4tgkjAKB7kB3/Jtb5k3TwblODqo3OlOFOM2LjY6bidi
2AW91ZaXXEoY050yNDoDFCg61GnsRcawZzWFARkEnbNt2H3fM4mDfmRl3lPsttkOBzchdXHnlady
tGvyCHMEmWMa2QcVzA7zh6QL5jX1ykD/wrUzcqFSG4izN6W+XeXjvg7EsXDTrl81NFHBDLjhIyYu
jyfVbtAoyYRe7/BkKFa7RaUxPc5E0a35SdM27pfhuEi623AojWNbLm+CEe02w46FiILtsr6zeUmd
+SdGRTPdwfNWardxUCXKpxwa9o1Vl1fzMBWQKS39eW6a/pRY+vQQVBCApkZFN6ZHgjO1zfLLM95G
GzOXMSmBSbaVjo1vKhqm/D6MYGBSplcQSvljcEDGCR/dY5mCfQzdtr9yxbR1SdVZa1ht/LAv+5BG
o2jv0ypxboCnWrcBYSS8bAB9GIw3ugWY6Gqz73WoUKk4xIZeO7Qnxm0+3zmF6dfiaSw93me4NFfB
aEGfoT1Fo/3sCNqHRhddADP1rW9Oush8h+i+tbAHuHBZOItzqzVsQBT0zZUr55Ymbrv3hqJ9FGpK
qLzi2dhovYk+NJkAVTeKcDQPHsR5ds19m+jvyUSw/Y7fskmD9ikoJp16qHmc0kmsPcI4XxZz/9GI
KnyNkxv5djoBFeH9lyVheMd+2CooRcrsyk3y+jpjfMSpJvPLwdhWykvYKUmbVgsWKGP/PmgC83aq
y2Rjh5Kc0Ln60poWsFMii+RmedXczEOijqOXrZoE0wAy5PGM2i5YZYaks1xowa1hte9CVbKfap30
EMkmCE9Dq2f97ci7vf7QhKF60Ye6ewVUadxKistTEtbWPQ1qLBR20Z1tpWq5bolkoy6nPLzqTP1l
GEV3rQHc2ZiD/kUU+YszDKVimlPUhz4RZJkxUrrw4jOUnzeT+x5jWvcwax0dvD7I8FkGiO7mHJUa
BqjOhgkqKTxImxuGlyicS903JsjPG6XV2MHgPVHucpU3ttPmm7hQvQ7PYM5ooUX6uWIKAC+WULvb
vjJvBtt4Pyvvvd50q0a3EBg5MH5gUsWVh6EvqpsdNDdI2KEpn+3AfQiD6osOcw3ViZNVmwb1997O
+t69QMan0vEYptPkMPcha84dnxBifEZ1p+r4xKRrOIxGgYekhJI+wrdTg3mlPAUb3A3GJlx3TfU+
j7Wqu2vayeErqW2idcFNT5oprtu0YrALE1H1ciTyBOqSsKJDiim0vjVnslT2KG8J/HRp+J9SS0/S
TayIX1qNemlfKZtcFMeCORfhRN7UFXZdgvY036ik+yyanC59O59gKWj7sFURodJZuAoAbm7tYMIR
rU/Dlq00+toxS9+NtoWBHZPJCdEQI5Q2p606GbDcYCiuUpoTt1GZA1WldwhGGvOp26cCo1teH5MU
FEzZddWuFwr5gZGHVwNzL85AMs8PdabbB7t1mysa+trTEPpRl506PQ39PFNss+Klzz5qFrul6kRt
884MRumXTOgO4xzMG5u/daLvVF4ZmVVTzwhtREVHJKnuo4W0nEMqiZCTTlPfWmCPHlDJRXB5KmpM
G57peqrmaRdo7KnXXpamJAcQiStGZziBcyLcoelfMrzJkBO7aKR/QQ8WUetXIv91NofTKz07+Fi9
45CPF9IFxKXX7cZAfYImXvsUd8yUIlkYOOv17gDfJ1sTjdKcsei88GIhna2lUVLQeuMphRc5r9pq
GOQaF2X7ySx422wc4agz5Zu37UPjPqRA3lsaFPdYd6p1U7jJDlMloY9zs1fUiSuDF+ymcEr4P4XW
782m0A/65BjrgMSfgxzEuJHQ7k+yHRDNlo2LdRAMTofq8jQWTgzFM7sLJFMIBx/SbkA26BIDF7/C
MOkWcDHcg7xi7SVcMfPxqdWH2jPoiyQh/G99tG4ao1xr5WguXH8xXUVVGF/H+uiu06yC/jenns8k
2zgyywm2YHpOwGjrDShmep5lQ8JBXg2bhCbxubVwU82diA7N7H10vTY/hHbzufbCbtOlw8c8x/es
GxPEpY7XjdFEB7dR4b4bMsuHknbd01VsVWFdW7nJTpvZ3S1YrHzbaP/H3pk0t41s2/q/vDkqgEST
wOBNSIISSYmSKFuWNMmQLRt93ySAX/8+uE7dW3bVK99zx2dS4Yiy2YBAZu691/pWd47m9DKYnfGg
4xS1jocsiFErT2N+jiRd68nLaGyAknPNjTd23t6lUb9zwHvT7hiHHv3wNH90MsjieuC6Xpohibwj
rut5uJ07M6pCwc7ZbkQyQVft6ZDgQHN0RRgdpNEFHYcK6uURg11gPOsOlvkukRKiU+J2ghiRrESq
M2VWnjuh7C1rvmbq+ehCjk53y4hOC8x87pxHWoDcVq5lb8iz5RBuWm3xlcnM5G4IDm7uBHGP8Y5G
xfLJBib+qajM6SjhVJ2GpkQCNhuaur2Qk7ci9saj6WWapT8vuQZj3F/PhUnydsGK6WeG9wZoIt1x
nkuPo4mpeoOUAGLkMiTHYk11QOcaShno/Qw3970RA1NnMEr33ew3e+031t4Ge1uSiMfymjU2F4jc
p2lPtl1ErIkiRCNdEXD4qjl0FDbEvHZxxp25uMNGVwMuG3Y3aFswBuxTW5PfFfairbGai3mgp83O
ZQKkZG/b+HPsp9tOIsRcsjw+zp1VgmX0u3EAHjkPpzzOjANkKY+DnwJyuUF/g+7dZaC1rfqlSZgY
IiCpkDkDj0KHuMuixiRSISWVid5W+uDHbXNJA4YfOPVmBjDr3J0Z6rRv8YJcL1Y8jaQrTKO5MZnw
r+CHuf9EnypAmBlYN0XqY5XI+fGfFztx9hC9r2xw97C7Fwb0G7/UNv8+UduuIlMgSgxN0nWCPdym
rD47M1ku6wmIkXXhCf/gJI75SSkCzKKa4m0bDSD495iHyOLqst7Eodz3zyzeS2hzkU5VYH12JFD0
WbpmseEXVcB5s5UvGbQZ4Nx+oGXTDq7Y9j0DlpUlUtwx3vatrZfFhA648W3t6prQwaK/QSPtHrzY
r8HIo3946HJ8imHnlvmVUzLoC/jRjsSuNOMuL535fVJ+/Bpw5v5IrLU8KScuSWKbR3nTEQ7v7VRk
RcFtAetpK2b53BfMgmZFs8aLXIc8aZzsYqIV24p5IaGcSPIXu3ZGve1I4wGsJFkHchHc5uk8fxWG
irZ9k1hvrKfJMdGGFc6N4z2PY9bN26wtpNobTRL7u95cBNSLot3PZW9fBquyQ9fTgAJmmYWZk9Bs
nIohdIGinhY56vPcRfrSwc1kLq+nLUS1VYtVx29zQ9g2NJTK2VsJoSOb2qrbsBE0y4o15sHGDhLi
b/f2FPTyXZRiuqm7ZDn7tN8e6xWPsmU9TwkssboPQWnmz5Fl5tHOndPgWIFOPSYyN49mTUtRcr+e
zCbyHuyl11tt1tVBLIRFGoywN5Z06nAupcXZH0mA66phC/UdeVaWF+Vee7V7leZGeaBnTmM1yPUH
Zo323jDbsK+b9C6JQA2maTGeUynFiUVi3PEA8rDIUXBgYeWzIYduY6OpibhJYQjARSRcfJybDVE5
POutk55qAHdhXpC4FAUAKrDZuKTk5bGGrYfXbOwr/e4VU+xv6zyYbkchUEXo1qn234va/9T/v6j/
LWGaaLv+Sxr2l/r/6mtF7Y967PemwOH9//6ff/2b//agkvCFnfR3TtoPlb/7m4cfjNYeHp+1/KYp
8IcHlfr8j0rf/A3DA3kELhYlHAHi37Kcmj8JJBl50ivgxUA+OajXvLUR8CeBJCkYJTwGP7+2/ehF
E5K86Tv6kJ40n8ErP7ajcQ1QoXn2C+uZkQaEGElwM9IQDuB+yFRPHGxdzIduVZCUlnYPwaoqwY/O
frQqTfoxaCH94IKsVh1KtSpSjFWbgqTcvBjf9SqrcsXO0dXUPlFMyiincIjkBQC+fw/flQzDvjiV
Guo6moF1ZNw01DNC7OZVLYOoZduMxd3cCRffAIqaFGlNu2psCL1wd5XUkg1aDx9EEgCgXlU55GCg
aEKoo1fFTtdHnzynAMq4qnnkquvpV4VPump9zFX1Y3kdYotVCcQoL3SQBg1IhIZVKzSvqqEC+RBb
bLqh/tC7dtUWJavKiEClZWOvyqM6bxgRrGqkdtUl6VWhpGE+QxOy3/tVveSsOiaQFWSfyeFNMEFa
ZTpHOsWAgBKESumqhFr6Mgr5VSFyoZIqkEv1tDVQWdypVUc1GM10XdtociZZWZdg1Vv1I8orfDn7
ItAPi9UXlwzXC2dpn7ouRdGeMdjNAWrZkQ6FP9JlLJvseWBi/IBQ3znYndEDsikZg9XR2D42FNeP
5M65J05x9LSNguz1qPcauo51cm6rXD+rgHYpRtXgaSrsjPW/GhBuVKhe4jEowk5nzDjxCzxQ8NLn
zG32plyM7nVv+/WLTFI61Kkc86cyK92Tm6P0M0VunZ3ye8ffyhHIRWYNvrgRIGsT2+LiBWKwmDej
H+hEXR5bMk8A0ILhOzbGwtGg8UvJASEHNLOxqiI5QyWoTjOCx73QMn2VgvnCblJRGXLSVk8p2ReP
vq2KcCqS6tHKKutse1N1ctYOMOOu9LWuFR1h0PG0rBOIXfuCDLeQQ+t0P7tjciYXnHPvymoPO5Lc
rhZdtNegoFDXu9g/Sf/wnbfGtAkzR+byuR2kfTBse+AcAkzjGkMkfycep3suoLFFmJaAFMWi8AGt
CCa/npfEMzEPO7OM5ntB+N2TSwGeXbvdyJdv5mi+sMvxGdfj6wX/OBOmyoWcbs/8DrWf84IWBuIm
zIGahfMITHXqi/oFxmtyldBvXC2QTLzVlBAbIeM+f4I6m5w5AdAQb2BCWYNdf3Un5slqqKCQr58s
xZ3r7wlm4uVzEhEfogVcEW1u19vaKvYfnGmVxhh98Y3WDQ09eiQfuhQwTeXNqKKT9Yt/H1Sj4e4/
Smqdbzn51+LgjiwiO2y6c2gGHXZB7aSv3+80kmN5twW727CxZuaVyaSDEIpTdafrgDkHwxk0Tggs
nhjXCJBtq46RtEH50FKGHqpMTReLmc6ubZlKimiQznVNH3A/DE55NIrVEyEUZ7acM9t7L+PkXJq0
nHyLcOtGWeKizNS/6MYowpg7kqDBwFWvgUAno90iRl6iJl5o9HlHOZfZPo9i47FacD0uHlOvBqjQ
VUUuafj91yJ7pHpMornzwbGpst9auDC3FYiRm1k67o3VdI7aeD4xvYjreHmwxdFW5hN3PcnaoDNo
GCH52YqmSjjlLeeuJMy7me8Ho/swNszqRrd6hclHF9Ujmce/Ff3AXD+6j0eTGN8+vi7S9purg1Ng
M5HsmYiVQl5ofO7tMb7iZPsUtZ23c6lTbzwEfnQ5wGVSgoh6rrY+aYWXnn1s2AgbX/WK8Lkw/SAL
I7XOHgeUXWb5ERV/bYPmxv2YFER2TcGOJO5dBynILqW6t3pjurMmAaWsovzcgPmOr7wqIw09oMMJ
3w1RBbry63GE+t37WRPvjNZ6LyOS5BvxlZSb6tSAIjuly9CFpYC3j832S2v11yWnbbZJOmDjYDOX
itSLEYnnzvC/ULfDpi67Yp/Tg6UZCanKKOjrMDhnjCxaMW5rz6seB/JBASqly3sxuoxr0N+uvoN9
3RMNmA71MZAZQoA+Jtlm4QdOPGs/NQQWpnRkYTpYH72ZoR1Dq0M2zcXB9IV9rVmEd6Y/1HBOaEZS
YTCOXuq9AeO9MUHjTWVl3syZKY+wA1f1okf7ZlQvplU0W4Om6GDN3+y5vtSJL78mAg2MoxvzVSLa
2VlZ9oFzcfo2z4Yd8qx3sBwbf2sO8KSpsPqjEyin2YzLwnpgj/l1lC42wysfZPSCuiRQj03Rvcdz
r0KzJGgNMbUG4hAhxdwS6bCmhC0tdNJRlDeV5ZEep7MHbitIfZ6yyKeYnVALWnfMuoz0Oiuzege7
kHLLEvXXzhVZSCIkKRsQlu26fhuIpN41fhfsUmt8NhWhmmbFbh8wS8QIOnwBzfDSxPaVOTfqo7Zq
vPU2zTUXfdMWxJ5x2zruRzWX5tbjMWSyWkbPfso+XHb2rseucKPhv4YcEvx3hy79RTJj/ZiR1csZ
guxuFMXefNS90iiSBOEpOFnSj6mk/HU6p/jakar8Fb1MfgyoiEiT6BTybANJgufoPZXSUUckxcxL
b56lSqsHBkPYjOKGk5W9OkPq1j/XY61fSWbLX7Ww7LPXw4pwOWFtSChYdjlPESt5n6Aei0si3RR6
2wDedxrdjEglwQwKZUHu6hbvLIJm2PtRU5g8EtFT703GnWeRlJHZCKb4EStzq1rCCscshTPvtqQ+
WqWC/d24tdg4i2YbnIbqXPmWPDro/GmXu0WoukY9BXg1L+hLkjQkMbMsN31QGuc+8t0DJ4XsyjKr
JkymXG1z7VZOGLfTt7IQ4o5mZv9Rt4m+rmPZfPIaYhVy1sIdY2Fm21J3O8Mh1w6/1SErOIWhIjOO
ZsUCVsM5u67wqW1rWiFoPWeF7tUiULLJsUE4+WfZQerpWqXvMs8wb1tVtvvcrtqrRmDvGnSmtpwZ
bidU+RhYryIRMQf3l5e0bauaRLERAbsmGmaxMmuTxF2+LxyTKq3NnKulWm6nJJ6vWiStG7rc9p5G
6ni/rJlE2UjXvqJrejdr1P4N+EH0ypnxYvfB2SJh4KuWBCM13tzvg9qLIC2qegPgjVy/NlmzTRce
cUz1q4bxwg5a3ZUSEGod0MvoTHDzdj1dTXoCCG4vj7Nny/OUCGuDwBQyW2ldeYyYCeNow2qsoq/A
+WmHsOWRAZyTQJNCSzKn6ZiMJFUMaaeIBVY3SdRcHOW6OwlJ/cA8ZCKtFvcq0kYjzqyQftElyFhd
rZMcDC9ZOR9xbtVXWaHT6MH20mbHI9xp0vw67TCcCgwjYkug2cO0OzCjGaEAc7fpMHH+XW5cjipk
tkRF5oZzl8KP92uBzAfoKxmD7NtDtWNSRgugi8Z4psL1USJuPMJWxfWaxMUs/cEwg3FflMEq+Rj0
o5ILbbZ5oTOZQgdMR9e5RVjw3NAXAunnXZKgIvxh6YliR7VMdIKb3jWydj+TDjRvUxCDn6Gb9re6
kMY+scavbcSARLuC+ds42jvmsc7Rmah+GN139wg9xI2WXnOJOKqEQiG5mg35yrBDgSsd0jfdRzNq
yNZhaKrUsSAvA8i/aW6zpiNJcCSVVKEvYKusc3gOTnJl+sGHwIDc72bOabE5aCMLeJeCnpXTFO3Z
s1YCpPMlJpYBTV4SHOeIrKswtdZDf4SE4rOJWOidNkZ6o3XJwJFW1bVNMNKhTYNHE6iGuWk4yxho
5fuMZFjldxwSnPnGQX3/UOfF8imnh3vbxcUXCtCITDrRDIgY+lWjUaqK1Mz4S1MU7PpGU7zL0VvX
LNX3+6FMxn1rme0LxxcvFIw0Lz2Rp1vOQBc7Sd07OyUeYWOJ3D6aTtDs5MzIaRpK/eQNejg1tV3e
LPlItCqZHvldVjY0bxbfjj/TMSNSR0Gl3RdWzFZgBi2KU0pDsiV0HvjvANBYOMbItS5oDf1PPV7u
l8UugHhB4CbjWNlrqlkpA+KPTV1+KFc5v7sK+9Uq8e9YGEPfWg7JKv+vVyNAtVoCkghzgLXaBLzv
jgG3jBNEpakmXIc3v2siDiXpd3dBuRoNEO2spoP+Xx4ETs+rJYEs5tWgwNSVGVrTjd/i1cAgVytD
i3D4esLdkK02h241PKCqu8nagVlRhBnCK8zxPooxSNirVSJbTRPLap9w1wFPu1oq0tVcwQf7SOGn
djKIq72RYsHIv7sx/tP1+Z9gDS2e3H9UfRzyPCmx7/zQ9vn9H/3R9pEEv2PzBeBAKUge3n8LPgKL
JHns8ytJIRDudyrZH4IPwf+iwPKxm0tez8F3+EcbCDqix1CDqSjd6QCdyL/TBwL687PgA6wTMi2T
BtRqVl2D6f/cB0q8xElzq4uPU0Mpy1EEBQJkTu9UN9LoNvNkORilWEnqjMgw5GUunXVz9F0OMASL
NdctqR9q61c5k5xFOrQpGStrpjfm9MDxuHCuLHDAxkMWpO2nBvWgux1pOJDvRpojDym84huqKp8m
usLRtRkYntAJwRx7E6SerDadbpfDQvgoOoS0Ataaw8wOR1wx8ZawFCxGnapZLn2j+Ryks/zyvSrq
SSkJI2JJkVzUa0Td7GPh2VmRdsRNIIhh7ILCu9UOVW4xDpcOP8ledljgN0CkTXvH2DJ5rNN0fphi
sz+3kSgua4lfhnKqDGTA/hS5BHybJEZ6aX3J3ZqCONJNiLR9vo4A8hxF3YLyjf0rdmxgsnGVVHu3
pBAWXYwmsiemk6mISxvagXLOkIP9L7Hb/NESuBeD2HmNkKHfudUc7PA32feDSFtA5LOziy1xH3tL
t8O5I0MDdPJmqo383pZGfrZLfXFN3W3dPMejUU8y/oIqu75ygJFtWUazE+MpZNje1FzG1pZc9jiJ
bpFKOmcdlzafbViGG1PTdq+qs6rb4ls6eoxUgfrsOxf6SMRs5iK84Iur2CIshTjZM+IGsSr/QZr6
KaDNtmkl2fN17h5HXXEiwDf0mLadfbGnYDrZtdT3eJYwpWTx5xTo1xvRZ3q3RNOJUfe8c9HMbjxc
VhyCawO9wlQ85m1WEAOWd2dBwue254qsk9qHNk/7szGBmEx4Yj+ytIKyZEZ4nnGO7WomlaHl8kkN
BOCE/arow0I2Q0EoGyO3bVoijNmWaUqRQrLlicwh8zibw3vO30dZ4uQPciTPBw6yCi4Sb9yDj7xu
s7QqVSzay3J21mDntB6NqwwZ+hVSjfKCJoLqzhv6G5E5zmnOxaZubeYa3Pa3FVi6l7Gl2AiNvo9B
vDMjwwsFLdi2R2fXZJm+GgjXZMRCGjsowKMZe7fj2DVIXz30C03FtM5PiV+3y3wkwZ17ELMfdqlB
0blDpPNkGPmeouCC09skNvbkjAg+ObdTegzpfWy3dwZ9HWtug12QOxerMfOw9OsvXS3loUirp3kl
dnD6eC1km5M2JoifLxLBwB9mMnX2KZ/fDfQfm8oCBLIM5iciXKm+50Bd13o0brUfBKEijHGXms4L
i2F3J1Bz7Y2OuK08i9zDTDfjycFWgl9SIndRIEwMTsReahwlxCvC5MQL1oQmHGTRMr6n+YxwZ+kR
axGouml6urE0pkrVJRs66OgQnAL4VVqEWteMJHU6bZ0s7S6+svOH2ncjNDZcZkbr9gFy0vRQTPly
VfYZLtq6bq+WbPJunXZE1m3rQzs7KtuBVdYMw/snqmvj2mhml4RqK17DQqrO0SYFv7HmdjcW8Xj3
s9J2cYOw9Axg+3PVVG7oeUvwIaUu3wPQQ+bgJ+p+tv3kjsPlW+nUzsFFBLJZGLd5NSF6m7g1+9eu
5StjRUOSVufiFOUwXoGHcEubpE6OhfM9SzO/n1l2N/HEegcuE4G7LOfXZQhACyjWZw7Y/U0yT/Nr
MDOhx1ZgNo9NS5fCRK8GA7q4q+jGYb0N8qG+j1xFo4TwThgkwpH1JneZx3ZLWh3qDKr4Jil7cGN1
GVz6VH6rK1NvI4GwV8d+jnHFt6h5mAn7G8Iaikpt0RAMU7StECpR2ySesbcWrIC+6Iv9HKO9ZnHH
4TwNT3HO0Nm5nseyPxJ1Eg/sLUbzJTNwb2xiBHxmOMVaeHdZ61e0savJv84G2PY3k9N6DxMb9qPd
Kh6RTHPrHVq64M8dkPpjvBRzh5THBtjO3U9+3tBE8dYylHSwqNXy0uBQFjvFgfaI/sQ/NrMygOOm
JdmkTX+YMbIjaBryR8xkNjqkEUt1nAEj3waLjl9gDnThKJwCTV0Uv/kgDoMNvk94NtHcOzeR3RJ0
xkgRg+aiweKNNYhbbY/juGGiwGGcpf0bUbcmYEyHwIZ+7Lr7eRINcH3kPO1moaKk5MLpNm3AwQwE
FNvNW9OayQt7Mv1mdMC31InFnRrd4Js5xQNO21zZFwMh9Scjy5dzYcoDKIgc8rjtvbtlAFc8ie1m
wJ0yUlNgmj641Xhg1krcjE/u2W4mnbDYBIqryDAz9p+GcXaRynX5u8FMn0pnELAHPPJxHxTz4Sf2
kSCsYa3vh3kWYLulrBXkPiuODm0yTV+yJAkcFqOIhkJWjshJGk77xRwb90nqAQAWdtG+4MvNznZe
R4TzqN6RWxEUC4OmJnuHQZ6RLosiv8u1ID6wVIfMygr6WzEPaw2G+G5pbMTgne5A9gokBkU4i8C8
rZmbvrik531llt68+g7mkdJIA1gUURABsUPgcWytdLzHyo8k3O5a44tjzt3djAkEGA82r2vGYczL
paHr1yCaSh+ZjhoOtdXbzGuStJlh1xXppwbmuLPxK7sHR8+wBT+M3dDcqfMDzxyyccSAjP5nEl2J
74yD0Jat+aKCXjlhmZjZtLNGw70acie5IH4xr9Dny21JWjUtft+hA2DHqb9xrbHY2pmQN7PuGySU
PTG0tWPu5nHoaB5xw6HLW1ZylRM2Jv0jfJd9CC8gcDaQOR6soet3nesGN7kxUoZIKqTdJNP60EmH
bC/ELe0L4rUeRjM6S2sLT6Z6zmamLWGP/aDB49gsX4Ej2LfK1PXOFt5n8r+DjzIui7cKDeXejumm
IgKRZFzPY0ZtDs2AFdGdZvOQgCi5DRZHvo5um9Miqmloi8hdMCDbs/1Z6jYmstOynwK6G4R+F/ZE
SEhL+7KsRHWN9J0/ZsuQ+dfYdojJzlQzbkkotN7GAOZ1Xbr1a+So/sENaFlt00mQX79wgAwjUw/c
S2aHSI9Z/3vQgNUPFdnKxpGCTz1T5ZUfad95HcEN8XQaumG+GokJxaXVEkhaYCw/IOe6J68leW5K
iVaKkLa4GLH3GCHdxXhbzn0A2zowzwwXQEcHhUx2LnO6O+wtxsa30I41lO01oeCj8xlQokDSW9XR
E7IP8jTSQlMAWoZtIVTrCLsKSPs9d71YaKYu6iCIZbhaHNL3ltrOkUGaw41lxKE3IG6KUzGA7RgI
wvJS+JGbkXnALvP69mPkSvXZcyq1HysTfzy/5rL22ZzhNhYTmS4cs2gMK5eKGv071vQoc9L3ml5M
CcWb/9RGnLO02ATMwPL4lKsp/5C4ZnxlJq5BfaCGm7aegpQb3PNPiEaCbWRyRiw0SSv4R7t92TYD
0coB5HColNlzxwS83cRKj4xuEpdGc10LLyQLYDllhlUfNa6OG75hfiOcJPmilqRnVNr3eL2bcY/I
tDw0eWTvRLZ8qudJD1tLWO1bZDfy3m4a46tlJu3vHOD/aCN+oY0QCCSxCfz/tRG3yReKh7fyz1Xy
v/7RH1Wy+M2xBMNr61/hcxgc/mWLCMzfHPCnpMExyQMThsHhD3GE4/9mUQGvpgdys2wwPv9VJTvW
b6u2wUZb+b3qlv8WoNv6CfMDbBJaoAPKaa3FHVK6fiySm8mY+ibvSHdEKtU39JyKZLpuGfNeqdgE
nbCB8lNUN2lmGfrjd+jBhOOxbjddULtvMhlLQYSKmdojnb4UrSg2aidH2BOJhp5yoEqm4GgLcSj/
6Ur/DaBo/WR/8nMQ48UH9rm0TI7clVn+4yf3O5Sdql3akx0xBOa0SnLMdxPTKM0ziCnmmv/8huTt
/OUt0bkgjMJWTJOCa/bjWxpJTvINrN+T5wU3VS+NdJvD/fauUsehPYyE0WiurdasXwLdBARODc7I
uDXwhlHtIT9a1UHJhLn1MsrVZOipYbkS9Oru/TKRdoj3caJwcawPEMT75cpRZXVKO0u1Ie4c5MVW
plqPraEpcJPQa0QvoNFnnwxvnC75guERx6z7BqwJM0va+OsYH9JKhMpdkXStOfsKzoMGw1fUH+vy
3uPv3avOmG9nD5thiyug2Wo7d99aGxP07Bi4wZe+ts6cSYknxbcNwEcngY5Ca/3kZuxg/mviSHyw
LINZdSI7vlvXps2LAS7mPvIwIW8mkfgTMkNRv4iRGcvWoxUb301xwScKZtemVY8+8mPbuDGdw8YQ
1gdB1didRAVK8AzDl062J2evfhY2KQ3HviVKXkYdtkxDrKOtpS3FB8NGPwlIEVPpqy16rlzSTXye
ua8wFZKbhs1vxKG2bBUmO1LpCXAHncTeOoUiHXGmTQvxDhvD5DR4rxgteJuqLQuiYbTN90+Rbryl
msPdMCMEGYeWfx5oZLa7JvEe8Eby0maHRiFMZodfwXP6nsQpXY71tbPgMiQSJluxJMlqu0uMHBXM
5PYNA5AFQAbGfwjiJwZHaFSX9SeR68VhNMUBUNd2dQpAj1q7JO8NIhHHUd/GkV4e4A8hdEonHl47
cix/16BtBKNMrDBAkcDiU7YeqiGmdyIPHSWjHYnkqHuEnuYPXi/oMLjBRLZEqhy66LAo3qK0d2/n
OfKejJEIDT3WNGEQtbwJ7STXTIwI9cUPKd/KiBN4jftgovbhlo21Od2PxEf6xBNprniRq2w+0vnB
3uwSIf2E7KjrH0SyoE1xIRnAJyIYN9nqpPDaO7PHakAvJjKwfRQYN62Vqgzzxt6l3JHiiy4mfjuC
+hz9bU5nqKz8sUi/1UyTIEkgJUk9GpxbDmfuWydK2iAx6tYPJEXx8+SZQViRoTS/baYXIuhhndYv
XBkeLpmWPJRZXWm170yj7p4RXE0Xklt4EIxFcoETwZZ9leVmdXIZjNcYjjpkLZjwM7zcYrp3bLe5
xg9APJ5dkiqI3X5Yg+6nLEWYwtMWhOhsuC5MYFdLq9tWpzLORPuBUE7DeDIGuTQ3KJmNlhop4JPk
M+yWjwvJ0MFHVL1FdiFrq72eCoMgbTXa9mEZYdxtlrngWiLr5VpOpsaKGwQRF6I2kego0rumvcOq
Eh/pgWId/n4jw6fhh6uMgOfYG9eHgsA9XmUiHD1nMa/Eh2QAArT1LT/2nqfcH8RdykG+2foR+qEv
EuDJOSaELSLcpOA9jSwCgiVV1KavrdWC/2IcFvXvtvL77FPLCoHld1KL21KalyVRKVNkqCCUeWQQ
ZJhZvJLJ7XSkHcRv3uetdU6pbqdPPpLk7KuLWVQ0G2dG2RAyUGAEW7D/LEhrhzTyDqrEGYPktvJM
8xALm/RR1wJYhFg6Ml+J9EUYkET+ubTN4NkdB+ADi/Uox2jSWySqw0cIF0aY4YjZcWN0hB1iG8Tt
R+y0UvjdC8BEG4vjqruLZeFeG532SHtz0sZIPkWxM3QwK1yPQqaq1wFMjvK2xpDxRBeL+LTCfDXK
ET5cuRr3ERVTpGpqfSsT0eeckfvXKbIV0sO2vOtz72bQbTOHWd5OD6jNolfXHsuwYJPaVYz5L36j
yldgjMVelGaktnJBRW72sr0PIiaTQH0a7ACI3m+TOso/irTDso1deL+s0zljnKZt2cIOGguN0Clf
ihvXGTFVaJk/sKzXrzhh4sfRye+1NKf0ipGPs29mwrTg1pZXI03Jx6jz8o+6cLoIg2RZ3gRsYLsc
nP0xN4Js79sO3RqAVB1zcXrxyWhXH9h06ufSLeoYGWBXEqZnVp9icBRc2oLEN99z4bN4cpjOtTfZ
mygZi12kZPctaUE2kaToXIsljfYML8XZjSjndrHpwtuYZo4Duw4ty6kBD3Dl5w1um5Sp+UGC+tkz
V3tIVVVfrV2EHf3v+jnNWoAikxi9QzkrawxnXKJnYGbqEdKed2V0wN5dgHdbIzUWfw+AwjuDYmpO
LNgzKYrlfEBDHhyWPtPMgVvQwCTxbRuMWddx2XkfxmRc3k0zT08MTQgIJIIy3/3zCeUvhzlHSmTs
2HNkENhkuPx4PmkquBBpXis0dFTwEPly6PkECiMLbX16lCiGyH9or//5XddTz48HMSlhvwMF5aQr
nZ/R745aYhlrNzji2YY44yQsDHUvOGP88/v8ZODlwCelJ3mXgNPe76rlP89zxrgikyhA4u5k6wlD
mi1rdjnVL0DbWDD+/TeTaA65nBZjrJ8ZvhbPsBFxCDz6BIGGVYVktIPWsDVw+Yb//FZ/PcjSLEOx
x1nctPy/QGybKJC1MZne0fZm61wOHL0Rp+U0qHp0jbL6VSzO37yfRRyOxW1ieg7iph/vEou6Hztl
4R4XIlaeft+CyhiTP6g0oHS7DqrFry7neuf9eI/w5Rg5sqk4/Hg/H9axU9MfaHvgIF7J6Uoaq3qT
BZUduJwEeyCgC/Yjoxj5s2mkbB//fJH/epP6KMG5zkjRAbKZP33pqnQaEw+jd8QdBlNAGzbGTF2d
/hfvgvQP8iwmeCqTHy9troQuFZLSIzl+7TWAFpSs/qx/cW/+3XehoAQGQyIBD95P7+L1GO1cg+8S
YL3ZeTg+tgLG0y8Wk7+5TVyobzBgqXYoN3+6YhkN+6ROKvcocPxd0VnhpkDALadwVr117utpXH5R
0v11/WJNX59yst9s/vTTF0NyoWade87RqJT3bA1+dFzMkaMIOrmA2c0qKPS6hVvkn3+2v64sKycc
cAHflnn1z18VMFMCrsUVx2zg6VaojU49uqfdknr+L1jSf/MVuTlwQ3AGXy0Pa4n5J3OCzHXLWxXi
OLX4Y+fCqk5L15Mq4HDDZGsFR5s/+cV1/bvvB6vZB77gesDzfnrT0UxKOw4865h7CErLArZXbvrx
FYXOL5/07xyFHx91uMFyhWWvXN2/Pmmxj9uN9QTUWocFD1ytq/HLmvkFqU57rlJy7jZq5pg8ac51
mrNWh353nBT6tc6huKjctzxCam/Fnc2pE5RRfE/uL8Kif/7Z/3qHA5ZgAhywIsFFE+tz9qffokxc
ncyG4g6HsmpvE5XUL0wc2S+xqXOrAcX/1V75cxwPmxjicp4qtmdSJny5fqY/vWdEwKxQ7HFHAwpc
C4HTpn74f+ydWXPbRtetfxFcaDTGU6fOBQdxEDVR8niDkuUY8zw2fv15mna+11by2l/ukwvHKYUC
CQKN3Xuv9ax+nvsvfit4ZMZ1qK/3NCGycMibj+PooNaRsGzOTWc1gFkjfJxXVElA25RgbPvPzwkr
JdcKwHPTfA1wNxswlqPPXV8sPkW3Ce9IRIY8drks0VA05u/aOH+5Npnu6ruBVg6XKFahn09Ik3S6
6FfLcbQhhnWARlP8J3BfeLL/Nn7r7w5G3whDGwl3PA5eHcxfGJKg51LHGaPDPaE8wQk6H7scWsDs
kn59Kv+yTPPJGITZwkTjyHL26q4rdDsXhLE6QqBkYxklmjDCjcgu8dcHep1NBZGd5VIXDw4fDiHM
qws5l3EyM+SbqCBa1Hwme7hhzSinz96GRrV01zVghXZrRzZWFXz5MzsST2KPz/VjkGT0c5xk9AmM
ic3SuhMLYjOvbfem4dLKousFABY3C9tzIr6W3WRhy+iRFSAl//Un+ev34wjKOxqmAdFQfymFklL5
tVd03dEChreZSowdxRQnu8hU/7jqch2Nl7E9AESCzJdXl0IfmVYPyL89tiaMLd9K+fzgAoKtYWkz
TEmA028+nH56/bAw2jzWPETuJn8KYlZff0ukPkvRtI59dJvZ/sN1rfHY2mHw7tIQcb2Ork6z5M7b
ap6t36x01utLhKQACweeS7YrsEEqIfnzbUZWap/YU5IehaCTtMDj910yBJS7gBZdT3hvPyPIzACi
VZ3obiGAcAdKjIF7VBGgvS0rVWdzKOgiLpnu10C81xuLoeXvi8d11BbA3HYDv//e6wEc85smAm9A
4+BpEBnmlgcHk8G7Vl9eucHDYAdwnYnH2Koaw7bbzffONNMa68KMvl9G4yiEXThG3saP0BPdOKaR
EVrBKPRhottw27q9sZvtxL2vlDCWHdhOZOtjXwKoR0iBkcBMzRLPtzMEzNdbIAKZDf1AzwunTaUa
iBTlkhwnPxFreKMOQ8xBxA1W/wF6FXiLykTc86zRfBX3DKgbONm1yMWXqfUzmuIGyp410DbdDFWQ
2u9HJjLRFpfgUpEMR4tyF7RBGO/dMWNXVDYLP12QXn4rPoEU03kJcl3XNDX3Wlzm4FbpluMLzDSK
lpSxdg4YVfnGfGbqXMT3sqjy6oT3fOwfOtnxhVgEnaCRFkWdnavF5HnRDr1oroTp4o4yLf8ER7iC
hVqL7svcmXyKSabO8od0y8G+aRsUU1rSzNcM75IX8tGdZwezxvJY6xjRbWal9mnkbIIAraFpYAvr
8em7teLw9EHoXPVLTCPcL5Bxb0fsZcV6cONQfF4mPbGa08F4nMkggeuXLTy1AhMyGJOyXHbWXTmh
CTmLxIg7TPUZjVf2q1WLw9Gb6rVhJPZhHFsM1ZuhH431QgwCxjuLJdxZIq6gshzZSFjelHgnewzF
dIhnA7JhPwvsatiW6Wn58FuX3Zyzh4XCENBljAZzbp9EyVB25yd4M25gDbrWrZHg+vpWB9Cz5+pb
IpdWQwyEJj6iaoTSH9IIQda3qGr+ClswvIctBL7v0oIjl5A3I+NZPNlQgZ6TMI7DbYeiHMzM5bZC
9gVjQN8zkydT/7mEyw6R1FHiScwiTvZ0e+nNW73NMt66DlcRmXjszOLc4bxane6Zy7QbPqsEXuPV
jNjt/ttoRuC8Cx2pC4nIprbzK89+LkSqO7Et7Xlm2Wx/ZmHSgb88/lBw0WSM6V15J8alA7J/sFfp
VQXns7sugojbtKgNbevCvj0d7HC05VUa4Mp76MqGNyKAzgBPRUd1LklTmD8NsyexvOSek0EBroJ5
uHHmXDy5aYoZamjDRP0BjZJLNkWgZj8oUdMFjhW1seT+mzCrrhzGAAAqoWLoa8VmmoOqyO6l957C
POsjJsl9VUtQQmNtpMxwl4LevJE76TFvO7r1KqcpeUUHbfFpSSBQgEhhzrTa6JD3GrOwDKS6fXvi
/zsn/c2clOJNz8r++5z0UH5JnsufPeTfXvPnmNR+4wUO20zqaj2OpDD4Ex7nvzGR0VEjsgfVomB+
9KeWWLzxCGyDEOdRNlCzUvf8qSWGRscP9Mu+S5D/iZaYrcurZ7dPN5d3weSVrYLO6Pv58Tmgak0W
FhVNqJ03oLTzZyeFiw4Q1SSUnJrZgoDfKdIkBgPkRBZZ4uTC4LxZ3NCe14J41C3Qz/GLN4jibsEy
+SkwUwC4UZDBkuVVxWauQmb95VJ+KpxQHvC3W3eYilzc3yhZbxaBrWedpQU+hi7IXYys/qPHLOvc
zsN4Z47PRdWiLUCA+67Hk/aReZ1eLUfoLQg36/m5y3tqP7CNakGFGOHNnoMSvZXsCaME29Rkn2PU
DrDs2kKX4eC4cUyoBAdfM6OUyIPhRnvNJRqMcLE3Tst+Z5tXPoStVgYp8Rh+KndNoPHlNJfik8Tv
7G8R9iRYqsscFFlmMDHQhOePFWCN26FT5nqQeXcdBd30QipA+dHuE6CViL7UdTJlzYOqU2ZOscXE
J7UqQoQGTLhFvSYVxcSM4E+3CwTge0eqCg+5PzewLovJIyA5yW59WcwPJHIugE/6jepoAXsT/GYq
2fVYDhCzbUVFm3j3oukCNn2yeJm7XCBbK/x7isj6AA63f5QKF1fSdd2WeDi5DxfqAKjkWXl0ep4R
qVqGawjMSXhYiFQ9jjzkMHZEAKxXidN4J98EO7RuDZW/k0U9PA62xoOw3LHby0bxISGF7UNv1POh
nhwQ0GVgnKYFI1FfIoCucBbqKm058cAb3ueZqpu1TvA4TWHbXMc+4RFUGgt5Mao3sk1HP+FutMt8
C/+sTDflFDTlikJ4vEH2CzCNmXT23FycNgCPnV2UFFTzFuyaTym8pVwTS5taQ3mi+9IPSrGn1E3O
cZ3J9xYagYdgcTgaRXz7KPA7XQ1NbF8LRqgmbvUq3iMZxh6jsKBRZzf7SYnxHMUFqTqAmj8aZdQe
pVkEf0ztBCDRNekQ0venFNuCQgjOCOQXyC3wwI0PaSTd+9hOqO4IbDXKFfy07MWuKxkg7sZTGZlL
sQmcXqybQpRPfI8ZZkmYhd6cdjedUPHRYxgQbEU1Nac4LO2N4aqo2HC5EnIoG1NHFFS49Bp+LqrI
vmlGe6i24Mzq2xTiSkIUbMFd/mEuRWpDS45oYXF6Zss3scKOicm/qlJEPU+YYFSpe+548pn5qfz2
2LHgDSzYvciTDEf412c1jVIdYzLR9s3k3gs/Rdpne8tayoRxtd0Gj3PO3bPt5iH/GIaBIiE6RGXm
DXbQrbPaqtaA5ZxH+NxYmhTT3nXPRGwdI667tZEhn3oHS7ENsXrVVR1m4IyhdBCO2dZngL5uuV/O
YTfjEkjwGL+dL7JeBN1meu8luIGDjV0jen60lw6DP0Azt3RuLdEY+2lo39lIDR+MzNepPVpJLJEU
j1Hp3lRaZQz/EleaVh4DZVIPqLmtw6B1yZVWKPuqyx+mVrbn/Lt+GUSGDACc1XyRpNOvoHInK9HE
twUT00EroU0k0WN6rCfCXAZpNLtBq6YD5NOu1lE7CKrTFLE/yQor4YMWlBfVtdZfx0TUk9GEJlto
dbanddoJgu1AK7ehZdDf12rudBHhPtKrtRrM96XWfIda/Z2pL203XvcL5zDszev0IhQXQWZemV38
dpZaRY6c3PcUunIE5igzSH9LrLOptechInTksXfulKb3PfJ03InzylLXntatF2b1OCYwJYvZ62H0
IHAH5D9urIvqfaCtu/dinHJKi+KHb/r42L1huN8dW9ld91pEr0im3VkSYb3oVMZglNY0xqksPraR
Zyd8vHr5GM9ddxPME1wpXH8WlxEyFqTTZtRatNy1pJ+olR1gR2Nnowhc96pabtXFBdBVYlxRI9cP
jVLBmYFqFm9oaOQPmTYRuEH7xato+WVJJK6XIoAx1E1+sa6dmdTKsQQeQAiNip4Y2gArEg55zNq2
sGgDQ+RG6pZYHPKjRtG+XbKI5oVj44IIkgenNRpuCewQLe4AFOdYJNoiLx7HPAwfHG2gYA+K3bIy
FY608TpAo7nJLAwX+Rw+x9qCwf5oure0LSNpmZe62qoBGLlY99I9dtrGMQ9cOmSMvne0xYMMLnYm
6ay5q7xTK/NeJiSYZ98IkFxASbmSagmu9ID0q9uF5e0yUd9jKpl6G39Jq60mrDHGKe0T/CcNMM8z
tI9802h7itRGFUdbVoK5i1/si48lqLpu7WXDmYswvw0qM78HNO+sXG2BSbQZRghTR5DaG20LORTa
MpP7MtgYg7bRTOKTM7boCIWRPRbabOP02G76ym6uuosXh+VQ+3JGE7KbTZaRSpAXrBwdpaCtPMbI
rMvpJgU8IJkPbs8jcs4W92BADBXfmoz/1sm/rZNJrP5lnVxNr4rkywu+F8kIBnUQAdX2TxVy4L4h
ANsVJGww+LVIcfhPhSy1205PGphh6gL5PxWyDXTJ1TW3iXOP3hSv+n//92X+P9Ef1f23rlX36r9/
TAu05SvqEg1tYglBQgPFM/HdXWJ1f2hsq6LvR5CRBGo0xXxtpB3ZN5mVnWfpZF+KclwO+GrRuUPp
R/OeXeTvFyH8RRPPVN+4RyeMUh559IiCpg/fZQu393WjRfVxn6TRobqo3sOS9X8NrR4JvkA1gijX
e6ecfnoY4P10q1YhNzqiHc+/jCNi/rEZ/HfxXKWYDC5q//6i/Kelo1cAegXaFjBqg0Aaa6+Ae/EN
lNpCAAQl/wM86iGC/n+bBvNIYkNjnzFG4D4Yxjr82mtLQmSMN1k+8CDArJN+XLR1wQ6j8f0cNWzY
VRd/BYCDv4E4E0g+7ezdk24QUPIr2XGnR/MNDVdwhkFrk61SGMZDVaY4pb2xiG5HwwoP7sVbEeFa
oA1fSftkxWmWrk0WDHT90xA/L2Tq7nM37LYQM+KPQklQIdIv/B0dMDwdQeHmjygj4jsqBnwQCBn3
yZRHO8Rm/tHB87Uzq7mWm6Uo3McC0i5oH4KjvJVS6KVxQVm0B+KMKmeDKij4osjWqXEftp65RgCP
kYsR79oKs+Y4hFm6RblIBhEuO4AEzRxct7iGLw7MEsdz7QMsrIjiI8hmOI9eAQBOxdWe+JGOXQhK
oXWQFHm1tolQfWzyqT8Kz8dvQYTAQxXkwEsMQLd3wqMZA7N/gUjnqgoDveONH/IBVoc72L2PSbHy
0FojxtJxAF5A2emGPVEgU7rNAczflbEWkM8Jxgbp1g1Cv5nWg5l0/bFPCxmv3HiO7v2+/spsRA17
U8MgNwYNza9kReT2CqRWPq0Se+lfypayYx+Gfv4uHOb0MMqy2S6BSknLKt3xmXYam4qpRUKPav8q
MGTrseVo5JWoAjZeM4nRd0vfRem7xgTdMz6QhpCAOxCIdfqdRz/rPCkvvi+sgOnPF75dxHhrgtAS
zu1sl7HRncylVRUgKNcrwtuoa4INY0YaNXY/fpycyaX+EtbbyOcYcC82dDUf7W5G1VnSPl73Qozl
PiyFxrLgZ8A56K7HwPKAtJJmRqZDwe1N5q2iQ1dH2bTyUCqRsWFX286si3XTi/AqjTO1MgihBZgB
SLeNZIEeSFxbfSBuKlMAYKrsM8b5fT6Zzmmp7XCtzBYHlFmqPeZNzvtA9kqxGgGBbkq/5Qq0y8ZE
plgpl7zBAax1Cwo3AYPABK8F/YxF9oD9cjoNZPdspqbIdo2DPQzc4NJcu10zHK10KM5KlHa5SirX
2blp2Z+NoHtYYm7MDLQiFv23wmAZyP2MoVxlb1KXyKcqSbsnY7Dy23xCJknvK14lsyMeyTNi1fIL
6rMAb9DKdLHkhZkFHHGKfPSc8FzGIbuXdvkusMGzRovGdlZyn/bR2XXLGDCSSNchxJF1mpijA4M9
9/ft4iJGzVx9tqvpiSFTvDHxHh68CmCnlbvjjqmFdXZpbG5YnjL4iq1zYDKL0tAJqDEju6P1Rp26
pf86n1SBdVXmtv0BzVq6iTNq+pm0tqM39N4TPZbhup7cHNhn1LGmUKbgjEqc0HiBx1vR5Mii5c7M
yM2DMpPS7WRtzCIK1GqhPToYAZgGYQTzNuqi+Sq0lmHdl2axnhByrqMka24LrW3x2kJbJaxn02VP
M6DquppDmMFO0PTbAng3aBxOygPZI7RMFuyfazfKOduWTLlRKcKClwQRMudcjnjx6OfN65ht4SnB
bXiXdv70ZTQdEDBlRu8Sas/W9Gsi5G1vuGo7v/jAbsS/j/sId1LE1/8h9UHWO4Nx62RzeSfGIaF9
GJlPDI7zr52y+4+eiOxHr5nLhwal81bhJb3Ka3wk49L7B8yfHWApOhtbVFI5i26cDI+JLaujzwj7
WXZc0lI20wm/W3njMxbcz4Yj7rrOISagp5/Roex8jESBFLIwREJGV0Blzmbt1Dl5uDdjJ12PaZdt
KsK7r8I8uhMB0TkJoLZ7Ixs8H1qL7+HFk9EGKBOtkrCPl6OZ1/FVQcvoNrHy8G1c4uWD2Ox0nyj/
EDIuxpicrDHr9jB2GmS/Yv5c9EO2XmS9PMmR0VAdpl4LuiOh6eo13duGUcxpwcBywmAEHSV3zZTr
rYnPjjuIRysaLdB9aQ3IsMFPCxwmfl83dQcciS513FU0zViYmj1P9Pk5JhLpCR4fMNzBFTOmVpmt
TcumO81VeaTL+9APUFXYn0sBrNZsXF3cKrYwmflBQV0s99Xstcl7m70ANLEekRhPosz007ulikdS
feRQbAcBg1uhEQUPZ87LF78fAeWjvVyDqmEJ1qJ7shda2NsRMODdZBZP0zyTfpwxseEiDQ98lTnk
/DJ/kLqT5JTecYiMetMQevJvH/kbPPQ39bG0XYvi9b/3kd/2z/GPXpvvL/heH5Pl/MZ0iOCmpkV+
BaDsf7rIQthvTBdDjSN4pmB1oQz/s4tsvdGmDq28+7F9bPKPNJEFa3wFTedXxfCvimPdh/5x8gvs
gurYlMzmUb/Rkn4l+sAincSV8tVNUC7Gkq39qVbqqnCn4B3Yckl7la0W1puovu7Y+H4RShE9p6c6
FyVE2yBUs+qKqZTWJwGQYmBPMON9wUDPlKuKRmfos2xO5jDSZCpcO5zOhkcCULMeghF549s4nAOo
3UNBR9GNppH11MxD4y4o7LE4Vm2KWGfNpLzyv8IuUMmwn9BPzOMhomHN1R96qMRhvvnN+FiPnORH
o6w8a1vbsWVvoxSSxTXn0pZ3uBNnkGsBBreoNtE9FFaED9teVH9uC5u54JQnRAMC3Wk8a5HrCR/M
U1lY8dPS81TkQ1WbfBmMzygVEuIebSTudRGnDzOW835um8PiQKaMq3B4DnC7rRj4gIVMNGyYxYiB
LAHSORh/8qwsqI3Q24gbhPo9kfI5TebYXFtopEvBBMyfb2PMC8YBQuKkNllmROoRf8WwmBuTSWR0
FaLkJtrQSpAK78bQxH27F8isRUKCXTaC8z67OZa7mxrbKBEuq8KxyBf714H3v1oR6C1Y4lcrwvVz
2T13P64J31/y557ZfuPgzQBYjowRja1g3/p9siRM7nwHxdE3aZytNRF/rgmoQf6cJEGlAVcjfAZT
Lvs9W/yTpYCx1Ku1AOEXTXFsd2gw0GS4r3QnTdj7ZL7M7nVh4VJaW1CTmWULPNvcq51R982KuyKk
T0zKXxXeVqWiKG/RPtBLXHqeU4951ZhGARzGle2MJ2VGRrL3Q55xTFJGB658ky/kt8a263tXRQtJ
YbrtEfjiEFJMycnK6SAYRFd9lxfuabSb7iWLpgeoXR5Wdgjyazt2vavcDgKQKE20qa2F28JfFnFa
epiTa2IeSoyuVEgpDjbR6kzuWeSEFXcmbSWvBQy7zxt/aO5TI8we2yYMPmLVkvTxKMMFj91RB3mU
LbNxGDAfDIlRl0MgSNnOuAeSXc2Aj2BXVRZbAIH+XdaU7sfG86aNEVTTp2S0qUHpcl1Vg3Jgq8ak
jaXEplLty9jwV31lAHVbivyQDnn8ye2c5oPVSQZIghDtlyrwX/JZ3RKoSL7JmAF85o/wZhxcSShv
Yu6DwBPbPpXBemZSwf8jg+ZhSAnYXJtKEbk0sbKs2JaTO8RmmiKJpA+1moRDjIexFPcD1vN3ONxw
MLdq2sEQUg9BZ6kjpbKeUSVsZRldG8k+ztPkC9eD85Bm4Nm2IzENd3FRgtdxXMI8qlkw6OnLpxgD
0m7xB3o4GMrX4xzF7JD93rqxndF6b1R5B1quseRdZUfDJqjZQBcevJMxEct13juYt5OBpAxhlQNR
0tRHk0FAgZzksse1OVfAi5rlk6GKGkNGbuwacLgHFvnlhQGWd4g7UT8upgpvB6OpThUResXOXgx1
Nw+LixmSnAi7t1w2o9//zSTAHuMbw7HqGoKNiTkcaOAYkAF8TGtI+eWRbv+UVxuvD5s0uKIvSatV
+JO5GicIm8vWREhivlyWiX97kL+psVjBtNbtv9dY1yzMw0umfl5TLy/6c1gv3vxoaP5hVh+8cWhP
ssxepL+4DP5nRZXBG0HtI3RVhbSNUu3HFZaSjHWRIb5wTf2qf1BsvVbYoiM1aYX6DiUXkmbrtaBU
ujJu/SWMjgS+QKeVUngPEwGNXONlv0saOkCj+Tk1JiatjW0TIUKkB3jKsd+DdBp3shHNjmkTbMMf
TuP3numPPVLH4jP+WAfy1vhwPIlMy7WQhb5WEcydo4iC8N2DB768ugvYmt/5i8tazyLpZCsxgEYW
tmFvExJL+oj5Jjo5orNooYRf/LIUDx38/Kbd1sorvPdLbUS3MGbIbLG5MT8WMXSMFkxZTdA6LEPy
T53UMu8YE/qdsbHRy/l7gKHLxjazElCYyCcbEAcO26x9G6sxYjNlFOhiAidvQAp1udqwN2M8xaAb
L0w7CC0ISLdzGzyxusfAcIPJl/dkXA5vg4qgpglzMslROeHLq2FKm8+FKkyInKQY08pp63RNLUxz
zs+YDV2NoRXnxx4Oc3YFOjzPGYlL+6FsEIJNEeFTbfgOdrmxQ2bYHpsoFbthkN1LYsYttSuoNjft
rkVUHevK7Z68MiHhPQAU6nVDf032yXicjdHYJBgqWaCZKt82tlRkM8dXBkHydDXI8zgbdvDRRFGl
01SqCoVjHhMwFdbeyhyc6cZgCv0AfwP4kxerbjsl43yKvOXRHKL8riWMbDUvQUl66uSK6IpoHPsz
RWlKMmrcrWaceugGpZm4Z9PP6vOIHJ9UUb+4d8bFA+IKPCe7odHRybepTtWYUWrdLUuzpfVlXTU6
e0MxRl6VMVo6lL7OLtcZHfUlrkO0LpJJmprbRad5zDKst94SGCu5kPUxm3gP6UxibNRJIJz1hlgy
BFukmZnHSMjgGAjyjuJLjEioE0VqGMpPlU4ZaSZK+nU2GDRgdQqJ1HkkciSZJPLIKIE40mxRY1CB
WySY5GrEvHmJNeG821dLo8NOap17knHZr6RFoFOvU1EWnY9i6qSUgGfDtTN1wxYMTMCwOs63vQEZ
BUuG5AP18hzr5JXhksHS6jiW/BLNMtG0UOsFIs8Hh1+yNuacZ6kfEMOCG/vZitIYK7MOesEjetMA
gNr489zuYVEhz+l1OAxPYnJiQsarB2t003ZTTVLF66WHL7XjCcxOySPhzl9ZTeFZqC3wt2FLDdQm
j0gNxIkSGk8OekpybY28Jxe8JeuQCGYHurWZH0YPB8SqQKN/iuiaXcN24uzZOgnSHnV3fIwR1VlO
SiRqaL8AQZlcQP5T+7RMtbZQBgGnb2kQvqI1upJVEK4tP9F3V+w3wEqoN8YdXTiZo7EgB8Ej59XZ
eVnlHrK+fRvE0/LZGxcSpafOPpAhCdzKhZC/qYVR3bISTh8B0vrtqvZdZa6KaCGdLEvaDIrJVE4K
+FfrfSpDLxg2DkQt7KxC+CMBWgC9ZkH/Z1Uwv0LdO/ZxcVLEx2gv/zgeqsityPZlESlAGvs5nD/S
HCGcRtYd0hQipdqRkCamC1AjVNnld+SK18hw/BgCKv4bg06dgPhW0wW9dVkOros4yIHBh3nxjkKo
gYsq+2o7Q4++CbVqwwC63G08reVItKrDo4TKN2JI7I2pVR8u1yhpf1oLQl5WezNZcXyfWFP2ttaa
EV+rRyKSlDdFPdHHu4hLnC7LXtKoR3KCrRH5Ce169x5/XG58APSIQGXWWhXrIlvxLhKWqG7d9gqH
dvBHu8jmiMNn+hj5MXomrYARWgtDM3WD8d0g51MrZcyLaKbX+pk4INLCm8b20ZEV8ppQuPEDrQ7r
fTUWyZkdfSH2gBuie+w3NYhJYpYxf3lx94kosbJY2VC0HKJKIOiGWuGDmLkB8Svm8QbV44jcTExO
DHfIZxic0Zu7g/+BXsgZIaChaiGHmPUd+Y1BjHzjud0nF/8uPevAXE4QypB+KkmEcWbN22ZCp8Ta
MB9SrV2CwiX4g4uOdZ6bPGNqT2w9VsPVoHMSgosAKtVaKHGRRXnK0hKpDrUUsgR6DPBHhuved93L
17Y3/Pi6YDfBIEDyIUfhbbFgvqSSAf/k2zXo4Vm+Q/dSH1I2C/eBjAVHLV4sBEBciE4m72ajPhGv
zpLj5KdI+SHaruoQeHCgXMeAdi4KY4NdqQbDY6e3Ci3+zmbjwAuWGWEyNzoANS0xc7TYzLIGa1PE
Cp1Jyx+JbxqfUi1Ray05X9tOY2PbrGMkbE4wvoxa1pYRfbNpIY7tdF3yOdfyN65SQqxgH6GKQ3iL
Qk5psVxXjTRNeJzCNPG14M6RMco60S2evR2UARsTIU6g81gJedgASTPfuWnfl9tGS/fsi4pPXRR9
ka3VfelF6ddfVH9+7E3spX0tybnoAgctEUy0WJBNMV9X/GzY6XhnmHZ2Vqb7mM0hCVAXtaEk3mUB
KR/LG5Tp6BH1HvwuzEpkNX1cfVJauNhrCSOaPr4vEiNQNhoyLT9Jpyn4nQgfLS2BZPSGvsbTwki/
6cSpYznjLtLCyeiioaTuQk+Z+z1tYpyc2TMj74+dIcBEKCHRwKVBfUxRgXm0u3yD4Rt6xHgNehyy
u1E1xXmKYZpWmm5qa87pfEGeanoXBAxNQh267hwFEw9rx3duYqeKEV5yi50SZuzOBlEGUgwAF+AG
ncJGMaWTKEJNX0Wr1Hz2g6amU7wYwRE5xqQLTMdqt/AkA+YCSw/Qk17Ywb8AXgPNeu0v2NeanEdr
NUOQYIOfpuOpgdQCivoCjG0v8FjKk/a9dUHKjlLjZQce+g/ctUBnTa6BcBtoFi3gB54EwKHKZp8R
HDxv5imMQx6tNvVXlUv/cdZs2+qCuSWx1r3224yFNg5kvfMrN09v2picvTVLe4G8zZ/ftYD1z8jv
vE8N2PRd5aKHW2WYgl5sEWpUmNeUu6ZrGZkbUUHPMRYLj4zGoymW0LG7t8ACFke/TgJ09V79lWwy
OyEzPDIPNZ50c10SG7Dq5ECgw4xWUPbXrq8sRsP/buv+V0BnbR//YT/ylxivUzWQxfNahP3tVX/u
6/w3NLjwXqEWuShC0HR/75UFtM/xEJk0w10hLTri/9nZyTfsZCwTAjQKFHy0tNa/984sfmHAzhFV
CsY6SqN/1DuTr9roQnCD09VHA8NO0UOQ8LMIO1HtNJCN0B4cLlx4BqkhzmbcLCDtk/qqalK/Xzm1
Z37uDC98InC1JWmjDI9Gm4BS5vmP+MQTp8p0yx0BB6N+puQI06jXn/yavEovJlVzW5l9sBbov+5I
TR3+SFuk3HMc5e8wrPTbuiDwl2s9ZIpNpO+G6Jhxg1EHt0pkttOuL4xlzzrkPg7QnG5/+Mr+Zgv5
qnnIGbAZkdgOp0Gjt/X++kf3aEqxxka1rg+UmvM9Uo9gR81C477v9efiff/6eGzlf9ywXo5Hu5JJ
Ck1Sj7iQn49nGSg8IpK0QVu0EkhL/lkPr3HKcg5+faRXAnt9JE9aKDgwMWLFfT0iWZj+LRqwgEqI
vZ/F8k0l6Rg7kqqSR5BF9k7FaXj+9UH/5uPBq/DoF3Ax+aapf/6DZik1LZStVJ8HrEqK6k4LCTvU
TUR5z06rVv/8aGQF023GhePCOf/5aFHgT0lZpPlBmJOD2ai9BMui+rkb8uDp18cSuo38g9lQn89A
j66Q3sM/RzL288HmLMrjAivPoYnnHKVEzF4eJlRRbXwMeKtYxfPdwHb+NHXZuAc83tdbwAXdP/7M
mGx9D1sHHSGPReXnt5GLzlPFQMXYDBmuHB70HalOYfgUuDVC3V9/6L9eQw6TPB7V+GD/xkrcslGW
PYm4sEqX5aHy227TG9zBEDeJO1ZdgurBK4nC+c1x/3oZOabnwgoUrqbCvTZ2AjuaSPut00M5NSNF
Od/mJIdpWpXJkP6zY2GO5fcHuo/G18uY7dUaaJP5KsY4SA749CJEtMrLVrXZquuIwJ23vz6fr9bb
y7Hw4nIqfc+0nYvT/8fbo+jZo1C7HRa1TORWUy0cyW4fv8tBfxIT/tgYe90Wu+APGa4ARrhcrtbP
F8ng5l3rEn96CE0i/ahm2E8AdyoRMYzSeYyThBDgGYE+4DwaSGQzFVF88+vP+ura0Z8V6RULHQY+
i0Hxq7EMm7MsaZye9zB2zDvE2JD5uhjRTSgV89HIZzvrSvWb9fw1LEEfViNzMOYCA7AYFP/80cfI
pbqDCXiI4Xe/b1O3ODJDVrc1Y4ZdK2uASb1RzdCP1Rx563Aa1HiY3HL+gjKxaV9qRIRHYtQQruuR
UAgJ+BguqfHw67Pzd+8TeAqlAWAhBJ6vp1YZQfITLl9jD/rB/azUYLfrscnZZhF1MLnMO9iCrVRq
eBD7qym7AcqliLUkK+YwZJV9DZg2PODVkbeB4XbelQvOJ4UjG3jj7tfv9a9XrQ+zBNoMvVb2iq/f
qhmQhQI4OTkUgQn+KgOfm7F36frtr4/z6q7nq0NGwFfGLkSDbV4/GxPD4qQYXXKopmp5CEDZEYWX
Vc41Ixjn8dfHer2cXw5GNIaloS/0yl+71ZXfOZ09pyzn5DZtIj8kBDtnnIJDJENqVUdr0HfqWuC9
/GgUZbRjS9P/5sQK84Is+OGpot+GZHppanc+drzXDey8rQ2LOyPce8PUqoOXWyymfTDL+hANNRRC
6ZqfnThM1kkywJdWdZxG/B2g+YrkF+eaCKTwGAwD/AAkhcOqa9KaqNO8h1lu4Uu/yeMO7W7SWOcl
l+HXESvFO1/lyw3SXSKEgqZ1tRArQ/HnO9dja7LgIp6yzuQtuY9uXJv7HvvHKQYtTIBknRhPhgcf
kWhkOaxyGk53RWv2z3lIMuViUMYxc8UOF8xl+LXwDQc3cQFecwWvMdxj5bI7WqXxEK+k1+oaoYJh
virxrT7HUMNfyv/P3pktx4l0a/uK+IIpSTitokZVSZYsyZZOCMm2mCGZE67+f1D390cPO7pjn+9D
WVYNkGSu9a53GErnaYLb22x0NJbGtsPw/aMYe3cKyx5tyK7zs+SKgqkkboytxWrH9H1I2LzrLhYf
IMu+jZCHspF2zPRjLBCDeNgTh+AeJhc/jpDQrO6nLwd7V2WNfPEbxOcPMAZZbzz9cb7P64C3R3Zj
kNyAShpMZZAvCzqTUBNRf5Xr33Y0uoj3hINLdjp1sDaZ7j0GtTNfOWeK56aZp7vPyxt5U7+zcXC5
V06T5Od6IY75FFmx55xt7PqvOQ7Pw65Zkgyk+XO3Ijfgpu0XdqhP482KsGsc8U1tmduisJbjkCqu
3Sx88rxa00weXZ2634bWLAycsM3qy2rwvVL0eB38HpIrNuKkgjUyfW/NgKjtqG3n+BDgirlsGOSL
r2jCnCe/Glt7Y9hc29Kx0/cCrgma39p9A2bCz4GHpmiJWCiJzZ0AurZ9jrTbHBt9hznniLufa6Wv
hdezNaG7eLZmk8wBZ12H5Rq/4g9QOLdz4vdpuGiLAgZ3wGVPpBprSZb9co2nGZ15ROs1b/puXO5L
YTA4Wu34wyHpYBhmfAFQ4Gxa8Gtnge3QDKm3ZIpNZi0+q5d4LP2ljSCoYxlJx4DkxHj0oM+u8kF3
vsZGkZ1zv9gFC0Ads359h/VmsyedwDpi/VnvGhwqt7NRt/fYTqUn02+rG4Yna/BkkaKT78yr5VTL
eWhIoXekiB7jXu5qd1UAelWO8yup39hgy7tykYc8Jdm9IU0Qk+vMefERNW4w14QbPkO5zkkGMw29
ADra9tZigL8PNFIanNSLfMtVtZ+DdCQcvJrPmRXskwRuM+z0+sy8jmmLgVaNpLVg05R8rSL3222S
5wVu7oRJ2Wv0Zy/cl5aZ0xWV4V2LWHvDRFyH4+y7Ww4cEuqa9MmLPCzvO2XfFEhFzSEXW9VX0yEP
SAbMcZKF8G16zL/JsUuD5KFL5ncMyd/UYHS7jMDLcPagANtgTifD9L83q46HCb8qtrP2OdUGZb+W
jnteHN8iySfF3zJFV+R6j+MY3dSVjL/3sCJ2iTvrc1KUbMDuWiOV9nzrpY5zRS7W3EMS6s7GKPJw
WbxLLhv8TTYYlUoUiusmEne/oHmr42zVhEdU0RiR3BE7uHTUbm1tIiOWl0EUfKC6wFQIvNdensSC
Al9jfjzs+tEObiBsN3cUSm4STtiqhjleS08tJvNPQJbT17kW1A91p3x8bsdlvuZycVYLeLl3897/
mZX4hevC0yfA4pI3pYq+trH54ItpepDTPO+cZRh26/kDNblWY7JNVVN+6XpAQcmTVpwYWVIK2Dlx
GO1MLYKbLmdh5XUQsmTKVlRNMMAiTgQZB/KoMlofWAh5WFLm7YPFBOsiFE9tW2WXd53ZP0vcjEOL
Qdut2yxEwcSojLOw9zBo3zPThBStunxfZbn4YmLYjzPwEH/rs3i6cQYd9mk0nbNpMPuN7U/Bq5Pp
LtqIiqgEIppa41QFbXKGkYvU0p7IPFjGkoWZUTvQIhTGfTG3clfO7fcKweLeLGHOE5frf/Suhtfu
VZb9aJdCftPTEiwHU6QGosEJgUE9UI9VujmqZQluNUazxPcwqXLqGieLvpFHOujgGGjL7jfKGtpf
yvb9nZqy+dz0zlWWrnkNopYEGjewLuDIFSVMJZE7FsF9ETUR8KoTOTT/WeICU7TWo0Eu39bqi+DM
TUU2KtCmcAijkKiM0f2hF7O7l0iLTxpnkdCvGzv0cemI4L4jHI1iccBbudh7kGIx9E9d8kG7+kvc
dw46TCs7RVljX7mCaehg+99gsHEYhWBhB9UVA3MSN8vA/hI3hTiC7juXIEb526pFfI1EY4WlP9WH
AtezfbF0/tuwRhSw0eA13jHk2+Jy2KabPBL+IcEcC1H1xGiIoFHiAUzt3A6mX9+ZS0TZT16vt1Gd
kZHpnBu1ix58LA5FXskXQTjmI18tvoFZ7ddhFLnFaTaC+VdPO35B5zPAbzK0v3FUwEideTZnOpHJ
7YpMils69jUCEqYMns/1ubDmnqerV9cpK4svyhP9nd9pzJWbLgm2aeAfS720p8mvjA1EA/8GF6Xo
mg1Qdtx4LN/XuD9vl6ug+eai+dl7XpZ/BKIkYkxJRrLoLcGSsqJ9lp16LXnpXdvUjA8CsdgMEYiC
fTMZSSAXNjrjFKuBWta3CO5skkqELqG/N1Y0kylaM40XQ7rLS3yRjUDB71G4ZcCPIBU4jucr47v6
XVrVeCY/mWlHwBkIAIv9jkBZweCt/2KZY/eetXg0Z03BqcEmgK91vx1d2eTiqSdBV3Y/UKH57sbE
Gyn5SAykxj3mXbA83b6iTeqNj8ZLqqsWyr5NJzE8kZ00vrtt6r/EQ0DSxqppJyXDXHyAb4FKS5Zb
EJHqaHgu7tB2Rq5Z6Y3f5h4GvJmXDSKbESV+1qyTyym3tlRREB7sWeIJ3IBq2E2EkKnQDp+q10e3
yswrLkcFUpOJM4NRFmGdxTAQvs3mlBChnTX6aEWrmKhFhR9isVKznc1L/NV3MptsQ+I8TyLQHCMW
6BDrElSe3PLFeEyLwNwHec1941A4OKbqz2pJhx+K3midjhRhZZRchdZPXyNMpzHUosS5JlLZFaS+
Vh8904meZ6jLb4atjA8b6scl8tHFimrJtpBvLfyMdPBEFvmIl7FoXyPlppSTZrBlAv9EYUwaY+Sh
sc+bB88hlXRNEVnYXqMiYlGVzxjgmhvTNx7kqPNNJivsyKW/h6LlbdoKRj5ylXKjKU5CKQlTtfD+
3fj02BDlyeUNdPqeF3ZSbQ36ZOT1fc1RGR+hqtn7wZt+YcMcHOjl3W3D0GBP1LXc5qV3trtSbC2y
WCHArhG9QbxFDGEQw8pyxhncuplFeRgWC50aL5zUg3+w5wa+bDkXBywf9NfGs5OtjevjNavGD0Mx
Zmjg6W68cbTPKcDurgPNOqftXBzxD+LA0SOaLdUOB5X05nveI1uhx+fUoRA6I+B3McpIm3059aii
ep1dcksfcmLFN+S16y1NtQeNT99N0JLwl9HeUbRNsjXLkcjdRuExTKQphoTRF2115qYvMlhxfUci
slHvFNZqB8tLV0eK4BWj9XLfzsq76RXYwcLgAzMFcgKNt9Rz93WUzCsr+hbNPumpzctULndDHp0R
LDypNrqy5QIYIbO48drlI2viZysIHiAwHxTVNPltxVtgprAIiarZyD54x+mr2y7tyvIzLPFUFykB
b7X9rgOLwoq879BPbEIz2z4MbHOfDQoGgpxQ3Hg/yjEgh6gE1UbsTEcQT8PwbXGWH3pMT142QDqR
BR5UczDH30xIeniK43h1hr+Dzck8o51KnYOFZ3STftejJjSoTy6ieTL9cYAYhI1a0qVfpRMnRzkF
+bZtxuG7Ybf+Tk8QrUZ6mMswtGSoaPJ2oX2aZ+Gk8rvXuRUDpcbzwy6Z2lPaeMCjU7a2EySB6kON
xGgH3Tp3EauQvksEltHusbR7EHg8/kTzRsKRoQoAHcJ6O9882KM9OTdMv7uOYCEIB18Ku11fz25y
osIBnSeAC7hipxixUMD4PWf8C6rpZj0O1wUuQh0sy01OPXSUziCJhEYwlYadUWdEgQWApl430XLm
AWGqgx29+HEefXQRfu8b3pURg4AD0VKK0EiFtl/TFsUs+yGs2V7AmdaZxlwP0QtZr8Yuwj1sT/KP
wGlg0bcNZ9wzHt/z1XAFXXIqjV0/N555mxmC+OI+mGk7Bsm2NHWw3ytr7U6sVI+/ssWe7jJvJlDG
ypc9hmL5Ocmn6CUuDUDu2JXWg9WJfofHFJ0IE1jzva4h/l/7ZFxb3qAnTTgRqiPecqR0KAzPPCjL
aU/U9ry04VUGJhk06IxnodhJS9JfMSF+9YrSDtOW8m/jJuqLaHGuQVd4IuQrg2JTtyc7R3GQdk50
dhIBKAA7+OoPEoxgndR8vt+oXGM3wxw5RZ7DzCYnBwh3zfL7538J8Hh/MD3a/lpmwUGSQ38k0Ue9
dSURnVvd2qAEvjPdTeTdhwbNJrOepfK+BjkXE8IwLukYeGN1BVCsCs0YRWO2POT8uNrYm5jEJ8HB
CPiIZTLlZ2/pq4NXiu5bnfZ8gTTjFdlHFlh5BHfg4mV9LzEVo7TPTT7zpNtTKyr9JdfUu4uRmMcF
/8SrRv3RY8/P93JJGH1UgravGRNFLPqcNQdKNXr7YShwOccibso36QIqAnjJZjBguRWZcMFrdxTN
KY+IlGD9m4txCepYvQH+kb2cZyCK/nITtG2H8rMIeiAZuOekEMVLve/zaXIvRUNqu4AQclNnCxOy
RQBeRUt+/lx3Bokje4xQDcp/LCxI21zuk75D/jdqLNk4GlA/GwyPAUVos+6LYb0mxcCUzeJH7pW+
reXIZQOk3LqWWq52ZVUHnA7IpRiq5SpJErxDOuuHJKEve89lBfTu6gwd4KR2T1y09zW2A4O4UMx4
oTKD50t8jnUlze+lyZ/AQGhPslp/SxxLG1qeZsFajpyvIy9ELn0biLCZDPN7Ygk3C7GtCw5px7pP
DMpri7QHnsi14bcQWX8slguolLGaHFxQw9UE7g0osSJuqbLHp96Ghx1YU3Qek6h+IyAHhQ5cNxIP
Eh5h1xmYTU59dI7QsLzlsoMU1mgDE79uLExYA0VkPdAc8A0rKKIDeuQ4pwKGu3AIqtS+0Le033oC
x9NNaRb5ecCf8Dp2tU0sfY+3z/rA2l2e/CyXUr2RwMZb66Ebz0U/R6ceyJV8TN/o3hYixmITRK5v
+LugTfMbNt/3QXTjNrFSWo9e/ahMP0BkHSEQH9vobPbcnb6PeNg1T2A0zAGIRRUc+nbsdzHB4FcH
CPyqyjF6abGrI87aW6wbvHqtu8rxorMo1kyTns5HhORZBAfTEYAfjEX9UKyrYELycBFKACmg1hi3
uQ+5bzMFA6tELuZ7bGYKXahvEPKYKJ7puhVRWNOdwgBkfwxcrhR+IcYjYd/RhyRsnPC+fl2DrTmz
8gTm95DMMI708eg4GnLwQ+lL2j7fS8ZfvkefvKXB0N+7OtWvGqtbwh8pyFugVBXvEsoKTkYS3y5W
N1a3ydQPj6k5+T8V/rQfaa1hDwuCHDek4E53bjo1+1nIGWU/IujTGDTRS+YJURGAgzqZ+AgA7rDA
R3v+DX7+P/76v/DXbZNp1B/Q878RHa5v1H9v1c8/8td//6PfeQ5SrGQGaTIbcFdWgslU8neegwwI
tTYFXHRGerAcAP1/lwRBYJdMFn0qW5Q75A/AtvivREj+Z52zWphoSJcwP371vyCw/2XGz9uzwCkv
zAD7OhtnyT+PhCpzyNoyyZejjC2xMAJzq0us4/mphMW3jWMh/mX0/reBCQZ6gPmg/Xxy+ty/jIrB
DRIot958JJOmvTeNcdx6q730H27C/0Bd+NuQj6+0chZcV6Ch+hstvxcduKtI9HHumxSmp27u87qF
SwBraWcaU7GxunYKsasyHjpc5p/++e0hEXDd/jS7YMyPAJT637e5yH91XmfmwHY5yx4jM0TuAGiE
tBaSM3kkIwFlNlbAqOTx2iS0HhhMgbKsKAZxXduOfewrQJAVb2ratSu0L1JuYsstKCimfE+sEP+3
qGfcOZ3CIIdHq4yDUkQdm2Tvz3i69nNO5L0PEqj95Zi4gh1Weg2QDbqkCPOJwzo+wKAztvCAWp1O
CJxGp3g0G413pmOr25YW+JGeR3/pnSEiKbBTb35J3u0W5uD8kWBPsSfJeXwuBhjMXaarS2QZxRbH
TZRmU21XeJ+Z9WuSzuoFtgp/OOk0uHTs9ztm29FDMIJqh2OnzPrEpcJ/O4YUYm0jZsTOAW03X9OU
nQ3BnGQqnNvZXXWd3Ilmqci/CXAU4DQgllum7X1djHDuRok6IetRqHdewhjH0emRmmUKIXa0GO7b
zT31WnReBqkPXmMVJzKP+ThOPz5nNGLPTbZ4X7k7uEXBzdhVNoDvgEHEjxnXrm2MJcY2nar5Kemj
+gWeOHemUZV5RF3LMzRxsDl9FVw8OPVH1PvzxzSo+cls+RMMJ7pvHm4Al0jH7qmJe+uR/K7uW9ZP
1UXXdXApS58rgl4L0ze3nPCx8tCGbvKiULtOEbBCsJe9A1LLH5SXBJuBMckWl8L2hxvxY5xDasJl
wF7iI+AT/t/u0MBB5XH2jX4+eOlQnDBHU7ezxNMWHyo6hM6p2gqqJMQU1fkM2BYAZAl4dTCsKH+I
0b4D1iXNLawLASYej79yEzZeRezTvixMk03Dqsk5asbnKKiXa9CMvBTRoQeF7GBjab5xMBnqNkJt
tvWMRtwZsTmCOPJdPDcLmOmRTjDiGIf/RlKNv5iOzwcEa+5d7HInohFnf7dSc1jSPuLsATz1MWEG
8QZKKbbwETPAWk0JyYg3ih48M2p+CDjE12pK5id7IloOZDWHzN/ke7C4/qeZedYjLGtcbuOCXsXg
2nYx9xH1Hpd6XaJFRU8zo5XYL8SzYuG4cCdcr54PiPfnDziOGEvHMjoXXf4yGd3AILHFnMf/oPGm
/EqNEiOPLiptZGzi1QR+WFUew3NsszY3tpGnB9ukBXDd4pWItBHsUCpm8YJFuZZEOuFGedLo90QB
qzvFgOAu6CdxNxAZ9FilnXoZhFe/GsBKZIrRcrV2VL86pZhvMscQX7W/DgCMjLrLr3CWjilNqm3q
zAY1Gk56n1/OT3gIcOwzHvSsKrJqcTi5TnjmfQP6hJtbM+DcEC9cgPlaZP0UWbn1JjM99jUOUeRq
aQJkdAo5AG8GblOJP8Q6xGq+Y/0dXDJzJmoQI6fmtvfs2Le/+Tn5cN7LWFdT/yNtB/cltaoyj4+j
s1TuMe0Xo9o5pjkN17mZyEuYYmdwH5wcIKBx9fxk+fQzGC/gf2QJTRpgs3h71qEAMoEZyPRB92xN
Q3U71MwJelbY2TXyL73Z4eVDMoQhhlu3VOUelrK4X2iaSIwA+21FDIYc3QKYMHaSPEQxgWun0s6f
EMpbO2i/BFW583vqM5EktepnntjlCXfJH1AUklOyeMQsWoO61PCMd0R9a6BVksistGvIVOxucN8g
XY0girNe8iAkLV5ucS4mxVbF6a27MIADUx3nbUuH5GX+2cixCEqLBpNxFUTNCYoA8gtDg4fh9kk0
WA7LviyKj1jhDbJx8Ik4DJ07bxE8Psw4ZO3s0ghusiRW187Lpr2X8MA2WWndpHOkd0PgxxBuuJG2
NZonEwj/WEq6GtU7Pk5+BpYcqzHLiBHlITGl2tpGad5MIg2OQ2x9JVAuoJWS3cWqAqfY2Vz7H52a
Jm8rmsBYNljhrC4XRT8ebZXCxLCm16qOwGM6kLrKNodTPAUWCGuAilNEq3FG1P1w6mk4xCLmzOMA
9/cjbpgbbKH6XVZ5zQNcRWtj9Xm3j0EO4BqTar4JfP3qQ+nZ4OqhbyodYyJY5PlLYES13Hramw8M
C8GZpEdbB/kg2UrspakQneae6gzYErNxeVLsrwQ+s4kk+LYqu9sonqurW3TqhrnqgibNtE9k4OD6
mCQ8Vd2OxqohPpkVCJoszspr9dOC6/m2zZhh+F11nIrQGY0aINhb3lRhipM9l8ujylQdw7kPjnoR
wakcovlLmjtLOEZDc86Rvmw9uyhZ7jke1xhAMRhz3HvZuTnFAc4Bm7idMHFU/r4xxnJHrN6ymfDa
DDGJyL5LD7df35wn1FPzuMEmwdgjeqqB5cr7wjI4y2k3TmnqAGq74xjGJHc/FwTtHYqUFe85dXLy
CUtBdxe5VzIYSFbLJ+MBsoF/azXLfF5JogVT8iBh1O8RkUw26W0SLfISaJS5W3eagHwLYQvGb0l+
Vd1inVRSMpFJE6+9KbAvexmgobvonybkPTYq3JsEf3t/m1mZ+UuVZVmgC6w8Ha6e8KcFFQwWDUaL
/X8hXqZiSBmY52l2cTGB/VE6mccIunPHJQZvRv3xEoymeZySHJdPFCIAc4bGYlwmYnyvM6ve9sW0
1gWquScapQi9ZqzqnY8G5gahF6l50SwzXFvsMjm1ztheSEKq3W0Ldx8FYi3So0ZT1WGnVIu72Y7S
45JU6t1W9MbMGOd8vTc0fmuJlGUO59DKUshEh+zKZpjuV4pAFoaICiWUTWCHmXccOIpd+KMqCuAG
cmMeFJNUngHoFxcZmSoKY7G2m0mKBxZM4rslTY0HAz9Uvm7qJPsBQr0fxjgVbEuKPCJFPa3etRoW
tUsEN8laOJ3ngarwt+KrSW2SLK25+6kymfmhjcERdXIJ1k/G3WzvKEO9rxoRQLdZC8ZqZyO9CbPE
Lk7wtKpL0S7L0TU7uCj1xGbcrukqpWJsEiai43APytp4qOJgeE5tJ76LSyqNSnjqNl4+P0XQfHdQ
KqUb3IDXTRliw0efUZOkgaQ8CZrG+sI2WP10lFePoQGfjVMbjo8XsxFtSsyx8FxW8yHBUus5SQE1
sHU1/AqMvZ0PcenNNyZOALtkGKcwjjnLa4qtFyDnctvNa/kbePWL7HVxYhxjbtZw00e/1POHPytM
UpaohhZDWqAFqWWGYhKRpYAzfHHKkTT8Gw3uf+ohVoIg/ZKEsLey4P9IGGbgkddxbPTH2LCbcxSw
GVIOy2rbIOi/Z0RNee+Q4TRyY167mdC9ihSFiNgC8W8NjbW2ZX/tZ9ZPAmEDQEuuQdV//CxD7WBO
nDX90U2p/LcEeYg76WG4FvcAVLNLQZgEXFmSTvQXGdclikPhHMFeX+OoYmFWyNM6Z5xvqkk134fB
de9GLAmeJiru/T93XxbN8d8+LB7qq4UG4WgYqf/5w/rSz+VoON3RSFcaQwcKOyseNNPKkKANrDqO
IhaYNbLi855YM5Nzap2k12+Zom6WTDz/hfL5yen88xVEewXxe/1QEmL9XxrfeGhYI2nc4ZjjME0k
UjEKO39ocLYyxkPbDgm5xsWym/HuYuo+UEFliuZVJutj6o75Qza5zdkpPBhOkah/ovGR974Xq13Q
N8sxMtoaq4NeGOE/X05h/X0hwpb3AS9oqrHx/Cv5ELMyqCrzRJRDw5mGkExlu6bEraOGvsK1rKYw
SBz5AQtzPMK6jPeGZb/5mfo2VbGzSwXlkiGmOBxUWV/H1nZfRqWqa7o4+Y1pls6r7eaJvqpYVeNN
myQ+ELyVh4h6ln0KgH0o2UqOcZCKO9NK1A5lEPVqUQYXCkjGF5qUDDehmm+bgayVdYex3cF4GGMI
fAaIGWS72BQbu3JdpMode6znQv/vpho6PjZ7JxBWanaaZfqSOOc/YXjBCmlXP6HfanVdLc19VTTr
nhKsZXtOQY8onFgatNZfXWYBO1tHOKFg7n/JBsYqGAzTM47J+LySexNEgnbx2jpwB899sUhUWRFp
td8m4mE5krqeuGJiXXCoV2ThGpi4IYFst8LuSSoL+UKV/VxHrsWw0FH5SXpLEZ9Q16UhxnX8Q0RB
H4Vmh+xmG6Ue4tmNoOK+CUxcnmThYJ/pTtT0rZlkFZyFhG8cVwG6VjbhZFNoSnkJi25jELSypZ02
j3TfbLG+230jKouxdoU7TCcgf23LAIj9M1bOT1z1PmdDvm/TPj0MI9WVSdIxrvU9DUVSecNznxav
sqV/hNimXvypcNKwnVe+zXrtghwiyHlZVpGMSIyHNrOdk8XBcZ9juneI8oRND81scephW7xp2Gdv
LoaU1PuEsZLpyP10er9dE7T9y9yYiEAnmn6vqLpvFey4b0jUiDjQ7Eb92ttVyHuxsexRA7pLoZky
FtOwt5a4PLVdRtdSSQfjqlTel047PJsWlEYw+fpNdKQTwl6fb5RF9xyS+MEJ0NdWh5QOQKlpCnXL
uE7yBLvsJn1U+aHj93RGkev2cluLhWekg+JgbbTFL4klaH58Bov65QKJkO5wI3D3PFYJZ2KjGlA5
5Om4rgbrEZpgUb4XMw52jLya77hz+hdrAmZBCBpcYku153SW1cXDLebQcoAeKtMW29qvxmeMw2jv
J9y+/BUBQkytbsscfEimtMn+VC0fTB3J5k19QpPwgvwyaqnemT/SbpsCF8CKsG4islZTZ160MtbC
ef3U2l25XFiHsjDqYr0HzoTyZH1U9bq/m3k+hbAX1Kto9LDXbZl5m8yc7B0ejSAja/OakgZUhYl2
m3uzarkzdUYp8nkWqyomLQisZ0bgCrS+Fr3gOg6zUIBVvl0h5xtyc+arHkHXPpchwxMKiRgPz6Me
CJx3YxAPp5ub+0/EB/NRHLXw1N56FsgJTv7FqaisFFsaCqrCJ4pxiDxBsA3wgIHz3nvvNnS2AI5r
qvA6XEv9eZ/D3d9OSfKBCch8XXjcqq3G6z/aTGQCbf0Y9MpUOn9olKsRTDOmoE+hJBtqZpfNaqCW
VD23OJ7Q8OuFb4RRJTFPOMxS9WMu8GhH8IyBdkxIhwNEAGSbwBkAd9OuKnliYl2KOzv3VumCabYA
X2MHN43oU/awvPm+oKcl4qafmh8xjkU7+G7zU4XWahPZbXEyVnAFOh/bGh09k9EVqVlH5BufUgO+
0pLySqUN2NMsbHGOxdt/4jefh6TOwW6rNbCWkNVfprms5bI0uH1FSbHUdCYmrp9LE0rNHjuE4lTV
VvRgWkV1UbWdhw3JnBdoDs332gJDY/wNpjastfKEHS6xEnRaTJd6NneDmMa6COpXHVPstGYTXCbJ
PltPCZcwEUgUzMrhhuQ51iEd7dOu8yjPMWAILut6btp1G+6iuoM3X4BIBqmk5s1b/pxDlAQQBIGP
yYp6U5espwAN2qvlsyTcZeh+Dg2DuMSK4jsJAR3y77p+cuLpaXUAIz2+TrSiX5/lrU8wyT7Oq/yh
xD9iv9ISQ0/C5fs8G6weCBj2SXIn2fLBnVYbCIzo72RsoJkPpsC/NAFlSDPn9iP893G7uudtPeQG
OCRx4xMvsx6Vhwd1OnAjAwDi01yY1WUhcOEibIpYMs2IlaA8fOm6qVX7dqkpzieL3Qze2PM8USar
HHzOrAv7ESo/my372Pe684kH8zC2Br/wtp+Q4NgDWvo2I68YUyqmlZSfHbuJwiQVcuQqfNg3taY4
6Wl2Ps1Xe8cBBa0LHoqZOOhXBNEA1BOYsZNGtAo9hbPjETVlAy7vOOxZPJ/brJZcDZAjeN44S32j
q5/hDtprTAzkNVCo1oHFDGjzhBSfwRvmEDMEv5GLabK9JSPPUQ4l7ZvpjYoez2GtGcRg6Am8DM/U
Mj1V6OfPkyoAEdet0jG5KG3u5HeLb2Ov6qUC1Av6rtPgw71JgEx4JlvQ6apn3isDy3p0Gjn8kit3
ueejw7AlCACyHk0I02P13pUtJUdDtsUpq3jIUpUmdxDPX8dRcNU+Y+ywoOBRGXOuQV+YdEPj1Hyn
KsncDc7/sC8Lsw6oWwaR3jJXZpOdIJU813VEBTmPczgO3PDZz5drbgOpf/74+WDOZcYRY8D5/CEm
zlS0pu6pWnr9RdsGdpBJlkJvqXmgU6rKWAo2mVGwsl0lFwKrRLpclbfQkU1y3usu/xjcpfZg2tDA
fgLFK5XQtelMpxb4dtYNLRkk5eEAkMA3nhBsZNNx8N0XeEMJbnIUsz2Aym4QjFtxPx78cx/19W+a
tf8bVf7LqBJBmfuPVlvXt7T69cc55e9/8fuc0sN6kNxQl+EOUiZG5Uzu/juntP7DhFC6eGb917r0
v9aF8j/Mq9AkSXz4/T/NKV2U2kJihYjilQpzVWr/L+aUjEL/1NIhfILby+swUsNoy/vLnHIOHEz6
51XsHO1I5xTzFcvdf+lz/vYWFMZC+DDd+MiIvv/cNaJ2W3lsHEFj5GzyxacMrja+xyX9//ZmX35r
+P4oP/z7F/nzu6y//4PMEQ9xrUWyDouq1854rfWv/t9GrP/2Fn9pf2Vau7CMeYthuZfm/ZyGzfL+
z9/CMj810n/sZ30f+x0G2wxXpWtZf9XHd4RqYnbatEdhVO2PGqXqtANMZFq3jsJERFKYY5YQPQqm
hw4VL5uIo3f4lVuHWY/TIVVt+2wni2NtYRxlYdvLe1uUowihzU2XoPVSiIytGTq9HvfWGEVfseuA
KCbLIXucV9Y/sFx2Q8GDEqiG1+wrMpaAYwsCZI4Mtre4KCW0M0hpw9yQybVQaiZlaqg3XtrWcB8H
mEtmIW9MjNGQskm2zETMydVsDA+qSYHpk8khkBiCSJ64HPQmXxFC3LmGyxCUy1Pa82OiEhsL6eaH
Z5cSWWTp7HyjGcNOLtgV2t3Fze3+SVezez9hnHkwoNfvaqfNYGRhQF4Mlrvvch+rDq2sqw8ZeZc5
rt5oxq8Pjux5EbgrF7lk867mfJqRZnTWNSIe7lhncF/jekjuo2ycfgQ9AUgjFQC01EgTgDFiYmak
y68J39vviUJ0HpaAxE/oKIVDHpH1q23XUlV0bv9hMGBJtjor+ufATv1kr73evR9HkxdaLzBTkGsN
o7jfICEjEm0WXliqqL8QBOH02BYRFhcxgyCnoSNGiJAsiVlKZtxmsfur7zBQmeZ++Jkt+sld7F8B
2Rcv2sawnWY9/U7IZ3Yyad/g1ySNdagm99dK3iNOdQLgyBpMyTKGf5o5wdI/DyavV2o+R6Zlfi4D
0T2nxsxERTfypvSHBPLQFO0c0eLjxhQdk3c7O8VUiGHQqnY//T/2zmQ5biXLtv/y5kgD4GgHbxIt
ItiLFClpAqM69J2jc+Dr3wIz65kUjGLYrXENKq2qMvOCATgcx8/Ze216HnvIWzODB8eJ1n44hVtP
keO6numBH238RQG6Ty5gzs66adJuPxZeRus2HR6zau4fO4DlyGL9loVBYtFDHoGiAXWcHWnoERak
Vf12wOR65/ncTtqmHNALbCcbk73zthv9ND2kOMpItAR9uVIkLYVrQiuNT5C7InyEif6Yln2m6AbT
/DBJhd3HUaTvDUuG30MXbQmrRAtvzdHHDsNB2e0XLFO/Ii/QupsYZG+maHLW5JdYx6mWzXWjIesy
ODkcHL927kNNaHsqdHHvGkV0PVr2c1g0SLnAPMHKsQc9wD/omIdGdhyrewVxHrZr+L3DLLny67Hq
VkLrtX3F0O+3lWbeb5T43bolk+lKkiHzPfZ1Y0v7i8YFRx99q7Wdj3XFX+5HCOF/Y8zqZ46tLF23
g8q3zKp0jgHGFBSeb17nUWQ9IXOct+HkgU1nsmnsPY4mexuG2RfPDAeoYXb8oBec9egp5s7G6hUK
RDcZ8JRgyPhhZMRrNEVf3PZCja9SiPKm7CP/Dq6YeEKviP0N9prGadWwr94Sp8XAmTSqpXdPhmn5
OsX2+CCnifIpjbtb1TbOtaGoBNvGt6+yGsGo0djDGli781hDvNp0+NgDxIDesCYlmQs0JJpQ0Jlh
9yBn3eV4poeZuyodx97QNKvAE476bwKGiQJmRhM/NlBrf9qcCQNjYBPKtKLdszTwWZIcuaunut13
1UiwXFsn7YavCtwm3Wqu8tEBrxVXDYxrxGnRKhqAMvHSxM4m9YHuUoTOR/7a6Mk0qvk40cm6wuY0
rXMbbcgaMYlOxlWR+ge6mfYOvJGDIiDyD3brI+dE9gjXfsEkxllCZIcjWBMYGlDk+nq31ScpD/8W
wMYNZ2RoQdqWsFciWJle+ush7LgPqpoVxb6n7kvG8t/HpuvYxoaMvraFN4e58bpjF/iWJD4Tt8F1
A6Kohl9Qeucdc2T76k3eORLy6608/OCvbVYZ36Hp0ZfPkRn+bn3MvFNLYBh8A7S5ixrULDkmQ+dD
AK3o7FHluotgF/hKy1B5OxCzPG1Zw2/xjbT4jGgxkS2XxKaICBzB+LDuJxOZocgXDwDN4xdXde0G
mR7/UUsKbZuAvbt5Ux6bdHM+LeHeX1Mrrp6HpCj2nd+Xe8TD4TaZOYOnFPWcNXFc6GrRJVb9Kz3Y
7uC5jpdBbEvtjRdmnA8507J5yuHWxx+DsDYmc0IafnLjZODWDK2L/BXGPhVU2JCWAGIaXnDCyExA
JV8c09ZAtuhWTtcvdp456MqaP1hXdJP9BFWzAVrwy5upNLEWEfkbecauvXLvjstIZq57LktAAaev
mRa5IfsBlXyjPdWJA31CUzx6T8BsrlwU2z0x8T/fxKvZIqwtpGNfhaTOoKdsIa40dEV5+zVvTzUq
D6LWsufRh8lYlg39wMbRtjahhNi1EEFHb1L35WPX+pi1tJTWyYgwgl4EKs/KxzkWI3+/F3KyXo2i
ybdlzQIH/pUdZ1b0Gt4EYR+WXv5K+YYz2tHbpzZz5mcWUnTvxFp016W9/1gu01rHahHtyrrce1I4
XzoK0m7VJ2Z4ndPNnv4tUjVDDV1Ul80Ps6YPv4Yy1D4Xbh0iNu9SY+Npzn+eU9ap8PdE/PJWWWLc
6VZt3CLd1p4i8iDugdZhgsrNpT2ukq9l33oP8OTVToME+iL6yXoZpGa9pHY93fKlcnZxE2ubiVHf
Bhk0doeQyfQcafJTBcB5a0r41WSqqtu3u97ZjP04y3v0h4gPLMuKD1+bXtkSu2dTAXMue7CCFQtx
p+xKv3Kxe21LP+0OxdSJbU1bDGW7bvESu/507JH83oWeER1wJ+MQe1vLs2cAJNAsj7rCs65mAt1u
0ZmEWxxXjLaJASLjzi6zO50z9MHBBPPFD0FJdiF9VHqGfAx1GlXP4wxbKWsREBkNWn1UAaIAfY38
2J6NRUGNOzub1C2bwnSgDVHeucwbN8xcCY9bpn7POhgCe0XqSLqdifHYuQYClJw4JDJP3fSOWD94
bAKdvtUX2B3GGXqrO2KBkLW6a9yWT7dLN27vNpUGf2guiAA3DfRsK48e4ZZv03DwJY5KerktXr2O
huG6dMvqqQeasevZcKiB8K5d0R7t7hocDjg0mFFGzHVuppHs8Aa7+w4ykYaWJSu1p1bXaZnCSqRi
tujk5AOGBT2idYAzuU5hly4YGW9oMCfVA4Jpo8yfdVwh26JGIiL8xPj+5tu2Cry4zNr178QzovVW
SSVWmrXgDWj4bRNANscZ/+iDzFz36IzWtPW6SRLOZKLqFtOAp7/wHbht3QB0YFW2Yn4g0Z13XhNo
Ddch/8eTpaFaWxExP1z3nUaKEP/R+1TA2iMztgmDlrjSfaKL+QA0z9mPnPiXX3Tnxspco9OOGTon
Zrvuk+LRVBkx8h7uyrmOtX1nE2BPI3Iyv03l5KEDKJtHMmHgemSJdoW5776vJ3dFxmAMl0/75TXQ
2A2r/CJ6XHt5OoXX/AyG6zqDUQYfrdx5nhy3FX3jfRhicSupS67gFEhIFo3ubqkQYzx1NsFs8XSP
PKVaZ61T/HBL7Qf2hDtltmJnKvQV1G3NAbWQuUKK+DRW8byWnhYF7FZ7bsSwhp1TbiIsx1j2vC8M
O+UalnuFkbBlIOuNSwidwBulex12YLsmx9it+b3wM5nq9ghz2bFxM9bhTV3G0Toj3HTrJDkQmkoM
PTT3NP4W9YMdZIDvZ8b2atgyraoea8sxZ3rjekNr3oyv4tSp78syq79o9B5XfNULiIY1vsHBdR5d
A0f/JveYFvXDNB/NxM/2hKv2gRaDSGZ01lj3lifne8Y98hFVUrbFrOxiVaRpv3Fmx9kqV4brkCnd
PicCeEcoBUdyPU+O8JInvEBd891n8nBlkDeGBSW3feLmq0iMuNl6lWVXbfmd8t74qpzSuzH8vtPX
0rSrh6FJofmbVT/eh/NUHboJQ0yqxe2u83Bvm0Wh0zYCFgpbUfIUNzAjv1ux1dBBIyvtzjK69KG0
u2rXQ2/76kjqK4YssXk7eX73Fcyye6RZW76g59DDVUOy37O+fCEdo6hx53gxQo6yv4oTz7qJi7Z7
gQhs09ttxmNuR8PVqE3ZD/Rk9OVig4db9V14P7h18bNoSaUbHMN6xfdVgQOF5nw0YNFfyw7nj0O7
HV/GUFqcdVuA+BOivc+idIstVmQDyw0szttKm35lg+t9MSsXRaY/ewiwGT/AlUjX6VBMwJ3jGddX
XGAu7TVFP3mS7GRpngZpjQynZnjL4+Vre5w4VSCHFMiBDGQgbT1vwF8+aTkWurIjIoVdnkGmjmjA
R1mXGfWLFKnYZA4WlBWK9gYML5UxCgmneKqyorru5tw8SInZlHq+wMoNVTSrvZ5JZYtWNeC45Gi/
pi7H3D4SDmb0jvfcaURBc+709pxiRkapSfgZ40Z3zUcxv6dUTF+ZzVWf04ZZRd3Xyt3Xmo2fLgmb
JNsP1RJMijTU5DDVlQ+WMMYSBTJ2ikw6xKD3ckyPg9n/ikYPuyHtnWvle+WVoLL9Uda6Q8SACwZM
y27nakD61Aot33fQEdYY2KprZJwj7fam7m4xHEe3KcXQKrXytN0yp2lgEzigNJhIfuL9/0nEGIBY
vmlob+GFYuzs5iNxqv19hiB8Y8FBe0bVLfhwEeeArjF8aGtRfRcavdK0Hb8BcHicCXi3di4WkY2G
O2Sfomfed7Um1rxq+SPCdkTMoCzkJ1vP22IdOhAH4l7fzcPQY2WJLWi1lbWPic24ZvKDHySTPWkJ
RLEGxBJH33HLIP5lJ1zZQgMRHin3iaMO3xNgKt/CgsDeOvJfLGWNV3ptmHv+KeamUU33aCUWs2JP
3g1VNwHgC4fdsIxnuW9TeuP787gfJONNRuDeHkS6kvRXuCkidF/cIbaekqGC990nvLDSBzBbUlNN
sePvbM3edyI27zmDPLMhZ3eqnp1jAw2DqWTnbOu8DF8rn3CiHA9PgAozvXVIIUcJpHGKMSXVLVT7
hpH6WH4q4XpT4WoP6MO6A7L34iFMNOfeRRkJp90xb414EL+NiKC7Kh0RDfRJdAzJX7wrbRVf53Zm
P1o1FAagKzMRm1/TEqg3KrF9wXa7HWoBOLlT+gOiXYfgQABIVZdV+wnS7mPHjkuLHpSvj7psL/P+
KeoJFVYYQY5iURZ1o/wW+6UbpFHMF4tC8MhGqgWF8IdrSjn3OFr4y9uoyah/q/J336WM8vOu/i7g
FH1tvQ7JyCoCivO90tNUvzLqPrzyUDtv6JZgXmC4+NSbmprWmm/a/m2Sy8hcV2XTqJWQVW3vmlLN
HM1iiRN4kjm5R8hj0Qf7+zhZwGO0sJ4gtvxC9tYDfaVUkY2QR30ef7g2pwY7N5lC2jaHpAbz82zg
9CsS31jCNgMND/2R998m4c95LjD/r62QlE+qwnxDu+NHayaYTvUpxJHN93UamQYo59XlCKLS+dqW
+gM1FAJ2lzaR1nvGD8vPxyurslEMN4JGSkZgJuFHwYCG83fsCPve1jXzoVX+70ZZ2nPEq/fZNF0Z
b+y2arDySbWoagx3pZV2tdd91QOJb8qN0y1yUPhJF5hqSy/17y4orFHXdgCP+oZnniIHHZDg5aB5
Mhgt+neDRjMuqSvWZLPnPF5csLW86+x6y9V8AyEOEbrv3DqushV1kiuDqUL9q4N0WiWFq7Z5VOeX
VD9nfhhkTNf3kGaCAD2RK+mtU9N+NPhhsRc9qdTik5EOxo3eEf35cTMZQ9W7e2iYb24dVE/vtGVG
ZutTzlw5wIjQX2d5lwWOTCk5Wbyrhvn2nui/6YIP6dytNA1hCPpwZGecasTsJCR6qCI3aMq4i4xD
+UpLWnacSa0Lv+/UjOTx1HihGWG4kE3fKb8yNv+5rjUZFFMs0DGEWsrm5qWIBuloksjd3NeTQQcx
n+ObHhnOhesvg4vTNWqi3IP85y0zmpPBxhRZdaxnKM+8QqMBX/IDGbp+/vghngoElx+J4g456eIm
YyzAH/HHXEMZfC4635RB19G6dceYKiJyRXibm/oczBOBqkNPXGclKZI/vvS59SNMqKq6z/DGWKZg
f17aty1lRKaQS5Nk2tbCJjwyXRrBrqbnDSJOKrAJw87248uee/VJ2aM258lC615UiH/8YtGiFXUT
Lus2aX40iuEzEaNzEDmsWt9l/X58uXMLVrDHQOH0rEXd+PflItnoBroMLtd29lNjNnsO/3DxCSS+
sMu84/+9PUvEaBYncDYa/fSGzvN/niUyz/FH+7Y2p7D/SfapWmltboB2w5rveLP+itSbZtJIK/7j
n3tu0Qrfc1zHEqgmT+WSmSu6GWyZBCEWWQ820QXIA9liP77KuZvKI1zGVzqDz1MQsAU+r7cKtp63
XWBIQ0YR/qRIL07rC8/v3A+yEFB6lqArD0/17+eXqb4kcgYR5Tg2eDjG6pvjVd8+/jmXrnEy+Uts
FPd8qGUA7+lmduTe8opLquTl4Z/uJqw/slpYirb7bnH4qTdKs5NBTe16E/W6eTSrkkHZMCZfYo0d
BpqCvkSoIgdAQ3iANXppR3v/6mEAgg6JvVL3aV2c7GiWXUM6qXxCvA20TV3VOWtsas11rqVACmq/
3PzT+8r1XM/HImuDjT5995pFE7vYRIKiVBQozvRAjot7oZR4vxYFM3Qb4Ljjme/l3n5kdLPM8gYL
VETGTl0la/Bn127KLOPjn3PmSvyIRYZMxoB4x0n22ySZp8mrArY2AAtaeyUm96mW6fPH1znzmAwX
S5LBs2LnWmJQ/9whnbrIhC/dCq2cvpX5q+bl6zTDgtaEx4+v9D7sysMR/celTsoVelTOApmDaoie
bWOVVrSo+zpIvv4APXIo58+TTT1mM//AMmZ1aFQl9nkiYgGczCbGIqa/e7OljVZIQQO8sGBT2IiY
CYxSMLFw8N6EOedAqykFBhqmRZyrum1udml3dIdc3Y5VTwcbSwUuWDqOq9FJ5gs/lADI09ePLzhz
PZ0XwECXd7I3E72tCb/suadt3L34RanfGoP3aXKc5LXA1nrsF8cK7IevEiz3zs1QTmXKOTggDBOb
yazR1Bnco89FyMGoc2KIZMUnvCY3c0hjqaiyBuXcSL8xES4kzFSAjBkrcBIDoexaqvVrZVVWwGwb
zVIHTpTrpBtaeO51ZqFlSDPyIhT79caPRlROkdpYbDA+d8skrcPHV/vdXRgUH6+AM2vN9NEhoGCB
9GS6J2stLIaG6mPivqSE0g+GLw48dRVEqYTnpUIxBh9f8H3Bgy8fIb8NbBBb/2nBAz5tGEb07IHv
dQQUJVgeGnIsrh1Rd/vQi7rrmNbrE0FT0dXHVz7z+lLNARQA0AsW111uxR+Fh4ymQYt7pwR0Ok1f
Bmc0vjXMe55gaqe/Pr7UmR+JwIPdiF4H/3NaOjIX5bw59WVQDJKpCOw5SbuWCHioePLgtFnirVsG
7ARRmjTtP774md9JXSUcZuFLyt8pJdvNIjDuVVkGCDaTfTOWT5FaoK/pJP9xGWAtm5ThojByoTGc
3FF6QG0E4zYPQDK8TBNCTdNTPW+REP94mVJuIJhCGMXp4x3auibwrcezmKMrwKkwOzReRXo3jraz
o/H085/eQAvPBtF/hoWh3j79bEVJXpcWjoUAWY0IIA+XFTNEZjptLrJL8P33LyAXo7ShNABnYZ66
lZDxGrHTF/wyzXqKhfYCSfNnqsRTNDoXapDlXf67BOFSHEsdfhp7/hs4+o8XAFlwMpUaQgxsKVtB
r9Sv7Hzl5sNMyBfgwdy8VI2evyJRJcjYlpfu9POCKNKDnZwFjTEcM79+rSb0nxLXZ49Mllg/8/qf
PzoKb/DXVB1c8WRF2sAHAAW7WaD1/XHKh8CysrvE0S9c5n3BaOGL5mgoPJfq4xT/MXi6ShL+0cGg
mQu7moylWvFF/PjHvN9FuIqhU2xAnXfe8cSB+akyTY0skIKOFp0e8Df9b7d0HnCUMVD35rWYqgu7
pPn+S8lV2Thc28bsD37l720yLGZgZTHNBN8GuT0CHuFbV6OUVT5T+rlkiN1OREeuYHtmeIFnv2bs
pbv7TjXRIWeOvMNe8TRPdvMJZhAg9BrL71tZ0Cy8NGRxzmffhEcPvNS+8NeffTBkFLDiDCAwpw8G
SUKcM9nIA7rT5Tad/PSoKfqcHz+Y9zsstwhdJS0l31wINH/fogJLg1NGVR4gaibMqRoCHeiH53aX
qpYzLyxOPGpb9iGMRyePwsZ8VNZNyUakaoGQJYwPytHV7uNfc24HgvZCG46oa5odyz39Y1uYU91U
Ua9liIfw+A4unylYpeC/2vw7aLF/XkVzZkQmyidjiXM5PaGC6XYIoOMVnbLw53LvZOI8FDJ8+fhX
nXt5lgxXF0kuB4PTZYzyujTmipcnT2zvPls830Zo/2TYUu1kZHs/xpwwELqF7YVP1bk9D62qRV1N
kvm7Qw+tUz0W+A6DiBzFrtSAvUW7On2u0/mR7frC1c4teI49Joudk+W7JhmOaCSkUJYDTIDZHk6N
+zCaAGQ/vpnvoiWIatG5ia7J5wgn5umB3+9N1WN+zgKvH/XnJNarnYbieBWmYsiZzbnj59TwKvw5
3XDXTGV2a+eu2Mcems4Z3iaD5bTeGA0kCFBy6DF6rCoXqhHj7J13OWHzZgqb+ufvhSzDVrfHouBr
oyzGBF3zanQ+WdnCaw+J6730iu6EW8cMMUqRPGfj0B5Ar3yLUXTMzgKKHQu8GrSsV86k1SR48js+
vpFn3jVm2pSgrivwI51+EHOXvyFRlNu4xn7Ws9Ht9BoxZZijX5leP77WmdthvGmM7aVRS9X99+0w
AeWD6eoo7UPjp07DYVPY+ms75WXg+mUKT9LpLlQYZ146w1gQTlxN50eefH4HmU9KRhU/L7W/xElE
cACqHeYYcl4JSC6fGzk2G9QYQ/DPfytxSthHqGwMcbpTWoS1J9Jrq4Cz2i04UklXOn+gGx9h/Y+e
J8+OLqy2c0+Sko02gGlw+j3NbuJdgVdrNVWg6VGznowBVUIpuocRPntQOBykP/6FZ745/EBqKGyw
9Gvf3tA/dukilDh1K26tGiImFxauSb2pmo1AEfs/uRTwLTyBFIxQo/5eOLVrJV1RckQz/Kq8Jx8W
sKzbOVdJbxgXtq9zaxTWF8vTYlt51/4ekMSVM52BoC36JwIIftl280ScvFwlESZJ+Nv/+HDEBobp
wiQziaTz0xfQUMzazHYugxnaE1yA8ZPsJaQI5z8Zh/9tXtKZjZmWOpQ6QecZG8fyPP94XvUMWFQP
OQLmkf0SKbX35ubpwpIQ/DNOCvq/rnHyuvlamqUW/uYAQb+xImyyPpKmYX8ye4e8i3zE4hbpUBxH
WROMlEafq1ESyWkzq+1Jm6T516OGLBMmvdgst5owjC30jDxIRCePs2XFD6YfEUE5AZMMa73cFy3i
LE630xoZbHiIbWyws67gqhpL8ErK+P7T7BeIrUoDd1tVtHIPUi70OUCp6I6MSarDauFYE2F8Fys3
3huynQ65jURzEHFxM2hyCIAdPSVV1q65wwsti77pCvZJHSBOhLs2wuII+9hGLJyNIM1EQiBL2u8+
vr3n1iZfcayFTA6XQMW/nyApDfDgHNYmMuHXRnWvXlzfWULbiaKC/0uw8sfXO/eGU3NT7NG+ZyB0
cj07nspGRFMZdE289JxuRzM7jF15oXh9P1az6JUy2KI2oU13itgjGyEWUvklgLfsoa4TiWbQ+9Fk
nxlCA83T1r1tfotkeeHIJM5fly4td5TD9WlB5tck9tSjTU+kmuYvsdJxCUlLe8DooudbNDOccRq7
AJ2eDc0mLxEJwt9nI2/M4WCj8rfTUTsIvdd2RmeV6xBhKAuu3jPvZILtp99tA6rTqJACwnyJNn5n
OPRe3HkTGeGjmYEc92a7WQFpBQPUzZBEU/4eHIT1Lzwfxn36lruroIXi6OL/X8wYmdsu3bpg1p8b
KFEXHsW5J+5gjSWQc8FVGsst+2OPSPTWLspsKAOyjiamS6tp1PeZ0Q0XVta5veiP65wWRkM9FDmm
6DLw7CXklX7Duojj7cfL99wH0QFYw1yBeZtzmpKmNyYEKBJmAoZO3nqCAsFh/KXKCAuP2+mC6ezs
xehXcmbxcbedHiIcyWZU5rwrWuwUnETn/WDVOxSgaKm75MLtO7cROLT9+Vpg2XtX/ObTJJwUFVUg
U/lAdhM+/nB6qXL5q0vQLMTOhTtpnFsXy8ybAywSAvd0TjO3QOE8izotVTnBB7NpHL1ZjrCvbBKD
hRYHVt0Ap6598SnRwziYIkwNUZWUN17kZTt4U9NnLL28URiRSdf5+Emf/fPYEGkj0b9lfP33sh1V
COIupswZm/qX8KPn2Bwec4GO5H9wHRe8AhUlMLTTVnE7aFNco8cLOInWdHO613LS4JT08sKH9FzZ
uqRw0mJZ/sU9eQ/F6OPgQHsZdHhG4haJ61g+yMomw9q4y6vmqcj9C42Kcwv4j0ueFqzpbOVo9PQi
0Ea1J2H+F5gixO3OUVbDhTOHOLd+OZEuiZskA9NL+vt5dUsO+6zcgm3GnL51cf0bMIazJrXDW9O+
jdYLynxdsCNvk2bxGmjGosyUiP5IYXmxaKq8hA0BPL2JYwFXGz6juJOP0eyTVApqa12ErbdT7ug9
eza7Jtk7LYIprVUAxpbWZmX+1kcTOwsAGFXr39Kqv0WKA/eIki/xhnFVTCLZ9sVkPtaIrvnYm/aF
1XTuLviLU5cWB+v2dAALC7RtS/wJwVzPh7mbjVWnWy92bV/RM33pkmm8cMFzj3hxZiGUcWm2nt72
OjWiqaEYChKQfujiekgCbyB1ARYyXLWLJv3jF+ZNO3FSEKKYMfmBvC4cM0+edKRNOVPSvAicYvbX
8dgD2IlBbZRisq/iKs+fiW4CmW6hnHyzC3gx1Piin8nRQdK310ZSwC7chjP3nWJjsUD7GAPfHXl9
Z/KIbBB5QMqdtY3l5NyUMWXjlFYwXMm5DdBFfr9wI840MVEl0PVZdm3wW+bfSz5S9lyHA290O4dI
WQGS7RCkil0bwg4mHlasWCkoJ20S2yIZrydmMjgvrEupqeLMXrn4wpFjGBxzYCr//YfoSCOcoksK
fMspiQ9vvoZEQOlHW13aV9wZ9wB1xL7CYkWgUk4T2dAK5qhEHwz3oxj13TSFkPHforC7Wf9CWVzu
45ElhWMKSojy7T2S/F8TYmy27GFrOWm8RStsQf4ouwAejrtVce9uvOgKTJ54zESp7nhtMaFNvAgv
sdf7x1x3v+rkF104mJ/7/UzA8KC7y4T+tHFEuy3N207w+/NMPZKoiBbVUclLYmjx7uOHfu5SCK/R
GuBG57OxVEF/VFMMnYhOXj5L5CXGm7rxFjefqrOjH+fRy8fXentup2/a0v0VnF75DJ4e/0vNyWEl
JRwOoD+AB2JgjNlrtox9WAN0KN3cuDIqPbzvlDnemqYWPcCjImJB5PUe8rH8dyn5v/iGC/gG2j0+
x+L/jxJ4R5q/y/LXuCronf0qu6SbDj//7//5z3/pPwQH3/oX8neDySIVODvVHwQH7AX/okXtuByY
lnHgUtT+F2reXf6dRQVCp5Gl+F+YefEvKmAWIFswPSDb9f4RvsE+2cgMujDsm8yy+AuouE77FXLI
vFI5RnO0Ok1thJXvSH3pOIJ23oMdl3FFDlaklasOrri9Rdvfa0C27fQnHwKzaldKI+ONKLcCbycG
ek3Ip35q8isPKlx63xEN+W2QifsVv2x5jI0ov+rG1CStKEPuoSdJcQTOBvYt84dNN6SQOOtGq76W
5KDcDBM0n30xGXsSLrFrzbFZ70D4Sv8reCrhBZ6+eE4ABDlfhlH13v1k2i5xC0l8DX27s7bCGVBT
+FHtJa9Dp8VfIPK0RVDJCg1G3UJ8u+5s8l8g4+WFbq17HQ+1QqKC8Xe8ZdLDzrvzmnyub0ks4efG
qoUNDAYntUKqOYeT7raomiV2uVwUEPmKYFx2kE3Wu0V465lz2C+xXNzPZpVMRT8265Cx2LjphwG8
rxGHhv5jhK06ztssTmzollnZ2jPdvrQKs3XRyxlXmtOXguw0srSKtep8K2S4ScOH74mdkruyzhyc
SSQnRrXJ6GPlpX01pz/ncJpaG0NgQebrZqCAh+ZqWkOEsUCF8hbOu3bQx1Le6xjDVjPOoNU4WHKV
tnF5QDQ2APutzcdMc/pkBSxiXg1GOT4Y+WjvsKlPr26dZltQryRmZlOM669tdoNXZNcSxuO+aq3i
UFVdv8/Koemw9hDdlw95v8Br124f03spcD8KJ47uaDKXGIZytaG5mW3QrIhV6kQVn1g/fJDFWLxA
rOyQzYR4i2dtqO+wsH7OqiJ6EFHT3o/x4D7kdTZ8jQtPbSIfLrasY/XAeqh201AlzzmUIpKfqukl
i2vNXJN4tRD4zXAzGol76xMK9BzXSgQqdrQ7DYp2t2ql5u8GV4rr0AnzPVKbZN4YLqbHZ74B9sol
/Ppz4xjlYzupjOSzMKalZaeNUGSvSlet6UfMh1KajgPNqi22PW3Hw6hmuR9zmse4DMSVPy/wHaO2
xyciHzFLe+SB4SjIZP7bGIEiEj0822oVIbzYZmaF14zginuZzO5BjvZT2ribNu0teMFCudfGVONt
I8InX2Jz++GuZ1p0ZShVMbH2+1WXTjzrnsz1hzh3ymfZqnI/hGDlRjN+MbC4Q9/1vCNPmojVWliQ
I2q0SFOuHvC9xMfSUvIpMsT8pRcz4UP+qMwfaSX1K20u0Vg1jWBEQp7SDsnmryUSJTBsvdnGEAN4
gm4KXdDrv+hOmr9M2Zy8iLFLbOjUXvbSaKW/GTPeMEfr6O/RQdv6tMN3gG6vgDA568JL8n0qxXRX
UuUcR9X65KZNWQpXnXzBOwO7EC5y3HkgJPTkvgxTdVRareDgEbbDKgZZRXNR5asEiuMGAyUIj7Gv
12OI7Yj70q1ccrrWESzm2m7HY0Wk+IYq13y2XE3cdZr8nMzyMa019yce3cxc6RhOMDiOoFrXZj2n
T65MrasCnwWpc1a9ctKWKJgkOvhW62I7lQ2vRt8+wrQgOEvq1Q+nh0dYE+Z7L0J//t6MlWxWZDeg
Wy7G+iqC1vE5ii177TSLlGIsmolIWbKdGVn0XxfCaImrch1m5BbOZA7MEDiAmSV19NqizfiVjyYC
xqG5Nvtw3NrOqEC69OKLSVZ3IOhBeSs1jtM10+CFo+nQ3+06k0FVZsXI2Rql7XAoL2Ix0jgfsrRt
m3VN3N4275VxO7TJQgMME/CVcTGmKjDjTn2qRqv1SC8dxePQhd73bCwIZe6THiiXl4/+FuDl9MnS
Qu+6Gkr7tccFfeU7oXQWaDf7XK8DFYuMMgQ/58Ut1EXCUZmcG0+TobW3ZMn2BPH0YtygyyNgrU3i
Q1V4AykaE8hDkKfVbZvQLPZHG6a0ruhFeuUnY3SmQ6TBh+YfCqolDduDjUYVFpalrrXOTNa+V3s/
LNKHflea9TOpG5OsqKHt1lOD6Y9IyG0jU42XXMtuRhV7N77Ismtml066SucfsW4CftXxtllKfa50
+aiaWV97BueBMoRFmPROvEsYAhGyPPsPDaHVW434Q/x77diCF45vcxynO6tPQpCW0nhJkPPs08gm
ya9xf6SIJT41EJHXcZNXT6RgsIPEsj6OKagaHIF2fmNXBhmMbTncVKVO/MSoqCOdwumISzCqB1Zu
sSlJ175Ppkr+bFSr6SQfGTllj+U9c6axjvyFE8Lomi4+p9l6lWd2cV+Emr3LTeygRtmZa73F4Di1
enKtycjlfF5W+65XQA161X01JU6g3KsQtbrZt641vqeL2hFkznw9jEXUQ3AYYwyuDdgKKLAbVUDu
mYRqfxsAP7Y9BtbHlKn/drBG3MlLD8ryOOsLqUEfGoz21tFdKDC+gFPf0vnH3SywQ834wlcWR9K1
JmPtMPZXMrHitV2ORIqT79Ao+KK0p7OfhYcxcJp1nqvnfYu9/JfMkvYgND73uovKpLH530LbBeeA
UA2gSff/2DuT5biRLIt+EdLgmH2LGBnBWRJFcgOjBgKOeXJMX98HzMoqDdmSZa1r091mnSIiEIC7
v/fuPRcuf5o720EJa2/1SlwutZF+RocNTC9/s05jXMPqnd+lfW6frC5V+7pHCa05kOx0k8sjYZv4
4SdOXrT73UNmJcNZFRXVez6RMNALw9ia1FC04qoBSVVXfu7dkbxXmjkK0P9GY+E7joMNtd29Wpyx
PpZEPYRmLa19JdzPjVnfaY2amCFMuoEwcWCJNsLZNsiBcOYQr6JC4bZwwshNomrN6tqvW/BUVLFd
c1jGAgNaASXUTMp7wkqIhauWeE+fIwgbxmAAm4jgdDBsw9OL9+TtXtmFYdxD3hkPuafl0ZnTGB52
cUfAB75Slex7UtvCpTLKjZfPd+iAxRYmen7o+rpi4lKXWOiqIHQTkEwl6RMswr59Y1DohKzt/nty
NUC5pxE5pa74inUfKAVkXCxXuggtVbtsZFnCfmBrtApCflbF3NBj5/EjT+PoTUN55xmEe8p+SYDr
abExZa0vpqKVx7SMDbIYl+BU9PMd2o41A+TDW4Hwv1rqd7UUoyf6E/9/LXWlOETrVn1XS/35j/5V
SwXyD1NSQSFA/bMs+hcKT7p/QKKjMRWsBo6/KHgmtRKTbBMNFXoBe734X2WUR3WFRpFxgjARklB4
/RMK3o8tULoPlE+ItlDj2mhDfkRxt0h8G93ECWATc2owj8Xe0IdY0oGC1Z4zPJlx4V8brlvdK/Se
1wv9lbAJChNShdTpTvgKohTgknnXQmC4SYI+zfCnl+Rn+O1hkso+9aXmdDmwD205uQQ2SRPSAWic
jf4eDlJyHvKxujQ594JjsPLLOmmzW7+yg0NhyuQQ+ZEPsCx3APoUBnZMqp/DopL2ImN2fqU7cqAX
1OvGxtYz89BihFFNsNP4TLLvzJrs48KxQfTj/bdIbyUu5J6BjDMSqTNOF3rF7izVi5/lnBMz0snD
dgr6Hf9BvBsHb9pn0eTdjNEUxORMSQZFK9z7QsyRc8wwDH9ejzuvfq3kjZ2WwUUFtuFrPFlRAxK6
FrcKtzpGZbu9dzqHYPfMX737WUq4M6HNX1OzMjcQwEhkybGEQAmMvevYLOMzHnvjc+khAud8XVnX
xtKUF7NqHgc5NdDbLe+QJcHwIan7/p2UPUBg4rvaT7z48WNrZJlkZMlaCYss1ShZ5cJBpLyAC+qr
0CKGljG1zPyNBZTkpZnZUjaWM36ke2hxk8v8E3m+/VEuqoeLodTnxdT5pTLbG2OJ3VPW9vWpxa11
JkiKTqrrrztC0FlbQHtzEpqztlp+zzh7BMQDgp67pPlrdL/3Vmfn51mAjmqrwuOLTjKl7xvpS6Fc
Ax6amRymJsrfV6WTfMx6lTCTL2usAzO5VsRsu0BxjMiF35AQmso4n2cPopijr7SDIwC5lWlnVBpD
tE8WaENw1MgbHjvyMvPFJgnNldP4qlJLtxvKppK5e94thzpNylvlUa44zexfxm1FFv0ChMJqg+Kq
BlFyaSEGmMmMHqH5Mk3y59Ct6vgh8heLKknHzif2Zk7NWe16Bz8HQFHVTDPorcf+doB6tYWdLa6X
wpV3cTTj5Mb4QX4J/N152Hqti+1aDp8BhmcXBHxBFUgNI9kOnSYoqkymM2Y6/Pup7MsPskqjR2Kh
YuMUYeBLd9jDxZdmNDsdJuao7wdAttFumDPx1Ms8Kjfwq/Wd0GXz3M6mtQG3Jl6y1qZqGuZ+vie6
Lg+OoOc5QbeBRDVkzR2HeHvCyNoD/g11JOwHezCTc2MmziftNYyrhcNDuwGfg7w0LoPnlJjBK/Af
s3kxSRQLy5BVxmZO/WhFVlNHQwvoKuKSyuLFjRP5gcPNJ8Mc661Xt/YVnIf5q1u3c8MzIapyFwVR
+ZjGuhM4+dMexlletk+9z1A1JEqlxhJW9YR5DeyjPeLdy4Rkny08lDvR0XvGesL73Jo4/UmXcXZB
Xi+bApFWuAyrptOp1dZJpN4tSONOYL/8k2t2/maxkzTgPjjpoaL0TUPqNozlEmHaANb73oKvfKiU
mXEKkn3k7By/NZ8sJoC7xWExHSyzJjmpLFR68Ps6v4hnYqsoD1fQXWX390StO9xYv0g/EjfTwPAR
PeUA6aD6IooJgdkExlg/Dz6gvaNjMGgC7BVHQMrn7sahvv9cuT5oHzA5w+3ckB0Nagz6eGWksg0Z
og6IEWGeeeM8fm3yZHyanVJc2Z2Kil0/wihbATnQV2RkNzfJLKNsG1g1XJZkRMNiGaMFiaZ+F2dd
vUV6AoDPaxmI5Vmz9Ur/5ECn29KoQqRHtAt9GhVdpBnLZiWc5jCZxfu4dPWBZERqBsb9Az0JhdDG
yGaaW/3g7RpzWr4s9oDIZhBkNVW2LsgBTwYLUjFE1gmu96DPmA48FE9ou2r1kegDJsCz75BT/BjM
mUcNm7S26HtiQOYuvYmmCOyLTD3K6THaLyJv7z2S5e494ce3LIvTwYdwfDHE44PrlOV9w7TqXosu
ohhWafQwAjt/5AQd6BAc03hKSA96CErPYpFiEHQPZKq8NfVU3DJOa/akvXByVplzLeOi21QDCYCp
20I2Eux2m6mY1bW2pN43Adberd0VxXUK2e5RexmajS5PuDHgT3nVJeUxuh/vshF8/AUM+BWsqwid
2dJH7wDpeBd0CEbYEAbe1WSIkq82bbab0og1LDijqeCgzNG1rOr63cIzfhHzxT/XqlkuoL25B+Az
gFOjZnnOGF8i72xg4MYin/epAxNlEj3uth41ata7rEdaieVs9fRqEnpRG6rj2ybXbeg2ln0TVXnn
sMhmIJuX6ILq0bpqpyoGA7Y4hLYFurqNF5+8TO7ne2gbxA+nC2ZSx/CBlLTGTUaCn72zrBHSpVyS
L1EP+1xNxmiEbTPVXAe4/Gle/PnOytrxIGcpLwahu4c2qogTEO5w5H3y5hAHG7Sn2pcFPxEA7hBD
orntCUgeN9qWzd0IPBboSGoDgWMkQ2SRgoLX5A459kV0tfhyuujYGKm+mUvA1/5sVkp+Fp1tQT2B
EvKodJ48m2OUEW9n1IfSTgwg3ANLDY9fwibt5MTzrsbPvRrS7BYF7fhc+/5IbrPwnqxKwU2bAar1
ybpoMlu3FIXK6C6UvJZVvStn+agsqFK7AXZQfW66Zj3i0zxNILmM8kkZUfbOFRQ4t15LawAvs2yA
ynteRihTKhrzEpeHYh+TojQb+hCg2jds/Nz5ylrmd20Tb3ErAFG0E8/f19LzN0kJyXWTxuPdQsch
PfdvnWa9Np1dvO/qxXrrRZMSarq7doS97YWZR0fAuxL05QaIPnGmTH3ikbWIaPeH0iPDuYmWJ469
08csM8rP6TBZD7LX/nvRxGDLGvW+Kf15V9hNceE3HfJjPRRAYad7L1+eWAABVyYvae89+XrUn2z6
s0notKhVO1c/+Sj8jp4f5LdEbu7gnhiX/DhQCltAVGXWN6/24g40/+tmxRw2NrwZpVV+bKu5v7Nd
fP0bIoOSJqxbGcfvA0+3uwLl412ycN7BATy6hRH+r3p6mxz9rnrCNfPLSdQVEKuXz4nuvvZ9910J
9ee//AsoLv9gUE7dgwHHRir3zTjKt/9wmTmh5w5cKCauzbTor1rKeos3xmEOOtxBK4bG5V+1lCP+
QGmOTIoqy1s5D94/qqWYon4/+FztftRQgoAJPt0PA21pzzChaqM+0uJ9TcgMOgBVYt8LEJp+U1ve
/vk3f4n85rtYVIGo+WEM/KS/zEvsyGvuzZE2FAIRs36uy2oKxyjRm39+Ja6Bb4DCFU7EOln+ZnIc
90a08ErVABkyTaa6edMNRYrycPmNQGP9Qz/cPNz3QBPWUbj5k7BrYCosq3apjzPBAFmevUaGek35
3//4+3AZN3BWiSdC7h9+I9zJ1InuVBNuRQNXBg0nTPx2m2xS/8Wt41ll/o3/EyfUj7L0mEO/A9ev
hv5etJeTqckxqSzCZMr0N1/K+5t751kgYfidsNf8qC/0h4L+lqSDlowjpbee7+d4egAJ+VAPQ7D9
9R38WRGGCNfGdIVRmCS0H52thnAr3s2qPpJZSFogYMljGjQRR071YgbE3imYtSG18T/Xp3PhN9TF
m4Dnx5/OaytitYhBPJJhVr3TcKWo4aC8Qmiwf/N+rXqIHx9G/EDkDyA3Nnmrv3/qF53qGft1jVey
AbIDJnKXWmb07td38u8e+W+vsg64v3m31qj2wSAd+GjICfpwOz2wx5ensv3vbt033+eHp37MioQJ
BVdKcj1vvSl9oYkJOeH3r5f585eiIxUEPBm+dHDNr8/qN1+K1ocbFFVdoP6wqm1tDgZVeN1Pt4tT
zDtJfvdWyFbsgVy7R5PD4jbNbUkoilOehgbT2Was4E8F+O5oDZRgw9Y8Sj+N7Is1ZGGv/ex1hohy
ES9iuKr9LiLkfOk8jvuE1VFpCzpKFDfkhVnkbENb9KemuJtbaX3MfAtRQJRGz0NB0slYTO6Rsh3U
6FzKw5jyPGf+BLe9mzVJ2aT3EYXYEFLT91gmdZaXO0RJ5Tu6AM4JmuL4uYlY5QVagROoRq6SOtV5
DLoh3SR+kFS72cnNTymYWIxgfB4DucxLEfGls6Gv9xXd9BsSgekdM4FHdmhHURoKnUsoVXYvD8yS
6n1jAuWhRxdsESwYm8Lk2y0FC1cB5mxDyrnFHJjFJYkVhE+wfhBkJ4EYoq76zYCA/+TQemPmuFRn
YfboEgsoqoEsjI2fm9bHOBnc8xSL9DkOqvzBG4mRbjq7fmq8wvoY8d3r0B9F/VQXjl74TMM6wvdr
2W9se+ZdnzyHBotBKNRDN8LRJr2Hnrmh+ueIWwM/tKlvPJ2+moLfVMPR+8gQ9HXqxuhd7y3Vxbgu
jQn91fPMgJvQN/pTa39G5gmodG+6h1fiXLCi9xsy5tVhiHM75BigVva5Lk8qBusSOprA49iu5Q2j
9/LVI6PhWpBlcPB0jpSdUjZg9r4+9nkHuR5UenDJCIGRtOIm4JkAu+8k86Zoao6DC1hJaFMqe5ZA
bsOCieYWJHxKVjg42wXCcevlByYIZk23YqglFXM0PCZRbcidJQYGh2WVqSX0iB67BAu2fAwAyL0n
JrZ4tfykOvEd5x3czCg0zaA5OqmQD5XlYQInaiPdMFZ1AXM6LnA0fMYDCNKJdMIWuyuKfoufoI+m
zIXVX8dVCJnVwEvmyYeuaXntHHMxNkyc6ENA76X3WK+cR4iDyQO+y3jA5FKmLxLh6V6WvEdwTmiJ
KTkwyxii6X5s5fC4tEt2AIzTY0wxWkvtU6qBZbekQdaEbRePDL+QDXzC5tx9sRbeLWahs9giseg+
DPQ7nuLUcc/+nLOGkqjnovEz7JNHCCNpwqMyNiLjl3CTOHtuYqs8TRGMWkJwrU3Wpq8kGcnLSHj2
iQ8i9pDT560xdwQbJeSgX8PwJm06zlegK78QU9SM/8HPmwREeRGIEr1LhxbKK6qI5GtZS/dYojUJ
Zy/xlktH6Me6m4cDjhX6J1LzICxjUIJQVK8dzPqwMaDIdiI/MIj72uvW3ybd9K5srGNfDZ90MqtT
QUNgpyNG+2yF/l2ieSlJrZ52a8/iauhbuYsz3nOshhGjST/7GIh6OcMQ3BcLQV/xMtU9JXXWZSCJ
U3Qqfc5Dzao43SY56fSlTmkpc6gk75e3PtM5+UxDHSFoIbhjaVndirEfDmLdd2uH720V6YvqjOAm
wGf4kk/gv+2hF0iKR2LJnMg+TZonCpZM9KwlGexmPld0cPj6brfwGhVBI/HmrpQuo2UmDefV2CSk
hdwJj5m+Y+YvrstC2basH4DO/btFwYFnTjpvI79hju7aOriD49wSIwifDf4dj6GWbXPIzUJv05nB
c2HpaktTqtq2JPwdFWjKDUyt8XOCk6SmuQdNtoN/C/pi16r8xq5h8CYjIQgJqco3XbOeqyurOuei
5mEamwSVTyEc7C3cHRVJQsk8EtveVt0xUU99Foiv5shqNazPiGsu4jqLenWdulO8H2asGP7ISSI0
jN4lXMTdd4wcN5BHrY1rL6yIfTVthsWrPqiJO7T4UbmdTL/dOMRSABzoWblzs22x7tPqGOo42gTM
kk/Roou7TrP2GDGrxyh56bOh4J7LSu/tFNdNXA7q2o4s85MUuj/TU+Q8WumbIOvyY+eZjC0StOcF
ararvlU3trKHRyNNu5t5SvqrKF0+QsgePwbZHGyDGbKJswj3uEi1kEvZFDeQAtEOZU9+A3GZJOfX
Kl6xZL36wPv80A5M1y1gFORkFA0yAxsv10yYOttifGBx/2S4FQ1wn01vFSpfGCrJH2Adl6e2ZMUx
i0C8VyYDCqzCI3Cgt0UW6D2abn6DPbXXuPYL1n4Q5iSQZZM+ImJ32gOpmaFFpuOISE+mtHKZPlVh
SpHX8IikstiI2KSeH+l6IitiaFFm0P6289AgM2NYgk4XAVVvEkUxMoGvC+tDV1jFiYK/OFV+b9YE
Veo147bTWy0Q0efk6U0Yw8/zaE0FPTEzb1n/Cn+MECSMUFDNLGUE7qihSJAjSFqTIZkXQ3ByBs0g
NvI0c7QNZ3EUywjPWv+1m9OEzIghK77S8ycjXMX+xRT4tdiMM3x8TjeuSXLhxLo+B6seliSKvr8t
PR8RYOrAed90QZyiNE9ah5GzFrRCOtE9B5mZ9Ztqyt+NqY3kpxZMctbDNanptT8PpzJPs62qzU9O
oI91mpJEPtv02F00xJbH+8XCMdy5bmpcCbs00m3vFxD3HGs+8J5aTOJSFFs6D/qj1UA2YObykiVu
RuaSle0syOdbIhnEI2rs6VqzRxMyGpOgVDqWNjYyt5drXtf4c5z7YAQy0RlkWU6So6VhXKiJcePe
pyWahY7H8u3EnE6olpi8jZBZ3W3NFz5myIWLTTC7w+HXB+yfpciSvTPgCC9B1djiDX31zWG0W8io
0Z2ZHxs20K1njcMVJDTTX9tErHIcLa/REyRJaC2cKzKJfocX3j2jyo5VKOTvCrWfBP/r56FDAAAB
rM1PcBQ/tmLeAT5PWwjShuZzm7Gmjr56KXN9H81sc7++Az9VhhiEcJtzJcF5HHHT96fxzhncIiaT
8Dg0HMJKIlPYoNiOS+SxZ8NBA/Pr6/3sz1ov6LuruUPa9k9u87LlgON42co9IqlmJaJXW4WGhxyt
tnjpQeztsg6zqOcG4+3btjMSFuEdEmsU+0TkBhqw3H2B/T8cJpQYvynsfjYd8PkY5cNA8OFd/VSU
11C1wLHq7JgUhXPSQ1e8VjbQ6XBkGmIWYexw2M7znBcpSUV/PXicNQWSy5tacNBWfAmOMuUpsIhJ
ny0qz45RAPmus3bPqDvkZYkVjmjQTu76oVF12BOtfYxX3pRNGFPFiKiI3kEhdF5sD+cCQ5plOASG
8O/mSLABR/OER1ip9PltVyyROAWbcUFg85t78TOUc70XnChXGbcrmf9//3DEGvAzu1d27DFAQ8Tu
qrCf8DyNtvPYKMDShHSDOE4Ta++20t0whv6nFBdJ9F5goRrmJ+Ex/eET4CEePUxN6ogQTh1cI67O
tTP+bhn4qWPBVWhUAP6C54fF9oeSFMHeEHllpY6ew+HZY3ICtcfrN40lqTO8jFwLlD7qOkHJ/fjr
98FaOwXfdRIkRxR77f9IAJdI4r+/x4xGHNAPI7ZEhhLRMXcqeWlEkXwuNEfjji7zfCMNVz6UzvyQ
ybl5NRDS7vp5IMOsr0oGrqy3jBYYugT2Lu5rjpNO1h45f5MqXZXdlyYSUX+BHJDC9e3T/0/t85t+
Nd2ttYf2/6t9PqqOBG1Uod/2qv/1r/6S+3h/BKy89IKt1XIDLurf4ZdybUhjOiSlDYTE6pL4T68a
6wSCn5XGG6zPqs3H+KtXbf3h4HhgK/NQ/6zU13/Sq16fu/88lytWwl2Rjxb6GCS2P5mPLGEmmXYT
7yxjzt9sRxOcgrIFq4ykmdNJ52Ib+fcNuv3zT3/bsv67CyJ9omePWJq+6Npy+2YrzvjWNYPlN0th
sBWgXQ+L1NOtl1P8xoT7/cba+X0f6s8viM+P+wVBg6b/Dy08Zr9LB6HKOftV4r2kkgvYEMPedy69
kF9/te/Xl7dL8VPzW6OexOH5o7uqTcYErqBwzmhC3Bflp+3R7YkmDz0rFtc9OucHP0vFNarW6f7X
l/6bb8mTBAuV/ZYd/selbWyyYTaN1jl3VkoYL8xG4GMuIfAFporiN7MA8b3j5u2L8gRi7YKTh1v2
xz7zxLQXNrxyULJ7XAi5JYLpMSWpZTP0PntIaad1ciomys7N3CZD9+iIKk+2U06xb1ql/A054eev
73GgwszJPMRjcf9h/0jxoOg8jpxzMDp8Xbk2tkyD/tV/ea118oQTCq+i/yMmFVWumSfz7JztbhTX
mo3zCzma071Orfrp17/q9+3n9T575uqocld3bPATjVD1dWuQ2+acme6/dmAwd9qi2v71Rf7u3rEI
kU3LxVilfnghTfhlfm/l5GsRkXVOg4E2X+BR7Islo/f164v9cNb48ysBNxVswutw7sezBsRmMSyG
sM+ppdBt2wPXFJFB3zZvu/opaDL3xfFmXlIlp3sgezR4Sc393fH05yeY7hLLHnJH/o+fDhwRkMko
8jLnjL7POtmA0DijRgSj10bHEwqgiC5LZq0K/kXTynp7ed26o30qu/b465vyd7+AA5vMkesv/ZPt
OssZjhdZzcu7ttzA81IVcV4+O4ykd//8Up7H4EtwEiEAz/p+9cUV0Vat39hnheztXsqYVxZ3Bkt9
4PFL/Ppi3y/1FOeO80Y9he3D5X56fOukr3LKDSRpBJ8udFTa+qnE3PlEg23i0D+zOvz6iuL7JXi9
JF0EVJOex9PMjGj9SN/sLjAYsRxisz6ZUUv7IygxanQ4g+690ZjuVRfxu9LroK0WpNZ7FfNKFVNf
nX2jrMdtoLzmiLSyPb6tID0ZRB0PgEX7NkqMRWwV2Uy/uUnum7/3P1uwy8ZPADWTbMaQ9psh+/vP
TFBlClrIdk4dfbG9uSTLvlKesY/BA+mwMguwQBsqkZYY1iqFw7QT/LG7tsXwt5uJre1CrBj8kJEb
90ioiv7LhEYGDSIzTuYhjcHKa7apGEJXjJx0Rcz0oUmC6T73GGuZKf+sZah+4SPtaPFgWfYFhLzm
qR/8ChukY5/alBv4JlW9hf1qtDvG0fIB8TlRbXRYGwEZ0eVPd34CdauQiZch0FMoaGOtbO+Qlw3X
CLjTOK/m26YJTDN0BodiBnOPuO6SapW9OkwXZto1y4Fxs/ROIwlH5454ZFo9rSiTE0lb/ZcszZsn
vy6t+lQINd+LgFMLgl5jIEsyi9WzmGl5Eahme6vmA87wA+YSnr0+814yZfG0O6nlvszoZ750NA7Z
oYfBfSnmzPpM+J1Flew39y1xqSTB+s0Gy5MzhKy/g4tYx2WHEbMQ7w274SWdguDSiWi7I43kjkYq
esDSrQ6RbXdf2g4cuFFZ4j0kcO6PHCP/vuvi5cEa3O5LLR1+p8Ib5YOY2u5LVsQWhgRGPrulQ19J
M6SVD4wd+a9oqTP6ikr+SpHCiF167pujTYShb7tcyU6NIXStU+ciadNj7BAojSrS58l2Eg/5b1Ei
oDol68HkLeoybpgkmKk13ZNO6lHvmobhbd0yF9dkBvPUZKDTXnxvnV/MaUqPeqgCBHuDGfneqV7X
S2NAs3Ogv9DkB4tYu2ZDEbRad3r2Ra9KeP8qM55jNDWBuE7w7fNTulhzSfijM7D1Z4f9ps8iBhmi
tHmWh9RgemFG/FlyioBhGJinahGwF/V4yKf9nLMvh33pYr8iBmBBsZUv5EGqwn0ZqsZ9YfQlrRCS
hcSVNgsoHPZC3DKhD/7Wij3nuRyGktGOmq/yBgkqDTnaWakB7GMvUDWfSMcbLojo5jIdoSkIjpdK
b80u8t5DSVdjCLKTYELfTedr4BbmuSCEtQ6LTEpMLGR0Ta6B3bBc5veZRCulq6SuT5mJb6nkmUzI
5+3Ku77ucLWkkS6+Vm7bvwYOMzDX8vU1vFNdbuYpjaaNzliZSI1m4RrNuuUmGHP96OVZ2+07d/Y+
T4svtl1flpdVZ7bxHr6EPzLIQMoqqAvJOdPVtUwHMSLG68j6I+aYuNa+vlonIIemnKOzmHu/OQTd
6D3Vquj3c1kvzx5w9pNNkhTpcKOzPJd5k+0Q3ix0JAd+xiByh02WjeVzWjOB3JZD0m0zs/UP62G0
I3K8WSXgzAcwmSFsHDi87IuAiG8Wpigssf7f66wjtTBr6ou0JY1vdvX8NYqrkVx0ZdzNsioeVTY4
tFXKPqxLLJFp06nQz9oXv3d4P9RibCOrSDZ6YJhc1BV/KDCuCRs3Wf7tiCw9VM2J2HqQYpmDZs0q
3AlbVA0xTdFuqsdLTrrBkbYhBuNSAVpx1ggxNHwywvsVJxdBVXebHPv4dqlmY2cVlf5QZ15Tb4ay
22sXCVmZmJ9zv6seZa4s5mdi2ndGZG/RopkHGfXFHbsSA+aF5f3Sc5oxrGOTX5ROYEqsrURE2uv6
FtMmD7XhcSJ7QTghrg0r5ZXoOiqGXVWTU3wmtowDtmUj39yw2vZf6MKyIFWLxE3INAPhaj/Ih9bX
U0wOJZ1XBpvJhAIOj/cQFnh9F5CTGNQj4Uy3JJoz/l0nc3Te2Y8DTawt41Tm11Wbr39NTICTMtWz
BLEaczCrK1bbiToKFi5HOG9YBHMOh1cf3hwDzAk56dEVGYPimseWKN8B2zlD8xzlI/xjAnoxlAub
sQ3vfNLVxbNL37x+nevBCTsGhhEZln23K1Nn/FoEY4P9LzPcj1gq5UWbyO5IbGhMUvEUKx0SXJ58
6ob+Ja1J93IdFeMfnVk+Hgk00MY78pUrG4FUElwPbapwbJE8iUCmOaaGt+znoKw/4EAtfGwqzvhh
cNvi3ovrVytfHifLETdZj1eEdZVBnUWvf+fo2voS90n8ZVFqfBdrn1+ONx4v5ZCRlezE/ojLPFEZ
Mu68IxPVVV21naDp0sz3WMc3mWZqSpzZZJ7hY85XDfyPe9J9FGrXIsMj4/ErYHajn/BglMNU7pDj
5ldT2zo3C47om0Y4+r5QjEews3af0Y/ku6pf7E9kKg7n3qsXi1GIpbywC0D/ZchSw5FEXskEO2e5
kJG7TYvAOc3j8IlZ9fhu7OMMP4A2r1oVu8/Z6GXxps0TeBxpKVTYQIi5ls6sEPa69smQo/TCZIi7
F0vh7C2Aue5K5eozZiYjCh1c4u1BsOTtDQ6zw3YCNslEDkfKtE+Ay773shpJVGkv4IwSDMazJhoe
52koUWM/EXjb6J3ZdY46TWqa3E1QmYYXBhFWR7L7sAgcJELCI1WucZn6S/UBG4slN0amizK0DN/M
jpqH53pkh38VQ9Nd6bqmmcxGeC7TrsB6IJOoCytBeZGwuB3QDwu1qTlZGAQB+sNdbA3EVZRphGW0
Y8l7yqYeT9Ccu5eTslhGbXNG/bDm58L1L1odbfKysq56f4bwNMtGBFgMfIcFUYxfGerraC+NZk1/
Z3zmOI21I12E8Gntq/uuEM0HbKLdQ5DPzm6YFuylKB6Y0ZLh6phJwshlSf2tXTMogK+GStosevah
3pxBABiDyrcOt+p2INv3UOYLQ0m3itQNHrLpg9mOxpWrepvxvt3Y+wDOBfaJuiTLr/NdspppWgO9
5Nl9jfJk+liDifs8upH/ZfR6LJZm7ekOvr9gKplWud+GEdHyr9BxGrVtSUnVR0b9r24yxbddCkk/
XFTXn2xsxeSZkh24TSaFswFrREsaLvl7Rk6esmV6UU+gB2f2eJlJgTKTihBIVzt9cM6YjTCk8hFU
MMPSGz9e0hsTF5gZRoybbkqZE4xcWpNxlxg2v1pOA8k5AlFktvgwJQ0pTH9WsP/rhf6mF4o38HfO
x7L82lU9/cBvMDJ//qu/eqHyD/bctdahg4lA8dteqP+mwOXg5JmrcNajMv1Ltyv/oAnKsdHhREfP
CV7Mv3uhNr1QCY9mzS0EN49z8h94ICEhr/XvN7WYibEQVpEPxJAPCM7mh26hTeu/gJxpnkvTqJJG
b4TjGaxdZUR2EjvhLnPsvsJ8PNTtnpOpIE+y7m1iLtn9w2JRZVjjPLmamMzKCvEWM/lpyR3nQTAj
zbYsRp/iwIo/FJP2Nyr23I+D4/RXJIv2tyzPRrRXVYq2nZOzfxWP/D8J/51kDbQjIeUAG8PZT6cF
HQ1Giba3PxmjE81nqoApYLZq9ZdDKp3yg51F2r/sSD43Nzr3RvxQTmHrL+lCxElpdRPZr5UZypTh
/NzhNMq6GS+6aSNYs/UTopERigxKfOMqs5W7hEgG/Hqf8du+g81WeBvbQtgEHyxSH0SCQStOOCZv
WpUO3oUDqesLdLzmnedo66Lz+4TqAOJOg+xBYa3YdGajIOkPlnWgE/R+zuzs1sMWlh75T+wrvFxR
se0nWx17kNFt2NJN2vXCeJkyZwoDMy3Gi7bzjdXTYO8I6JGoMgJyb5fEb1xcV0Z3L8zcvRokRye8
LL7AtC4p2HpYLA8LZvl3te9G79t+toILpJa2sU272s3PWFk4yxBFnT4OY5vsDPpZ0Gl8n3tQD2FD
NuvJkxUYoJpFkODPEQ+l10Vgb+Z5PPe6jzHrx3Wy85W33Ddl7CjzEFHEHjPhsVy3cPSsfgTvNi7l
1g/mISHftEn3wRxFR6cqrMd6seeCjHZjeS85eDhhH7Po4/wyg/wBjLcuP8RrKqS500zgJ2NH3Kns
uoOl0/9j78x25EayLftFTNA4E2j0g9NnD/cIj0FS6IWIQeI8GEnj9PW9GKm6nVImUn0b6LeuKlSl
VAr5QNLs2Dl7r03pfYgjDqkcE3M7ES9Ri1ODK0eWuQ1DdlO0VmDI2rrMiCU2ox6iFkT8dUj6mSTi
0Nn4sYXwJKuGlNPMQh+oZBGQs9uh2+pab7UERWGgsY1hk5PiG2CSJd8CW3s22uvCNg6Ras72krQ+
Uwi5SXWx5Ex1aBMIPhbh0c3Kbelk7RN2xuvIkHzV8DJbVFAd5uDpWejDvHXdJNyG/fSgE5iMoRMY
6+zI9EYWmn6obSvbdjgdjz78tlWGRGLTamh3CmtMjpbKq+3gVclJy6f5oEseTcPJjSefCPiy86xA
CggPadxpiF/SfluVbtcdbdNMD20CV4HK94gRMToRz6Yw4RVkjNXTrgJO1lq12lpzzfejyTXcDJyU
UsMJXVOGBuTxfrNn+QXdJa7nkDOhIyEOccrPPIgH3rBmwBndkBIM+jUBzCtJPOgSrV2JKhGr3rBD
rG2puOPdp6fUnjR22bGrD4SNqm+4gqe1R/A2Uop42FN2IFNlkllGc7evpEQfYz9IM7/PvORmFiGK
NYWh2JgfE2AZld76Rzca7ls/OZQ4wtaePm2ilG8/IqvL662nVnIInMZzSvTvyrfVuG3qvNv04Qx3
L7Q+OQigltjldi2K/Ftu6c3KKAcH5W6sHhINtKoUAjuf065kZ7MIJt7ZqpHVpYwCVsyyxApcrXXV
FTLaYmzKwPWBZwRxDemR6+HsjBbbnIYDc+81+RtuLwpPwjmPDsvlUTVknJK3lV5iv0v3zEHjNU+F
uEaxvPbEamseH2quysuIU/MlX1azTEEEYnbdaqe6Nqz7xJDOkZNUHHDBmm0NIBY5VPxF19qeY8/4
Pe4KsY/cFiUOLZAVAxBA3lroH5lMm5uWZf3amUO9imbHP2Spex86zXXoO33LMuGdqlQb3KDNnO4z
64paG70b9hycuvSCxbgPZJd1O50LtdUrqS52ZMf35jj6VNX6/dxo3dpKi+eWNlCQ+gphV7EldTle
kcvgYtxu71tSVvmGMM0rPd2mZmby9irrJbaSS2bG7A6SkLRMkKmVdo85UsetUczhw5AN51qTTcBJ
In1ytfTJhm+GTbx/gU71xYmMg6FsznhCQSjLIfYgxdi2Q7O4+Xa+kYZ8i9K6GCKSu8Fr3kp7sjd2
M7d7vTMeaxKFuIEzdEIFvt6Tjff4EgvzXvn1Td7Gn/BmzivOVHg66USx0m5Q5n61/KENmBQE2bKW
1pp357Xmrk3S8X7k0qHk6iPAIM7sfc3CSHzJbc9ZN6a7YI0stJRuf0b9tOklbjM6C1u7lwbWVMy6
ssfqGOC8i4Nsyr0dBeF8iKtuD8Xz2CdhtutyPQkiHzhQ0mtbNrM8mEMfTRCSJAjqlrLegCp1LNhI
RS6AVaxrXOD1pq6W51wxyeLwVG3q1I5fiTaygsFQnAske8KQPwmr35dhdfb7mY019VEDN91DP7W0
1tzijTMd8W7TlxTYwKbn86CgrbIATmpy6mn0CUaxWysOScGLbHu+jDY0XI50sl6rORYnO7GjLQCs
adWqyHwOK1XfE9iVlSut6cgO9/DaYRU0y7tI65FdVU3sBB37Wp0AuZ4qO13Dnai3parVjRGVYZAY
Bl4OBdgkNAHkacOyPQ+Y1B1/pXn2ZcCsw2E0L2/1qO6J3qMPhzhqmlN1X6aad/DbbD6OvflkjXr9
CqNei/ZhUapsa7uD2a7MXAzNyrKqqd+zzxqbvvPfsGrfiZjzTGcN3X1rl3dDqWmBzEhfn2J1ix/n
c4stfUu+d3XEavjZayHHjEl2NDTRbQQfb21wevvK8mrtByRxL+ksmg0nl+ZAvCIG3KqPd07uJCvP
A9lTcMxDhd8/Y/ejx6B72jnqh+wTOnbaZgi2vzvkuKyVXXOEjs38pfLc6QFRKGZH5T2bmV0D7yrc
T647J6AHHD1Ax50+llGp0yhbsDMucFLTRN0/WstDxAVLV+ZoZth+ExZkn7cXNVDUivS9brJXJrcu
s5iy/2y2/Ub3FdAkPbNRN7JlY2oXiOISsi2CuW6sVa03+QlFW7VPMS5SI5TRWRj5nh5qFmjkMAJn
86t7rzAkfSIvVlfi7r397Dryszb7e9KUx8ce6ftWQGMAETVnyU3Zde8wpd5YnXMsGY6/Vk2onpJU
nJzS9LGRIuu1By3ZoHJmgwCOvKZVBarANvQy0KrUuJQmnQbiq+RNKtp5RcNsuimQnu+HSoxrN5Zv
eURCnGIILO44iosHFsh23JjKhIbndEOcwzWI2q1VWBmbV6uVz5LRySlyJkBN1IKfFuHuhJIz9xbt
4mQ+FLEpXsvcdl6tpIxXcu5owIS4OTWRUzAovnMD1TwgNYS32B+Orpo1DKAIF03jNuSgAhcOeqAK
jzHd4oLKA9140kcxwGZRDPGpUbBJMsboD6AFu0acKbSCouw/Nf58QEn4XoUOXdQahn7R1SjRodke
QroAq3m0/RWb5I6rdrRTi75ngv4tr6p0NVrqa9/BMTHmGmt5TavQztEyN/StaGFU+9gq69UU1nQ9
PZHvzQ47OE19hJ76sAkb85LGqfmUWE6zy2vHOyVxwfC2iwuUz/7DNMfbvJfNPX1Xa6eLV/qQFEwA
hwgjDZ9E1AAIkcY61CwTw0JN9oXdIFxNwQ06U7lxJUTqkvuuQIW/gicrAmBHNZaufu3RMmQ5SewV
2crY1SXSsDmLvw4+CZUU+Fvd4ysu/PoJfVy1QZhRr+ykOBFZOq1JQCrWHFXQSHealeOsqNkT8wqO
nHXvky20cyLzLS/VU1VP9i0NumtXcE4x8KBvx6G0gqaG52BBFTFruzlrzdhvwUsan8g/hvVGv/Fp
pPUEySRlq5sIj04F5A2zomkR23iQjLSqbrJifsLfMW6hKdGyp0nynjViLUZ3RsbOXT7mTH51gjSc
0QufXJHfoCy3Lo1Fu0fJ8jvFLy3NuN2IdK6CWAM8MFr97Ri3MQBrVTw1Vpqsc9rHWwxNPggZih2k
gnSFtDQ/ZxGLy4Qda8t4QF4cL3zV24Y8BvJUd/GQjVegI1gyWkcE8KqpegQ6Vb1OL+U4qQty3ABk
J2OBtsExY+nTBZH0USMeDel1ZQZu3/cr13eHG6al7xXnjVxoz4Y3v0Q1LBLRqhuOuRNfRrYd8vkQ
elm/mTVtl8ffwQmQA+a0+o1o03ovs+aOwNZTOcYsj7H06LQn+rauOd72RmPuzK7fGZUtVshqTgyd
2UBTHVeL92S7MRDpZH4ZXfUWqui1qjLun8q8qu7sVuETfIRuxXEq+qppBml9Vn7Asw4ty3RvZt/7
4kHTany/2mVsjisj8upLGIJe0Epd3FhWfU0HqjOtTfWgUzS9VpkX6cj5q4HyTLsDSQIiKyvGmS0h
Dfm47ARypWt1TNuXxKuGO/gr+pRvYE64R8IBmphptA2iZNw90BWL57xKiTJJElEQ12WQEzBWZk6B
xxR9bcRNeR2W7nCvjUzhUifbpYkWAZIxGj0OqgzrC3rWJBgHJoeNXcunQXn5oe/j/kBVnWFli8ud
5ZfWtp7m6IQDytk2pXqcGqJ3ZOXf+p5K78pEE99pIqvTHCcM3kyv2Rv5lB1VFU5be7CaR6tE4+01
xgtn+PScwbYMwki/RfgM0KWtohuQmmagAG6eEQpbGzmP486sMLalPaclcDTatvNd/BxJRAFQMjcq
TWsdjRqHqkUXSy8vWtPb0BhhkcFtEbXo1CnIhjgPbx38XeCrp1evULSYDffFjXK+MYrac6lgdDTp
dCC/BnrF0F9EUVFWtLHLXux/RSqdrOFhmDSkmRIheywpg5oZfCZ/PVTMQPHsRMw9uF2LYQsum+CR
0UANP6bbuNLzA3XjwS2gw+V50W8X/PWG1Xzi0tvlJkcGlKLb5TDlIdLR6Ma6OR0Xc0yfeyZ2VNKW
np3ZqtmFGM/Wl6n1T9D5AVmSHbQ2QtdeQYYINGx5dIsNiZOp1dGP5sm+zSwRNE2drrKu1U9dJrtj
W5nf5azOk49tZjlbGHNyEazum3GOiru04TJWmbNK/czYiDwfAigXtPyrpFtn0tNOg5XeJUZhrADD
niPH/VR5dGapryUQvYU8Mo7bUugghel35J3NWYZknK3KEv4qTzF/Srpvc1Vfnao7T/UErmYBY0Xm
hi4D5yzDhHas0SUfupiPl9OuMdtAj0dWZVsP91DwyeLNavrb43QceFIDteD4ddWxRhJjRF5l/9q7
6Wvi2gfPkndIKMZD0k7QoqQ8sUR/Ai1fQn0cNxy1uJMFuJyubxG2MGC9kFBr7LxxoI0ys+laiHya
WtxjCDqA/d3MPeoBKXFQcdCZy8/S0mibDMPgbY1cPLJ23htTBDg06rtN5gycvLwBVTLHwQ724zyD
2aQjsBZhArGFbMoVbJfXsqv8axpBH6aa3UmsQhhgzfnJE9YdCZ0dqQvCAMmib7vWdiFMoHkIKJS1
NaMfEGihmz4Cxv3mCXlpZ+OUec4LvLZtnb90otipzvve9FPNMTfB2iPmNGgLfy3TMhDMR9cI2b/X
HYlSuZZ9jaUWbyTWiWBxVcHCrWiqeItkIfWjdVnSC4gFZD9WLYIg0rsmZoEOWtU4Y1Dj0L8tVG8c
AUI6NbJggkaHnkN5L6eGP8ROXmNBAXFay00JFbdZx5CSBumc6kKc8BMGTjoWFGJZrrZ0cSJybZW9
ymbhSnboSSqMiqB9Lbw//orpQ3NIchneeaxqHQBC0dgFpTEKktUC/+geNUwdLaPdVpu20MaGJjBF
TKuNUQtPYSENhWcQJrAEf8h3ZIc1PQelTfqNAlL/2majm3VY/PyWjsX/m3797lt1eSm+tf9jGQS8
UVywzsXd//z5l+2fv46+VQtD/adf4NCEnH5V35rp/lvLdOo/fejlT/6f/p8/Gue/7cTbOn3r/xLd
/o3nvjAIl/+QTPVzL/7j5/7Ti/f+IGZxac+TrPyj4f4fEqH44090hoFS7UcT3uQffwiQTf0PFFQM
xUEQ+QvA/b/Fb6fB/3PP3cLgDbwdS4NjooH7m0yMdrCEWttmhwIw59mNsnmrGS3PxlwA8bWZCe47
aWNLNUS3mJ7klFmrvjIQPHCWfIIQg92yilqDrnlGpuHKF4Bggyw0xju6eBkaEw3NWZ01DEUhmKr5
FCbupHg2agZwopvPvhvpe94li9wUE/916eOy/+amnqkCmSTztolNv12lqKjvpcZa1iDN2HnDgJ3d
5f3WZjzt3N4Kj5U9IlRxyrG84W2S8EQeff1i+uW8xSmT4eTUzMOkppQFP7aoqfc5nGvVPDDPU9rR
o8oS1IiE8Lz3kRk528F3qW71PoySTaGisWGriTX7OdZ9HH4IivwuPlWdibB6NVDTDncSCUm8ciNv
iC7w0GNvW2WTiO6HSHe2ep4V0lolUYEjy2Bsrq+1WDftg7CWPxmJ2He/jE1Wlztal84qQkVLWM0E
iDEIRetGazF4s+lh2XUEUjDESyFwEgw+0WsxT9EtiLJqU+lzTofYnSQ430h6X2Y1dhqr4jBuhlK6
O+XM645fIQ7qmzdI4/3FpWxsg0yPzH3umII6HG7AEGKmbqCKeX6+K5pCP8NxyzGtb+um91ICehz2
G6oCacn6TsaZwQ1TMx7sVFIFGhyza+9M4xObWfZFjydEO3kZo1FScJSTzP6mlWN677UdRntQimvo
rP42Zt596DzffE5tWidDHONdcpvykPhldwRcv8eimt/HWO6u/YjyZuVqpMfjTtxpMJkpAEpod9Oj
y2LXrDTfb19tpsz3BZm+65FT8iGLHMgEQ1ecXD1vN21t0QSdk5yK2ClXUhPxLhor/82JMnqQTdik
d73myJcIzpWgCJj0iz95bBBdKrQjaWX81KSX+hUN7bQbJFQW08gfU602nmE+1hE4x+wtQRr5yYEI
vbaw9mzZ0q1DxNGWJvVYHBpz+BYSUvQy0z3c+HXF6LWPo+6FFh8Y4gRaVzxY0AyHU2/F9m2OK3Vr
9ugNKYXCat9EVnaofOGcw8oVz6OhvIuAmUbZNnQHP83yA94WQJQAgx9bVUW3JjTrfWYW5mmIp/EC
RJy5VlTbRO7FKKv7Ov0iyzh95ormu3FU5olIgHyvyrK+IPTM32o8tmEQgms+Jo0530m76znY4Mgq
EBX2zIg9l6qiK3LEp7TNUZIlZyR15tWfwbZTUvDY52MDJI54heQIYdO8VTQlbvrGTD6PrT72K3Ma
9DNI/uTcxZl8VLgUH4iVqVEN41LXxsR/pqOZYp91ulNnV6TO0KxOj/oMCHIriri4s3U/PJAvNexI
p4nWeup720b29ne7xw2NQHT6PKYGMeD+Ioaqi0Nnh+dcr8o1OAJ9kRwywiqjg+HXp8nWJ9qaJsWp
pd5VORgr5Mv5Xo9osZc2JyYh2n7XJKW7NWKQ1vPoyNc6RJmhyyHZ5kg4Aqe0hmtacfSMCarcV40y
r+E0TF8UgII3OxT9lS8kvB2rWn2mCy8WhkCx5jnp1lUxpvshB4VYW6kDfUJV2RMZifmOy87Toi3h
gG5Wv5saU4fZK+ggjKFubgi1AcBYNN2dK3o8dH0xOUwn+njlcZz+PhsxYxTUAIpbmcMMTYfHesz6
MxSPu5pe4cUAIfqF9Ll8N9u+3I7mhOIThYl+dpJMP/td5l80pmfXaewVGwUZ7DdVtTj38/E2l6pG
bsSDelSwOdczTd4iCIeOwjUT0bGuOFZEngNrQZnlWZH1gFKMpYaO50kDM3o0pCUenIkBV6CDQwpa
6UxvcTqMnBc1D2WeatN030ImeGVayGAtzY7sJeDhZWV8TTk2H/LWzncSguqjaNL2PnI792LQjyO5
Xs5w4qdMPrWl8mn3uvO5pzh8qSvFmBZL/H2eoJ5iGNe6NyWM+/eJrhtSokgCNCjt4ahFRb8L0eZd
+q4xj0ZulFsvkfLTgFEfgRJngMnq552ZjPGVna1+dnxVvXpd6X6fkgytqNO10QpR+DsdiHRjQXSH
9VmTRuqp0zS29tqFG0Kzj/cZ+AjlD57IUtSQbd6/1Li/86A3BjMPnFlLj0vI/CfSXbtN5SLLI/Us
CQPbSbPvpSVAJfq9/OxFpeNsrCoqXs0o8nYlgo2zEqF36pFuQxCfIdMizvNVhg19Mtjf6Kh1+aVD
eX6bekV7ztAubhS5xkdZaZjgOxSshFfSr85dTpN9qT5jsEAGXdPbZXynMSdvzUFdAY96N7PmT990
U+VqQT+wXQOPiU750GmPcWw7zxg1WXoyBiwLeDstl0WbqG64nIRw6l51yyzTvBAwWLIsgZLJ0O4g
JQ1tb+d2NMm4J4YEkziqn6AQcBOxnHsvmT6TxJiYL5iSq7MGGvPBoxm9Evpo3gxko7AMTgYcT4b3
UVielwt4lLkpdnOnMM6XydpPpXGGNpAeIgPfYhOX1V0VGeaT63X9ZnQ12rgSHrvmpDQSfcfceExg
1hyGW/TIZn1gntFeXTuy3rq4QUQjunpeq6H3HwR5LAydWmOrx414hJMTW5wXa+suC2WIR7of/Wse
le4OoEIVDLp544XNwGUvLB0lAy1SyxmPfmd4G5Fo8htMBkSf2kQrOOyku2f4VCMkapFNhlN7V895
Tfp8jSAvNoz9aNIAmG3GK8MAgm8Xisb9TC1gPI6mn+JRBwn33Ss09VxUnr0Ns/qLLXN3A+n0ahpN
m/L5dDJWqFNavOwD/Yy0S7HwY6Y5OEgfkgC/WBOyacv5LambAvRXEg5HQ41rCL7DifDeiFvT4kiT
ZvZdSG2KLpjNGkqnlTJZblzYnXKm/kCNoC5mpCQH3+YTmVXFbY9oow5CxkU79rty2+My5pTO0UhL
hLtH9OjdusId2RXc5JkCzaHjm9LQllO4V3UaMkXO0C+7ohHZwc5B5HNn53dDVaMTaKwxRb6rV5Sv
fTttMo5b9w7hBKthNoeDo0/lLV0IBpS56TTcHL5La3OO6UBmxi7TWVYQv1BMj1SqiEINfXjo9Tx6
0rMqf0KP720tBANWwKhJ3tZZ5+MLcqhWIjs86G6NjiTSsUDRm2AHo2UcHrDV0q0ZIzM9ph0SC8Zp
Al1mEkEN5uwXtd9MCEWtD22kI86CCDbp3YS9DY+785qjnTO9hRNpnmmSThdf0oj1swTXayTHY1yS
KhRR+H+Z6XKnlvMYObAZlJFcUBsKPqV1LDJXfE2whS3SvDwAp+9TkhXOFzH3xmHSXEIbhthcS6W1
m9qcX5p4onWhXT1yh+hp9g4oaBHTymY6U3XlsNOJhgsyhG4jR4RTkotik5MNzWUxtwrnfsBJVa3N
nOJGy5Pb3krMc2tbz6JlKAkIU62iLMvXWebRCyxyvpgC6WVe0B5AH1WvKpC1R6bWJvM3bxtH5XRk
6AB31zI+mU2ZZ4E3VkWgkz21FS6z4FkbZxzxylwkyJzBrQJwLa74OUnN50kzRhqPiBIKGD9IO93b
0YGTXTtldi65/V40AjuNRe1SEPi0r5GgHmlg6+e4yBNgvYNFkEXDNtfGySGpXW87td0c1MiOg8lC
rFtXXXTBS8PODq381tb5cEQBb5IZiwRC6KajGYjK4i+n1n+wiv5i5uFgiJfSJD3OMolk5Hz4szEm
DmkfJMpLDikZ2ZRw4NuPzeyxStuA3x8svZRvRDJ6JVu2nq3//cV/NmUhUOPFHd0wkMtj2RH+Ly+O
kotJyFwnBzFWzduckvZcJ3kMjMXP7v/9pX62+X28lLmw9DAUYvNzfzUtJSihnDEueKnakOWGZ2TK
iQKKqm///jp/w2DwmbCeYzMTGIcF5uafv1BMHhNKFDc6qJq+MXwk6+Co0djkZdLdyQYe8k3vx0zF
J6t4qRdKBatKFN9qYbwcrpmrlZt/f0t/v8SL0s5aIsSXYNlf82uV3nlxxynjIMdyPutFM+3MlDHj
or7HdqdHcfMGqIjrLJrwT+jA/1dy/qZ/ZC7Uy79cpr/1jz6/8JyXEVSBv7aPfvzYj/YRxIw/UF3C
4cN0DG7VAnHyo30kDOsPoJo0XZkm/FcDySL2Qjcskor5oR9g1v842u0/wNqJBVqJn3bpSf13VJw/
P7iQSSFJAFlAXLoQT7DP/nyTzyBDWOeVcy36vJiDMhnVFZBx5zCcl+3Xv3wxv12iPl6M3tUSletb
WJ1/9VNG9mjlmDBQhuDKeS4tqpRpsV/86ZdwDB32me5aL36P5+r/4qVhSAO2cVyHL/Xnz5lomaDt
Lqzr7I+8tE/G26afBpiJrlrocd5I4xtHEIaSNlySD/795X/u2i2fHDYrAlks5yhwEez+/PKGmUSl
D7LxmpMdlYCn7zGkYGKZ62NSLS83Fp73G5u38att9+NFuVVYMASGGZM26F/tnajVGSMSDHS1jdJ4
LMH9HYzCmeWWVcb/VHe2d8NWzIsroUixjdFivjuLazcnlMoMJDOWHesa/pSWkKdwM8+z9QKYBF0M
ZiZdnGCqsewkC7lq1SK8WCzr6Bp+Y1P9Gf/z53cHhMRe9jfyM3+1kHsDp6/RjQ38FnjdoLlZhzFX
WNu8dhSPOTlWJ5B+7fu/XzGfL+d/a5t/vKrP44HEmRf+dUdzNB3lsN2IK05Q8VhqC8zMLePvejrK
6yTm8d62sBSSDxVj96No/w0e4e8PJsAjoLuug8waufYvF69H4ZLJbBQUe7Ack+WBmRbyQ9TL30Ef
xD/cKGynPFke+zcd6l8WgXACh6nrSlytxUbOwLfMtqRcYTIMF1smZbv10uvO8nTqtAFqd+Bh+fBE
fkA6//2L/6cPDjeZ1XLBBvztrjUsaEfAO3XG3pKHxMKCVd0YZEj1q6Rkz/33V/unh8Rl2eO55N9E
tv5i6Bd1qiea2Rs0AzGfllOM4cuinXhSHBtOBZyxw4ftHvQ6d7lP6XspyJGJiOUQGsYsFA00PPrx
ns4CHrJMh1XcZb2PitrBOB332DZJD+UpswleHcgOJg1m++8f4gNY8cvNCtkauoJA2M3c+RchfgrN
QXmTL66QUAlWQHPX7D/um7Er6ucP6GDuDax7E18gNh8Ii/ii0JXjutnXU4FLlhgGTKlIkPEqilBv
371G/x134x9WQdgsVKi6xZu19V/epkaXsydgTlzt2eUL+fiaRd3UaJhD8Sjz5nd39rKD/vQUL3nd
cHUBcS/8FJhNPy+BRYdjUM+m9jos3mi7w/Qagg3mv0x8gUrHLNuYTuusMCKHzQa8Q8ygd5j8h4QB
MYevcurezaof71KdFQBPVf2cUIPfWAuK4eMratk1HOB1YDdx40FjBVJzA8fVOhguHwinz+9M8HyC
Xz8Wn4TrDFXEMmh4/ooUmSmrXZlM0bXiLgl81BDNOqVRcIueeer2eEv7IUjdPu3WmBdzJwDLF8Zb
H9jtwlvUTR2/bO0HBg3FjV507rafI22J9m5JTijJmTdxUNvhvNZN3H64jAbtqdaKqFvrLujJ1RAR
QBVYCDLaNdwInoy0HdSGLYAZK45zIhC9urzSz4pPXlsQ/1N41QXFFDNTj0Q6taqNnEi6yc1uRTXl
bzqq9DW5SRzNDdJTa95fH79PNk7rYzfF5Trp2L/BB9uFuRhFGF9gfSIbN8bnuLT59DUCGo/wGNfV
6k+kMKXD2gxdl4AnSVdYphEigsboOYYXdtRwknV8BsAOfZdXPP8N5Nmi7bL9PM6dsZKIBZuDIadE
Q+4jLESfCud13YdHHYjzA1pWgcHK6qPmqg0w9MAv4rEO6ANliOHiqK7vIPjlqKqI7ArXXoppHYwf
227GPcI8jUfOqSZ/I4uY4JcPmrPLcI13V9n2S+tblAmlx2pDCchC3CMkvEcEz49NLskna1QnWuAR
Nmghd0pz98bL3EyxM4uYrgFGD0X/4WjSfpjOjlnJG230PbGNpqqIs1WdjN4BQWp8QdTRveHPdqpV
RAecZMq0WfuQ/C6NYTXbBtVzJcEBDLo+f2GclByNnrBd7PPG69RVVWAneM+Jagu3xmxWXwu/tb9U
i2taOnX8zo0yfotUmHarmZP7WldcHoLAunJHdjEGCOH2ATdWoWO1C8uRfuOkkX/sVd27xUgNc3gS
1Y+a7SXZqS89JCRHgnP84tHtSRPzuQFAsbrrwoXmjvh4slxadyvL9kOD/xXGYKBAzSw0QTF5zNrk
0JhH711/0ehkmLzdLGXkP8mp8LaavhQ/M7yhKsv4pkutr046DiST1V6DAuENLiIbgMDM6fH1PI1a
yxX78B4X08T4s3d91hW/Yq1IJu7KFYIKNlMLAK4ZYKeqnwFbcmUdMXNRk7QCn6IDoB38gdsLOSeX
PutZsvFTXBn3kwQ5T471EtoDKq0Ea+KGmF5Wo4WZNEJ9+DQYBliGOV4Opw4LD4FMN65VYFxpYomz
gCfUCwoMhggkpc2b48QBL86Nwk/KAXOfTUghszIzHqVuL3+oyv2brutZn1nOQoIpaf0zxxQdv4Pp
hM9EIp1AVafzG8xzQU97GPhfGoOdGk0hkSM0WEV6IS2LJYZTtnfzgU7wXVJKgCSxqScaK+rHGkkN
R3vLZhNFit/swRyAZsPTBPCyseBOtYp//Hi3BYMIhMESGzY6LgoQZSfTnfyoRbIc2cVtWUB4i5j6
XdSMG7wH1HiaUJQ99mJGUG6k071KOG6YOTQTkvrYnjsc7etpqR4ng+9eFBMfikeSV8rivn1P6Pvd
p8s/9c2EtzwiAPSgZ+AvPqJsgTmCpcjZbaUfyWcM3lS/I9Ke+49CYc7gBRzHNHdejAV8kbbgXBrJ
mxkNL3230MbxXbimeaikpl+I3AQOXIX6hQZOVt1wG3HtjOXdlpVk40FHt1/M7fc6w18ZVJX0Nx/W
cXhO7OYAOWCNhAst3Wln8mb7Ch/oQbbNAorgZ3qcpcM03kitwQT/UeCopVTJ5rR7//PwYy6lz5T6
C7LbhsMeWFomofxiZ7XorE/Qvwsb/4RrMsJi2+EN1njV5hWcbvypSGbC11yLefHy4xESoZ2O235s
ljKInadbN8PVs4b2HQcW16iGJ467q333I8EGXFo0OEmz4qiS0ePZfZBDWAbMg8OVvpSt6R74ONXJ
ZMJ7nyANwPHKaLlY94qZ6zCw43bL7fmB5dAjMBWEGSv+5rSniWx56aTO9UDS7r6IQ86Awim5a1UM
xHnj8a8bI7S5gf+E2XQCR/nYJ+5jmnky33QE2O9AuXCP5DG8zbgY+E7HuuDzfywCWW6CYUpKvhVm
B/6NM9nmATwSD5yzvHwxgPJIl6c+70T9nC6AnA+UHOW+3MvQ5KomBpzonI2c72GgBPVLGCkaI9+7
kYTDlw8sTKYvhAtIO4xv8MQAOG9a3snHnUjLW7SnIWEJsEXKgiGanMXHimTU3vljaAwgGpYLhD+F
pcmoQrkvGjDqSTePPvaNmb4vOiWKIhTn1EDGEBUPMInslw8UnKF5nAGYqLA1jZ54HMjkJazcIDSQ
lLvUZ/KU+EzLopoHXaJauPv4hOxE1MjtwsxsGPXsPg6887BoTYTJIxpxRE1YuhngcqR9VJLfBPXA
ZemWKm2GS5P/WTF+bJsMZLij6hx9iOnFfPbZrqGIGp62SiFnrBulOMks3xouxNFfp/+LvfNokttI
t/Zfmfj2YABIJMzi25Sv7mpvaDaIFknBu4THr79PgtIdkdIlY/azGIU0wWZVo1CJ15zznNHKl53S
byd2AdplSei81T3xktAoYELmxBY8msssiOwWC3NrrNtE0rYRxxFZtcnWdoiWgrevpNjE3PLo0Mm3
fIyTkG3RCNflNCcSxJAMAOc/TgqZPBoHB3qOgYbszUFdnWz40zArJ5O2Ne+dc8aqotoHgT/mVwXM
VObmfWw3T5Zpj9wi5HoXmGw4ypJ0PfsmOzVIjbI45LXVR7fkrPfQ4BeggtYL8O0s0o37oAFr68HK
wp8nznrvEo7HYw2LnDpNXjL/pngMPaz3J+q68JgyCEDJ2jjZjdf73CK+2ROgJ7PhKo5m5f9xQxRj
4f9eewMiuwLNBnQcNNsIc+Rb5DJLWe8KDDp8KTI7tG5dp+SL3BDemEo9bQBiwiIMyjcutk6WnEQz
7LSt17COOirJaJ5kX34hY0SXsEkUiwVFCnR7nCmE1I7ek4gCaF8nbjkWbrFbjTsrj/hmeUCqH23P
FuJQ1dw0fVpx2ovEupOevRC2t3BTm4aFWqobObTXE9DJOrgcVehxsbvQ0I9volijjfBGvjb6AYRa
JELXsGWtzkFaRYp0zMbwA46rXr/btO/4mgmYDwJWwTw9FgyO8YbRqr0G00zhJyN+734efO5u2+nw
zjpqsjaKWmh5Giw/mU5dP5TxHSJyszqXHKO3yoSPQdOIxpsnP/r1nYnqST13sqcIQWkUYPCoQRfU
iGQOfFXGe6e3vafen4o7ZGyfYyNELRmk7UnmjbnxFCc7QKv090jArPVsMhQESQ4ZmCLBF3ji8Ziy
ziDsMcHX0THyDKhQZveVJQbXOan5QCs5LtPR6FNxIF9tHjZRUxHjNqCIQWCX3giH5EksApJ0MmFP
p9Kqy3mb13WJzgX+QTDl1AuuDXcB0zt3mGrtzt+DPuzMq0Yf/lcp3t9liw2FRhv1Cx0MLJTzSoUq
mbIhMcvD0XiKUpuPRxU1/2wCi4u0kspWHhzodHUSRLXnGNuocQpd0q0IryzqqPAmKC492RTXa6Oc
oR25HkXAVxXFPih+UycJhCTbvaI11TiocOSdTuvDJIw5t9m3VhkYIpIANllQB/tUP8MtgwhEIje5
g9bGMDKjsr4CRVZz5HWcaRU09/CaeZo6EWURXBKNhR/rwLqNML+8WkanAyGg0bsiQ2vE7cTGi/BE
jKUpD7e+iDitFjexnwedQbCemyiFOBwDHpj7WaPYkPxyqK+wqYKYzGIXYh16Hsnq/JjlrMAq8jbf
VMNXqMu5eZLQyK6MSh7cSJ/M+KR4AtHbxSdbxslXZ3DN9powC75xiIWRBkMEuqx5LC5pAte9wZO5
yErfOePvMr0zDdsE/oX+ZuP3vTpWXdsjorFtWDltJ99MZLPPYF4Z2RGhS645criQ0s/gsYFZgU6i
cHmwuMPsPsdMrBECe+Jcy4nvwxLp42AtmaVZ/I4HE9ttUBbmAVmW5+/dubMPvHL8HKt+epl0YEWM
fuel7qNs1/IN4XSm20GfSACKh1S3IMp1dmrjXoMjsQAsQenvhRLTyY6k8bmvhfyCr3T5mlNV/l6R
C0G5PeYsd9zZvrZq7fqgKDvmDFdgdpqu2vWguXBWNWXa7Jtqaq4kKqrbxENGFqVu8r6ou+jJpcaH
VVWQS5G10jzOvmSVK+oQI6GXfa6amb9JlmbSUimXQXS/lAYda25Go0V0jYmqkaQR9xs/878bnl9s
eGwWlj/d8NxWqov/tX1TVZ6Ub3/d8vzxo39seTz5DugGRFVf51PZK6H4jy2P77wTtmZ4MKFz9YqW
ic6fWmH3HRNXhkIwS4XNjzE1+1M7LN7xRykyIXlISLVS/CerHiio342NWJ0yLhLMjZikMwtjtvr9
NAwcHIKyvE1PE4tENB+BllgubcSzxR4UCSzdUIMU8k0vxpWHawA4LvhZvCsLudZbe0QJfxAL+M19
JauoORl5ZeFShehTmAyJaIaKhK3CHNKOsgUnQEXSL3UOThr0SDAScd+J87fR8kjYAcenPpQK7EsX
8ELVRypnQFjmQsGORZ3v+1ha/sWKbecNeShPBPKXym1VUmhsemLh6qPNRknt28zQPyIgVm6zlL7Q
bjpQgAKoyWasdacKioH6U5+zRWJNjwpfx1kXWDwE68lTBEqVWYUgWVU+RguPntrXZRo9JQhI3Zgh
KaQMxEw33ZPFQVea6SSYzTcooW1HoCF1IctkGwigfsBVldGfxBCLl5XgWQrdvQmT7gL9P2e+zdiJ
OAoa8dTV7RsTZsoLBgiQKWrCuL+kKuEKrGuyRHeOItRMsknods6ZOEPXUdEcaV5+H/EG5AqsHPWA
gHGK7nH1iKwXxPdt3GDit3YyXtPPRP0xT01+d9IkGGD0oyko07AdlrEX34qMvG60KhQoY4J9NUyG
s6gCEkXwYmslkL6e38hqxVTQgnBf8/98+0A5pKBiRrrQtXv9CQ8zWws+0rb9QDdK9zmuW6Mpw5+0
QwyXJQ9GYfMrVOuUHNkOf5ffgg7cyrznuoypwXuMJwO9+Tg7htx6hhfpbJmCGNualDbzvXJbRxzY
YBr47GAyQTjmczOHMnid8/GxW1oJpg+sI1U17dRit+kDCnQyrtdigN0VPbbDDagV5dy1BTd6hu00
PKA3528Cc8k/PVpGinh9E61NSQzmE7xeN3A3ULzyyQaiozgLdNvHWpmWOfc82iDUc9x8BkF8u3Cw
+ep5Y919QXvA6A/1FahHVMjgHYOJD7iqge5gI6VZYpRK/XRVYn4CSwa+ibhnblHGzZoKXZFD65zW
kDcjHaiD5lHwvpOlpxoqdHciKEHoxMeCOya0elY5k8NLligOo82g75M5YB3a64/IFxiLConQ0bda
/rK1YSAfINgjv0mO88CgoHaofvBvha/rLZwY1EizBiFX+su+jjdCvQsZcSn325HcjvsJpe09EbGw
P+NU95uuQ02+9tAdRTpQytznhllL8ZwEXJ3QomdTujrBA8vFW5dr6wyAzIPm41qzNbJm28jEi3aD
qHbSDM0BWXJL5A99LbFOudLTqLVVXGyfmi+WI9Rt3RV7JrP5pNWdUEPmM98HRpuIH/VAlQcz1yfU
o6fBplT8xgiELC/Oa8k26unY0mAC3nTrMLYCjMGTGUUrVk+vjcU96nzImYZqZ87TaAl2Zl57J5dk
sgNwluAim8nYiTEGVkK6F7+vmFQ0HhbS8+I95Ai+YbYqeEP4Bmgl7GqMH+d2qm+itA/2yQysW0D+
elxDhRjcMsQoSABhnYKi8EwyNCbFjs26qXcqHbUbVxDQy2NN1Qt6B1X2xwxe6Cmw2uhIOL397Anu
edJHyPz241QtTy0cfOc09RyRYuEXnjLNNDUCzbvNbcN6Dk1G9FdR5SG1FmVB1V6EKcZBvSPpHY2M
hQWkTrlustvE5mi2wpl7KmQ1pLPEFj5W1TJBMUlzxvBZ0sg1PV0GEJeRokiBYtgUSLqRErbgXauS
u3REkurioKA+TFDOPxeFxftJC0Kj9kOg7xycx9V85aSKv96OwvZLlNEJJ7Hk7kYU/AzVH9YjQrgU
WjSdbW95bMvWe549Cz/ERp53SRnKP3vPZZCo54WSTSW/5zrwHEar6R4GPDgTmtSW823dG+ax0Pdj
MOt5WKM5hEIP4L4daWkLbXX3bWsqQ1/159RvyZ9ukImrfW0Z1r3j8u3Kc7q1bT9yeUUOuVV/44rB
d17HspswMjRSxYf1ZK2qmPSXkX3Hq5VgP30do2jO3stRcE7kjj6l1qwAJ6bmDnL2fWlPnKMV9/YW
FfGXMp5gQ9a1fhggQeXhjGEG4avebo6LHoDl1A89FEHY+JspxuMRk8EdzyeOH1HQb0c9JcQmwrNu
MbJcguuibDt2N1440e20SZA/LGn+leVq7jEM64zodR3Plp0s+IhKjbjOesr6iu8kljuOGPL4GNan
W9Eo90tVFq9MOtRVEE49iO/ZHyfqEKGeGcRgnNAPIuAu+TNbsBoGSO/fW6Vnhnx3B4FdAORSw8z6
VpqaiQzufjv4UfySeI1kQFWGn5rO3hs2e5GWndJWdd6WhT/fgU1fWIUBbrKbz23c1zQngSrCezN2
qm0QdO9LguDrum0OhusF9zWo47SAa2Oz73w/u3lt8Jyo8PmcLYuodV/ogDrHpZMRZm8T7VkXO9u1
F2g+NEQsgRon3daVXZwsIr7ZUTg1xBonE4estAcMhfipzJ7FMdTPDGSFN9J122WNhXV2cbufAp7G
ahvhZJy4/HFADJOz3PlT5121zHEfvGRqdDY8cIRitF4ca0BEjVbyLlky/8qzQ6aNlkNREvvVPvKJ
ItiY9WRv0szrrwEGmDceszsSeww5vZHEkr7MXvHipFAPLnnTOg9NBp+I3nX0t86igoM/iIFwLxX8
FvvI5NsRee7CTbZvwLXsfDUrUCxpcDKHZtjNbKj3hU/Y4NZxUp1F2KY3vorZWnG93C9p55eHhcwd
nuOJydp6fAk0hi3DYnT0wvETEHhWUKn3G/rX+TGWc8kwqLEPIvNSDUJQDy26OMqf0t3LqZg+Mx58
RrtApNPYtjd+Ei8PWLHktvL64gCx1jmGweBd6iBx9lHTPjdBj6tbuVRG+7ZoqptuCTmigCJsob7V
+4i64apngnplt8o4yaBqz1nQO5dKIEjnopX7IWvkE0SWCgdo4+8NICL4mV0DjlWR3TtNuvOoOo0l
s+54CMyUfNiBI99wzzkEj4cIRoEoRXmyjVYdff2EENBfERFDfsIMiBaXzdbHNsSSlULBv1lS+dAn
MKtwW5mPpEL6F3as3QvIaeMyF3UO8cP3+Dm88O5v3ZAH1CW2vVx1U9mgje2qD6kWseJWIQOV+9vO
nm0V+idvFMatidVty5PXQ7/vkCwLayKtsuI8mp73ZmTFh8loMswjcF22gwK8bIBkgwLojSb8m64/
miE7UulnDUloSbRbUG0DfIu781DKL3UcOXsbt9vWqs1cn1bWeU6VeAsVDt1dWLXTB4Rje6prRSWY
mCX7GzNjNo/amfkfm6koVMU+qcCwGontncx2EkcwS/OutWfwVCNknUvcG561qQVRkT0Hia+4dp00
H2Hb5Bby7VzN1OL4/tPHJLSY9lpp4eQnb2mH6AuHf3SIU7vZgemu4YIM0D6imOkc00ERHsnLNjiY
VOKefAxQr0bW2uw1XVaS0FSseKfqjg4kbvYe+cwYVPleJKIbX2GT5OcF/+AmUHN2WMCF7vE08Z+p
lzA2y82XMZp8bnECOB3jKoGjO+B874sk+IzwLNKbttt46Nr3GguGfMW/cbMSaBTVwFPR2+YHEFKu
2gC9CburrGHB/b51695kigOy7sporMUGJybS4IACkSHZPrUMKidIGCK8C8nLppodKtoQZmD+x7AB
rX0K01SvRI1xxrq1wfK+iKPHmmORbK8cTOZRa5hjBJvJ7MVHPy546mr2ngupxxfRgRRBWVw3puL/
z3BDImVdoecDiFq1lz01aKxi6rVybClE3MHh2ZQ0dT5fmVqJtS75qEXzLYmzDPixcda/EPB9r7hY
W2etJEHEB5iMNvoHiVQfExlQd0nKhhJQwa6oKjG9X5ylJ6wFvUIDhiegGqlKmaMzAB/2Kz3Y3+XI
qJQQEtDDE9rAu/hBqDTGrlUtdhedJIt8vStvo2TXB1Zo31pI0SOKzbA+JiKJo+uuDpdyX4NZvI3K
jokb4q5bp8qoKn+uPPqHy6Jni1ilXeYaf1Mkl6IPqzh1otM3gdzE03+vw+IQV+oRZZfYVD59sVAc
GUP0q8SXH3RP66fCy7v6f5TgqFi/H2iUyEcwEi1ck5kN8Cm1mhnbWtv4RcoHEs8S/phAP/iceaFx
tnT5XTqY8fBkNrV957jzkC0bwiKj+NTpDrpuojIlyZZ58Vjq+fTPL9c/fIhElljSg8xqmvhW/qbq
ixCbGX4O7GyA9BfME5Rg4h/0iJiwuYaItQLA5NQ2b2Cd5semY1bRxPTySTWpx6JsfiGutPTM59/S
MX0JXWogBwWy4wFxXd/xXzJADNkYC2uDGOgIC/nNqhpb954tIx5oRmQko2vXIgNkpoxi9Ty9HGE+
Hi38I0jIEH7Sg3Flf36pxD+9MRedBsJ7CxnXjyFN3gC/v1BNfKrdiAoVzH2lfWeseL2Jqki05VMN
hMQ5o1jgxJjQHWRXZGQMj70zYD9HAsWGxJzpljHwUhdbHW2skdBERc5C+Z5E5JnkoRavKj3rKQOT
b7aBUIrSlG0JTBIGg1++NaVJMU6P/ZpKUc41e78wQSMwpISj6DrubZUmkhjgk6EBVYwO6OeXw/5e
Bbt+Th56b9dibuC4wY9C7dgyEHwNnnEUseQMtKuFgA+/163OulBcJRZAFAfjqbQXhidTEfO2Zgz8
T1PgcrUigXxnK5c1wt7hX7lY/HOCRBPBNKWlFDaBIJsR/Mx06UeSwU9VxAQMiQLbxj3KU510VvDq
0s4Y3rjZPHCH0BB8097+dxL9q0m0zVn2l/vib16D26+/KQRA38+gv/3QHzPoQL7jHMQxoC05puRO
+bfTwHTeIYckt5IDe6U//zmCdgRuA54pSONBVfjrd+1Pt4H5n4yc4ZF+f7yYuEX57joMnU3hSt7Y
9yd0LnqDGUs8XARD3iG+WTLFCDyjJWrSubwMXuLMWLgTMrtwPkLTItI7G5+lr9xzu3ThU1744bIp
efs3ykrdO1u17mVKAwhvXY6UzEYMR0OECOFQLkn/wWmL4lb5HkX1YAf9Iej85Bb1DXBTsLkA4obF
pueO2y1ETnFLWo7cQkhvDubgF/dZZpb33Tj2j/QLwIPoLrNXCMTjlWMov99Myi0/oDxgQGXGBjpB
vwoe89gvHpXdQQvIlnNLvg7QMC+6dxu5PBJqrh6x+4XUU7x91vnTHsUgxRczXlBXgv2ra017J3aw
hCUQDJ57gJ5vnlfQtrVViIl5QUncNHV7j7Uhft+QeTBvTcKNdiIabFSdnvXkySZ+lJOb7gcTVeLG
MMvpwlzJvvhN+4JxjWqeYTjYUGcQWLJFvTyXXZ9tTWv6LZuI09mIIYNOChj/0iQlrVhZy/ZTUi4j
+yw+w5ec7/ytPw7xweji5UoVGKc2MUEHu3zwvS3DPaiBKbOHeztgx2Dk0R1QqvTgpVMGaJrOvkU6
eTLHarxMcdlfSsMiPtQqXH/TFeP8xLCvZ+oaZNsO9+0dNXl7mvF43XiNOV6ctpxPPCrEG2CR6gou
ZPeECDGf4GIZ2Z58I+CjKgZPXdROf7NYjXloLM/YIfApH4ilF0+oA7uPPJrz31F7mc82miEOsam8
K1ppkKHmHahQuw9cq3re4rEK7pvWLz4IlQwHRJXlrsQBCpIjW46jKQ1Y12r60tBG3uEHri7p1E3b
QAxJs2EFESEkgGbxGU5yr7b4NOHSGososUmCF9w7bhk/lO1gZvSmTbefw4KhrVlB5Gp5APmIuAaU
ltekQSRHeO/1raOsaNuXJkgme+m3cRtNh8kyWNsMRpBe6sVxTnlU+zTWLpOXMkrvzRpvZ5JFy12G
TblGpBoan33kVcUmjFor2DSjC7sWXXx/XSaux/kVx1dJhn+Q4ifdsUGXHxKrYMA+pdPFDTJzHztt
f8MTgXFDVTfDgzKi5WOT17bE3VlP1zWCzWfkq/LOB52i/Do6DoNX3idm2z3CL7D3mRQdzuRhAbtk
MbXZSOC+ywYxnty5LalFzAxKtPXIgcIzmqMQlIOlznJmwMy8ysKGSqtLT4YvuXjlGKnvZwIcTmXU
mPuhL+Q+MWrGFrGFORUwRo22JPH3+FibO5Sm0Z2KHXvnNsg/8yTHact3e3rfhjG54pPfz0+um4lo
S2SCsV9ISzxJNyyu+mWAXVIwgAm3g9HI4VBCFrlLyeizaPPLrLg1sEK/eha6R5bLVVhvnaYJOUkS
zOJLUX1hqGb6m94tphuxeMXMRyOTbJfOg/EaDS3lSGohKgB6FU07ZCsp2fAp0tHDBDkKui9jkgd6
QOu9asOy30aA8+rmkLuVNKcbiy3jBGJGRAUuxYMa6qgIttE4uz41uUmg91MIc2x2XyKPLfRjJ+J+
AIRN+mN5tdQ29PRtx3BhqnfOYGfjk0qnyP/sRFkYl3Duc3OUL8WQjo2392vgkAej77v0y+zVtZUB
mbGU4sEFiOm/dcAv6gAYUy4Pyv+bWfWaqCgpk+/qgD9+6N+7aJvcABLyJP4HbS783zrAF+94zmtn
K54qn0rgL7toIidwJ3Ib8rTGDmhSPfy5i2ZNTZPA7hdH1Lc19Z/Qrj+cf/C+oIGB+/rjv/8FzP++
Ssqu/f//z/tb3+Hz8oKo3tXZxW3/Q2HgD4zDyCWyTj4ZaYxdyUrbKj2KXcq5uSQjBBSmtHPpM6/t
9ejW7AHzOHqcS4cLRqACURzoYa/0iHLeK3xN97EeBvOIzp+rkiHvhpb63ITdc8iUkGzVvnnjwZcp
Eli4wC+M68pXW9t06kKrCwfks18kNNrrSksC2fTKt9JsdC2txcGidvlD6/6qcyvjKxw2UEkCwstX
nSIPxCZpnfGWQJa9gsvuR1N6DdWk9o/uEJboJJ2oS0FEQUbtO9uyIGJWBjQ4yWR2gaC1r322ch7O
4k1bJI2zQ8g23Vpqyncqi/1PeZb79nXbDT6XpYL9YE1jdElrjAgYvHm6mLao9iGcLXng4edswjb7
zSmW8joaGe5Lf3F2kg3wB2AqJdrQ0NkZnivZiIrxdVVHs0+2ojPne3Ks6qK+DwM0PcdJb/Nh+xgf
uxYDPBDi6SU2yffKEtTQUISHxnvFNjh0W8+daP0XCAqQ9tKQqipcQzM9dIr2HWBUBiWGZGmnGt95
62tHL6aR0390Ijw1rt7RUBHpq5xZXAtEUtZzkDF9QD2AjjtiMslqAn4j6zeRs0pSeu/YCoEsjAws
tpyCU7vY+3KgNvFj1EHILxvWSGtE6Dcl7Pqv5GDxuYJnpj1sYCQhQowLfkaKOWP4q/dNdrCgJsAz
xILe8WkgpRbYd4NDm5zHET3nKifwq4xpVNmx8MagSJmlfD0fW+XrNnQQPUXlEQ4Ysl+OUxewU9Nb
mXpieH4ktgfsCYXOgs5Xi9rngr0+Acg0kCnBCVoPwEWxGwi51122sGkzfK0kZQ3FqAVzJi14MYTs
80etZYhCWIY7OSuR7nw6O2fne5Vr34aD3u61XWhG564eaOGiCs33KkVOMkKyEBSsAtWqobPP05S2
EobxAOYfJySv5/glfz3cdv4dVwLbG3phrqAaNcFtVWmt+8dpWsW4LSzXNTLeMdiVQN+3zXuYDe5l
fUVyIui/UXCLM8NY7s2GB06yTUcWv6PKUHICuWeJ6ow2BB6lLOfNnPVqbXWMuSaOMRRsDLOw3KH4
T1LpPKzb0Uw0cXVmBqbafej2bJcbW2soIpFrubr22DLIc9+TYzEbr4t+l2C0+uhEhlRSwmGUvFlZ
u9xlhi2s20ARCbCB3cU6snXZam8BgDXLUzdq20OV64+UQY++JjpJ5LYjg++aZhsJvSJBAuyYnhJ8
W+UDiUyOWbUKTHnmHr0x54RaXQ9OYVrzQQ80f18Wvd5PXUPfU5aNkQolml8cq35Ar+hZJOFs4zqb
aNuzbtx1gU0g1uKOj+bINn9IsYkK7jRBf9AjYM7jsrBI1CBWoPP7bVVLf6Z7NxpQ1Db1BulfEboB
1Xq3rlbipQFyVSR3brwjmcjC+jB3rLdVW39ExdOGFPP29DRwFx/T0S8OCyb1rTlEet/QtZ9Tg4yf
Tc5D5zUHI/Xku0ax9WzFjW2rUfHLcAEurukY/HZFBopnqSTjadS4udjJoER9yCUbltMUSA8+feB9
bohLFAC9KiSOKDGZ1tiYgM5RpJ2Zpb6+8xSHRPh5nCB9Uw28YDHejZZ09nRCdsRuShAh00DM3BTK
qc8o8sQRsEwMIIYnxoMWqT7mmCUgn2R5ijY2i4k/qRaPNDY1f3W8QlyFqktO6eBbX3JoU69+hCf5
YHIEXlhXJl9FM43PvZTzmQHeGjRL/GxivDBVU6/Il9pd2WRkIeUBYoQZqeiGHJr8Yk0ltOlgKg+m
XwBCjczlq+45+QaMeXvty5Et1pCS+4lIKgRekqXtdQd3l90Jc+pzv6jsBsaWBDc/Ej5D/ImN2w/x
6kVGza1yVfFVSiJq9iBLhnwzYXS6Ypvs3+aj8cii05729O8CAKQ/tBYyeE7zh8UR8Xkwg2NHmtJh
YZ8HsCerb8a+JCDS6MP7clCcJjORaJTa/aNVlh8E4kQwNEG7UPATY3ups9K0X8JaVK/A6tVTPjr3
sRwaxvV6ykT/8RgSHf5Ukne0yUEe+ncNDuVT4uX1np2d+SGyx+naCf3nJbLd9z3V67GaZKWOciyr
gO8HGS+nQU04WMR4wtCI2Km270mMrdBY1bEkozU2LyMcvC0Zh535QHJutZ9skoBICLbgW9LBMSns
2OPlI0jAXRzG46ewnop8S2igTA8mvqPiNDcI9reG5RA/QY4twBmze0Yx5n9M7MAkyDMB89ynTk8L
Z9RnnGXc1ahxPk083q/HvO9vaR0/jcpvbup2AUqDE6F2t14ZdpfWXRhWOIH9NAeGAzsstR7IPup+
H5xJfZqxTzRvU2fmw0NCx8N0X8HCjnAsIDVQH7BLhg+opcNd5mZoRxg/XIaONNycbmlgwXTVt8K4
U6pz9+gaoplNXPE170Z8QABx9qGc7Qd2fsNHP3HDXYSF8x5Ns7ybeiJgN1kZg3xirlTfekaY3SAd
sctd3JvGg5NVQM4g3uy5XN5mcOBY1W1Rfkr6DiRSVb+EfW2S5KpeOx6JezZmkrxk86NlR+d0TNuL
MUvnA1xBqIhehhvTAsi2D8lruSZxAeShX/U3vadOfj+SW+TBxYpNq+fUrOrJuYxxB9rU862tHeOl
grNs9x0PPwMtG7eKmcSXgmggrYl+H6aOt4lyt8ADWjk4M7ps5055vrPQR3MW1s4+nsjuiESA6zVy
GndTusiADoEjTBbrdi0egFy5CElU91QpWPUbVQ4Vv09MTuoyseXshptKZXKD3vjFNRvrulQGsbJi
YjlYEsoQdEXxhIB5gCpN+XGwIWfuJvxdcJbMydj0nSubzdzG8X0xKQQAwpyfTaWG67kV5nsyQjig
3Ki64QQaWOmDtd11BRyvzhyOddnjxe1sp75m1NawCS/ygVTddiRQt0ziTUywxFXvpP0DPEZzp0L3
DBCNzXAWzS/o8EJ3I4v+Ne7jD6SJAZ+Tlk9BMQ3Ry1DDqfLaCcp704orty6m02RG9sYJYv+ACovP
oVPpiDqnMJlq+TA1WPJnseSbUHSwlSbJhozRe3VNRia6K6/Ij/Xo+K91wC8+1JN6CtPKO7RTE6Z7
HofjiRQiSOe6PfdxIZqTshi6uyXmwjQGSDhH7XXlzI5Adzr315NySLGy7Ukc+JnpxiumGEMI582X
tOnd3/08HvdJ5srlRBwSMEwPx06gAsJTdWlVw0za5MPcbBYH4Po2L1KXKUJT79NygNcB5vJmrCFe
h+zRt7NWLmRsw64ZiQ23C6JV8cLzLbvpylzE2GKCCXR5B8uuzWT12BdT5D7mAaKgrTQCtRm6lLIA
e9BvGfCh6BDghuELZFILZq6VIUadnqIhny5l1rZ7zMLktaWtHz60lAE3Nn4KTl4mbx+8YigrpCUp
NZYTfIx6q3pcwjElXjmKDw2DwotspbyFDErSTtA0xq6vZH9FwkN3PbEuO/ogX+4t2bXP8VhcNWNz
XfvLtCMjjmEJksbPLqflEVyJurIGGeLa9V8p1MaD16rd4CnnIR3giG3kgN/vkE5FlF8xwBqtQxIs
y6wlBnW6rUj6BI1vu8tjL8i7mbICGT1HHjE9NQIyjPY4BkoRLpesV0bxeR6m9h7c4HIH1Fwl+6hO
ZA99sX6Gql9m3kYlvRPaxwIUGhZtgiCaWHiP8Cvf14in4mtCbrzwIkrzrRuD+mZiQMNAiXvhzG42
5HNO54zcnzT2Hpklo91JUPEEatyorAzvqxqBj2SagrdtK+vxPQbbausI5UfefWTXzT1PvzPhV1oq
9JdO/h9a4+8hCcztTSF9EaAVdtn0OD9ip6Jg7Gc70h4RBXFqFHSiMkGlt8yIkgNl/WqxLP+mCje1
xlzacMNM9Os/kkYYn8+sCNvqVBYK629MUQyaXL5lRsfa1q76z3FuOs5tNPg96HmFEGDethYmz5tU
pgjV1p2a25RYcPGDIdImiKS+UjaewiFGvUfOFQWgs5SaoFu47RcTPVFAQ+90y5NNxK/aNxMygqRH
fErglHyr5DB2TwwoZXtYOnCe7Rb0pXA+LfQToJX9iYYtClHZJiLSSjJOjGdCdREJkmn6RXPwf/eZ
1z2JIKKi75qWP7/yhUykkNMlojcy9Nlp0mBZRviA57FvDwE2m/ZI1LU6zfxBdecg73SPuJmJe28t
H3mw7oVXCeLPP3Q97fhuC2siyneY1PgSNAZCg+/XJMSp2KHbmhWLbK0yR9BEb9BbiKnPP3+hvy3s
9QshC6YMQE5g/3h3sVYhpQvD02k1sDKcwEfalQ2fD989LdbUxoCIXTPYTp6yH//TV9eEmQDmlGMG
eBr0vf+XZXNtzCgu5wn8cVrbz+44+jt4bjP1I5Ha1WTwqm7n0QR88/79/MUt628X2TcdWG6wcPUC
/sffnZROI6xCVZ1aq6YpROmLQNvLGqTfaUvb7Fha1zto2zgbAGpUk3ARGr8y8vJThOL+eX1D/x1v
/mK8aQszYL39f483b7+O/zq9IUqPE/X1e7/N+pN/zjjNdzh3WPk4mtD0v/NNz34ntf8GRB55PX6g
c3P/8No4bEdNlxk6s0fOVim4Rf5cdNrvXHpKUDH0tdJHTvKfLD5//D4D5+Mv4jZHO+4DkPrh++zA
bIpIaVlOWUngiFhglNhu9PqXi/IPT4ofD+71RQJWxlLye7rBD2KSrhqMGvPwcoL322wmr112sTd4
W1jX3f7nL8Xc97vzSb8UxhUWQRxPpvwRJVYVLFzSSNCXD0m3SQiFv7ZtAl4s5oSbnLncqSA46jgt
0tkQ1Ff94uX/djmZXzPHJkbBsvjQfjw3CEKkE3ZtmLfl+GwX3nuf0vfnv+GPj10sWDadsO3x/GVt
6P4gJVLKmHsU84020TxPUry2gVVte46Sjbk0X3/+YlC1frygnL8cRSzokXPxzNdn1V9OQhE1dEtk
0J7QpjRXGBitegsMvbjKJLumnHhRZh0NMcQRbStTSYKVNhS2KAyBXCCYZjGM3p1BYbCJUz87k7tG
90uXFRB78z/sncma1EiaRV+lX0D5yTSYpK27fIwIjxEC2OiDAjRPptH09H3kZGYDWUV27XNRiywI
3MNdMv3DvecWBQ0w66SMaPdWNBiskoCyObBOFlHjn6xsOrBu6kFL+4yuVG9ab3UXNGsCwFCGZCHa
l6QdgpCAZzscOLDf6ixSt6mMJ3zRLJGT0ME1/iJRbr6m2iOFvlQw0ePavQeDkz9JdIkcpOSmDTEs
VKzNYsM2KgphY7cbFAPtfhyW5cS+7I6QoXFvl+VXxyue6tT5F/GVj73CuER/UJ7pjD7ECOV5CUpy
w+XfLMmJDvNmIYO+dSGQVyJ0u2z6opKgPXlZct9oYqjToFY7xyqHHQtneZlJFATDLaOzFdtvPUNE
5yxJiaPvvDXScvxiSyN4mSuaDi2yjCyINn7pJQSMwWdLHowxIt2YEegUjUfCB6JdZs7JXdW5W8SB
GzPySTN2Y1Pmu0kZvV43b3FAMEJGMGyK+fSl9ZBOJagvthhSmDGbWUZydiMisa9myqo3TuUZr0k+
QjKpiT7e+fNsvdQiH28Kqt0jdSMCAfr4km/VTW6islV3dWG6O4vZ0r6cyOFkm5c9tCxWGKZWAsLh
YEFyK8y3iP98IhLbeWskqTW8H1Ia1HhranFrLF78kibtskODLzYRNpIwafGoYpcRwWkxVHQbRYl6
bJZKPZSqu40AtLxvF79/ccgMPBLPI+7EbMtjWXEtEHKT7oe+mg9Vab9PcuWSLZWS7cYcbz46eAMe
TRlnB8Nu1B3YqfphQJtrdYO+Az7SMNlqCnOvJuyCtXRZoxMfgHhhdtODCpzhBvp0vokWxhSp1+2j
iA0M4HXUvIGIAcfnCRms7it969kpo5agoumx0fkbqBjIIkYICg6BhDfwLWgIILtsxiGeHo1oEgcw
jeZRmE1x1AS+nRgGtze6NtlHmLFb35ea5wZXNJUFdKzYfMSQpz92ALShfRiIWXCIUzlI62DPKKpl
wVYYfwrbB1DgXtiaLa8WszHifiFhYVtbM6HNKPnPs+FH7/28ryht4+AQR9F0M2dZtmWUO20letYD
SoGIe780NpZj0jpFA8IHNw82NguU82Il4nZm1bePMhm8ZbWWIYtIq1B6yUc7sl8Dsehd3PfmUzpr
82iN9gcyu2+RIsbPSG4d5Np80sTPnXunhmMU5YpWmIDdaBrzsPVFggk0uzO6lhy5NioYZy6f09gn
4DoBsEaPHo+nyIhhgBnm46yHfT/X8TEDFbCpg2Y6LDn/bBzJ9o0ShldyPE1GyPyq3g8g2T92Y0Hs
atIwo5r3bRPbLy5AD0Z8OUkilTd2D4PR2B85t/0TWjz7YIoEJcUqJ0gS8rY20BiXS1TkwLvsqNFv
auEXtxxIy0nMAUxmy32v6olo68A3NpMf0eM3kRV2ZkI3UB0SHgDEaZtjv4ljNh1FKapLV/qnYrTe
rBbDDSgLgtVAcDvKN4i5NqIwyg3/Lo7yL9GMcWdpu5034FQdTKf5lA32eN+gRgo2SIL9kCNB3qca
FUUgRXGSpQWiAKgVkJdlelez9oIOgtFkY4JtB5kguYGI7puzrwEqjFcxteZLxB7t0V4yCUw7EFvB
lAIehVugti6SfifZ13CfyPlzCcfoHvgQWtiu2uYQ2N+6iUuSbQChHy0Ks0zhzA4rJk6PArTNYVg8
57aw06llhbaMtP6+cYRCLLdt6/2L9S7SqVXSG7YAfcgd872XopvFoSKscgcpTG+9UadHK3dIaZNB
ciRRhj3qPLhHt3fde5mK/JgYcfzBd3dlnOpDoRM+/jGZ3whOrtByAh9hkS5gscZiix0aJa/R59Yz
s7idZLv12pMR9GEeZXJha7e8dpUd1qS4YVBolLoMoumJHs248rSXHZ2cPLkCg2bIw/MrcxRrE7Fa
3ZO+0p14Pk6nMbM5M1oyBuQNmWTaKkBNdMO3uuKfIv/vi3ybgvVXRf748fMPCgb6gvVHfq/uhUCu
CC3SDkxqW7TdVGy/u+mZif1fSW+hXVyVBJIpDesC8Z1kweWPwIut6gLagVXW+JNE4VeSBWH9pEim
cfDWlwHBbQdMvX6uQpk2z2OlGvvOizrvrYZTdNK2wMfpLoUZsj9u16dNfZYiaMWmFi1sxYXU5AlX
x2EAm3vrRuZgvXOTJb/UXqGSm3YeidRlnoT0aVCOfmuPzvgOII0K+1ijiWq0haZs9JH0NT04R1D1
1XgYJi0YpHUY5sdovMd1hQtqJXAN5NIpb9m0REzsUyTkTJEytiIqHwcgXro/IPRt6k2TIMrbxnHt
EAChQeU4Wntyn8zEYB3pBJYhBOBjcooRPLEhPDP/3JIAcZ/G7lhupqmc7yOsOExy44jfvWxKwqKy
Oc29U62Vs+wXMczNgY0Nf2p3pEOfEXFoMqfcVp9ioyJRm0NqJsOLN4g3OFoMUsRbQHWPuPrrx8DJ
4qcly8f7FnEIK8CiD6ek9ONt1NUjy0flHcugQA+fOTUGgBTt3QMKzbwKDUfNfXNn59abvml6b2kI
xjLrvj1Gwk2HQxlRAXoHyPg51hOVmosZzlmpKnMLyWS+2N5SVmLbo8pCCyHqAVxi3BIInkF2qKp8
l/r42hGMNYXT2U8j8LyNgjFBWoGbRuN8yTF2MlhGdKkCwgCID94j3cKzMaw6/JgRcJLhpRHa2MMw
FN20dbvehhnfDqPHOggNZhKiZZNejXlpEtGNpcgNDVunG9cLh7YSX5JLQtOcUQrlpZyK8dz3jM/M
i9Bl1ttqo7oOI3y5ySGWdOJdDJTeWt4jENOV+txPmOdJJcyXpYger3fxPwfe3x54QtLF/erAm/7n
PQugHwca1x/6Y6AhfuOUsnw6QjIDJd32n0eeF/wGCRpJlwXuFYnWquv+v6GGSWsOTlfyHEbDzRzg
j6GG+ZuD7ctlmkyvedV8/xcnIK/+4xDgGohAxgQNGmOHn1tkMcp2NM24Po2gNuERVLF7b6upuSwF
g7zvPpp/M9v4SzvOayEZJOUApStDnp8GKCM3wULVWZ2u5vRl1OAFBnhamk/glsS2YPfr1/t5Luoz
fmU4yC7DczjgfyYoK4O2Fu4Cr4ernO00Nl0IeTN+6H527BPyHjBv9uzDUloBTL9+8b8MA1wG7CSD
Biucfh3M/jgMgP3YwdWk0F0UyfJlUeJzL8QISGV1t10xn5Fl/t2v/G8+Yjb7PuZjHmcMeH4eH3V9
pibfI8uuFPNDTgX5GY4LUqAgVXDGTeC0v/41//KCTN5Mk5fj6uVJ//PzMzONucEjG1AHRmhZOBJ5
aLIfKH3b+GBHfwCN/qPIUPzlc/WwNjHMYd7Hh2v9rDHUneD5G83jcajnFm+xjDqLkOeVouJPzqr5
GlJx8YsKfJXOxRMhc9XbiuXatHqylmoTe5331GvLGjZqdAd2VU3SIdoI5ndYbf7mKsAJ9vMN5lHB
WNz7jIYCbnbnx+ugIpAmzsoeUy+Wa+cFLIobsQkv0NGhAfBDoqXFdBZ1olme4ToCY1jF+gl4FuAv
k1xDFIiQMwnOAcVnd0zTE1lwLXUR+I0Sr+plTpMyOY+mhUjuG1DHMvkc2txFzkaJgprGUCnMHG0t
/h6Nt7gYUOrUblhp6Mzv5yfRI5iM0pV9syhwAJ/wezc6lGqZRxZqrZXdKBviguSUkGHqAxg+ZuZo
vGasfqOnVlmKSy7KWjRVXqcNRlXWkgjxhat0Jn5KpNgfCMUKRudxrvR0W5kJKxEy5RCJBo6DM309
CNSVWj6P3fxgTDz7g7wFwTFHLTiTFX24KJgdcswRss0jRF2/tMcHs+uYKwXtwvFF4tyqt1agXJUJ
8VcVLEGuUjobJfqT0cK5cPuBDcWSuh8x51k0ouBS3su6R27I8g6V2NUpCCqa35SpK4O2ouMFr8hO
0uJXrokPqBdxC5fZMvK5ISl4GQK+tMVvg7dTu7gfr5a7qxmtJePR3hNUigKOvTjLiA7h6tO3azVh
/or2ixYN+X0+A1AFhYYwz+WXtfTYdIduGlHkGTiHk3PgRWl5ylujLfuNpOkddj15Va9XV5zfcJ6G
fT6AtfjGKhwrIMP1Cl8CXc3N35bBLXjs4G1Dj8m04aqzmnPil68SPIUfhJ1tU8NYHDSIvFGuAj7u
7ub9TC3Fcg6z6TrkUxymQSLs05AAF4TFBMY6nRxwb9c12/Xzd+be3dqDjwSDpXpIg447p8WOd7n+
nT6KSOAGQMq5sSRHg9/1MUFsEU5xEOyH624vWW8P2edTc+y6LIpuSHU0m+0IlJyU8NkPQOF4Qtmb
3gcrgHPIN7NLz5CrcTd+mbNuJ/7JXAVU9RyNe+BImuwDgx+oilSYp0n03jgzwzRw3XVdnxqgYQYQ
421s6OgJviEy5QRyN7ymZOijW2sJ9HtG9tPnUaO2A2LULenDRPjUROE4agY6FYV8ZxHZBR0hB37h
j8a2RlG2MdwRtnrcvTR2lOzmFDt4VAV6HxAW2CbtzFK4dSgpM/viopDZjuN0ZCQ3M3uq5xdJxCQS
QcbD0jL0BXqn3HZ4Id51JoZ1pk1y0+tZ3Bsy6Z+mpKWI78kX+wDyNnC4vrrJ3sZBOt9gNhyPjk/c
4GYwCWLbmPVygV4Sf247jk1Zpt4ZYYm8NGaF7XtYHH2L46LkC4eLXbNhB9JUNUv/OWC6OIWdgaMw
5OIOSIWFNBAGQPQDBk9e9Ba5VI+r3XDeEIBubFPVfqyEl10yxpvOsZ1sjmyWelx06orFvCKbE8F/
bDiXcS6yCZp3VlQlKcEHEU9pRAMHcrma966ABFYCEYJiHPuli1IBQtGyagavsKcr00iTqo1aKp8+
zjUejsyVK10L7EFmmNkrTBxurCvVKVoR4emKe/SbYDXmB1EF0tivGYaXO/RUVchq3In3OPR9l7i2
xQxeFzyyH0plGMsJHcHgn+wSi/xKOGDYZSuh8jOBK/YnItpduVNVfi6CJroFjhs/ENGXnGI/ePGS
pH1b9OqjRk3C6Z+KtwyXhjAjPvXC/Ilz3m1Eeg7qxvowGBGDQzQvhLEGk8eWHTx8mI7TycWRN4b2
1Apol8Kj86qVvw/gvCH4Amu7X0hVKxO/Ceu5w2kzwqcPkVO1HvYex4VPb0fVhUm186lA2gQLhSeW
egOE2Io+QbJNFfTDJqr3i1+jn7DifCAcDj7bLf3QwEdXkme+QD55pz20WalT+fdeYpthxq+Eb64h
OllbUfe+nn1qkWZNqbEn8g1zsYIs2wAiQFp0DoeFU8QKq1+nacMz/2KsqFVVsikJiTxAZXClLUWr
njaXC+cQUP/5qYtNUIyzsV5KQ1zRaCW1uNhXIFUrLc70qwZ2XOlPsl9DHSa+mm1RrGD38sp79Rj1
b1LyXFGoo3FckWyINCTEqjKMrZzzXkHF1cnIOTi6MTi3KwSdsbaxzfyaV854mJRblnpYD2xeXroT
MzhPr1twdKaH6y5+0RkH/vUI9Bhxqh25yfwWejKLBI9i5VebAQ3V7TQMJgPAFeSmeqP7XNk5Tw40
nVwR1tJCoyt4PnYpMpawRNOy0u5rSGRF73pUDIww5OHb2xKVi0y6TTIqicgweHx5KzSWYA51vGLc
+pHat1zzQ8RSACaDrr8qsoYVMHUnIHKiO1ZB/X6y2gZgkDvyrtOy4XedRrTrYaXYFj3hvS/IlWyQ
jTG6R0q/4kIm3xw9bxvPjjwPeZcBwm5d/RwBJ30vE4TZG63A0pFLOSOSKoYMqMUg4pfJI+OPc7OQ
tw7ErI5z0RPPRW2Y52ZIjK+9aoNDMkzBvOE9U+VcoWXWPHFZ+IVaebJBDxpKrRS9WM1M65W3Ypvj
OV0/0ZaM3w0odB7rQ+PDu2IB0lfPEXMnxOy283EZSq64ouNrNERL19BbCyQLVlKNkTJcZeYD2lXj
2OVzorR8lnZqDM8oawvZbNMpiRP/iQlxIHlU4Qkl8NCP4XKgn0uNWLzJfKrl+DBPPUmWAjAB6g0c
bqYTIYQpyjTspxWMJ1E8lkZADeJZCaJLRwHyK/txm0LB3vE/ZlO47c9FtjRsjZL2qfY5WXJwewBb
gvSMdQFifLfGemi/PLLlIFodmcy+GKbrkFiGlUmgqekFN47uom3LrCb2OdJtFQ97YcYiVItAYIlb
7VSPOCHivhBPlcMRw2KqV5tsROAmciqSXpb5VzJS3D1miegYLHUJorFFT8kdOG05Fb5Wqv1qFPo+
mJ3pxHVNYTC05n3QN+Y9DKkxHHFCyk6XgMrcdkdtHMHYGVYYDfGGWYveb3ace8fsnTuCZ6pHvm2e
y9VcnHnylWyBcgOWod1v/VLu4qC4G3IwSDYf1b0J9Y+8EzmwM7DsSz2WWPGgIFFAzu0BaTuLlfHB
LsUTlV+1s4zJ/IpJ0D3bzO/SFKFbkJnVpvIm1MvwsZcvbiv5QpyBW3jPOn9KwnIwUfdTEYwsXnkC
dxuNT4QTJFkXTlfondczGhtaiyRWW7fNXQeIHGXfak5CCcwVuYzEkiP6LpLuQedTluIlZsn467Zt
7Tq+1yYhSvJoOFwGC4IRxM9tP6mgWcATrzk2V+AxZSx+HLUiMn79On/pfnghwaCCUHYGtjRuP3Y/
QUQAWVb3zfEbcWEApPFCdgGCf6Q39Y101tblehz++nX/0vqvv+A6KF4VZA6d4o+vS0te2Fk9N8dr
UENvlOpYdjO6tgneo9rVZaWfpEw4i7/ZVH796n9RVvDqwEAcyQ3Om/gZc6G7jOmJkPVxIkgcUJav
rBecz/VN5nWc9r8LkRqFr2ONZoB+xuF+fQv/TOz+dmLHzuC7b+uvuAUetsn/hB/zuv9pUXH9wd+n
dgHOSFi/63dnwwhC1vjn1E6syIX1qzUttDM/SpHWhEeTQYjDPWUy/uGy/GNq5/4WgGKxkaJYaPQA
2/w3ewvH+/ESW2UzayQsAyzsZkwWfxbvMHZqOtDj1u1CMR0vh7SLdY8WwzI3pe7uDHptgjuoEjaj
72btBibx8t6wColSIRXHbmyMW6buA4RxoyRBCP+DRzTJXR1Xx0TZw9lvJ8xaRSBv6qEyntuqQ8xS
xSzDUx/IllPK5xHvMo+yoKdoqdnBi6atN+X6mJcdGwb+PbG3IOCSKT5GmItabNC8b8wZbnzM04QM
o1KdiTYhg6GNHqelvZ+7OkTmZW6cshHHtmvsDalE+dYr5Fk4bGeRTYcUF58HJD3hkDUdTjmVbRWh
XneRiuPd1DP5H01I+XhJ26IzdpCsxB7o53LAkw5vKrYO7Cqq10CP2a5r8jRcCmdXzOpe5drZcZr3
HyE/gJ71SsiPLqkEdkn1JErBql9j4uwrPzhqLJVPHpUmeUdigVlrBdup1jy2m2Y8Ygu9Vzow0aLk
Cw+yVGwGKwBbYzb2LkGNBU6XPKUJXzc22aI7A7+7SwQ9F03GU2CW066PvENQDsfGWbURZNlvcKKp
rcMzK7QiE+xNxk410W/dftTbsV9/CeKqw34g8KLQQ7xVriGpVoZPZYfwZ55R3mBPuGmo2LaQ/HdX
N1RaNHt3aasQw6mxSZlwbVpXHoMoOPcIJbZ+biGmWSLjrbbhOdJqu7sOnu3GHuZ5bzlxgAKj1CcL
aNSLlzXQMoQ/hp43EXE/C3ePCx1M22w6YUXNjGeVwmeQmEwxTO8CkX1o5sa5IXzhhL233Fqu3WJI
RbVtw5DjiPZY6EKJK3Du51n7UnfyrT8vt5k14f4YpbM3KiiCjAWTg9eUHxc3+5C1vXPI0IXSo09E
1rNuP7dW8MUBkhv2Y+CGXBPrsnsjJy4JX8WPQZ0hW4hzvVJGiy2hAtAlBbmBXWESDe+eGIKJD9pZ
BLv37mY28k+LduYdlgQMBWQqHN0KRu2yVAhJCq4FeBtt6MWNc0wWZ4AFouct7Usb5kK9M7oeUZY3
RyG19rjtat0eEDc4u9oOnL1kc7WP7OyNQmB4x6ys3Nv+pzjozPMcYxPDzWi8FJgauu0gMU54RZo+
lSMOs6qTJpTHRB+aNFAvAEP8kLVE/rSwnwi7brnrelXs/Syf6KwTuV/gzIWuZXq7aiYTvbcM84E6
ZGHLmZc74ELJdnBzK0x6G9GHl8mTgBq4RSUyHgFkn3p3xL9smENowEB+QzQ9n6If2aEFTXIrUb7j
YruajWq4Um5mvtGRY256Q0ju3HbZY9PytsGwAKZe8uo5N2xN3vxgnkXfTS6JbjIBF23kyU42/kRg
eim3Aw7OnU1/v+etDrce4jb+onFb0Z0e6lxeYG1+wpmaADABvje2QCAGRjGht/B5NkvnEtZQQIKx
za+ov/1wnmr3vFJkcGn2zyaB2yDI5NlfPIZxyn2SjDZ3ALXrXRLM+AymQoYOIy5EW8G/hr54SiGI
A2N+KEjH25hZKg6kzH0pnUXvC7XcgCLF/s7f77zqQFm/4iCrau/FhtrSezShXmtFAph87O3px7aO
SQbzl+cOOdGRUJYYv6q3SlyGfkuhpXdWWluhqpB+mbFUd9ry9kNpfQzatdMgEX07gj95jqwk3pYe
llBtoEER2WF22i8jYWcbb9HRxVUZoptCiHPkFxg9CpIDc91QtfY5C9ag9I908fd1YX2QsrvNYic7
de781p86D1yX7LeFtuVpMNPqJQjG14INdcio/YtMpgm9EVK8KS5eLDHceE6vLo1vEY2L2s8l4xCM
Nn4sUz0UCeOWyMbaE7XtV6UGE50fKfLuMtQHx4Hngp0t27VTX9wC/lYHHHTE+NhRcCxQQ3Z28iHQ
DFO0o494UsTNIhGMjJZu971fgNT0ecVqWV5Y4aYPXY5hWfAQYlwws0lFc5OLuNgrjJ4bs3SfV/g4
Y8c2vdFtd4oV4I9xtA0an8GiseXxgihAvi/y+d0UDcPR097nerCgmcdFgvCpnw5zNRt7KN2wLMsx
uO8LptSxB3LHcdY3Pt01Lb1Wz5R3W0ZPNXGj6AnS/dymjMORJ55EYrwOQZNtWmP+bKcN+ifshid/
XAi9SlMFWSaSR87f9JygozzEBqfc5BvoFhUcGJ9wqEO62O4+9iZ7j7eIBDOnEYfYy16nMXURAPrE
NHc3HRP2TWPEX22j8c6EskQr2RPneCPF3q1J4BAYmc9+Q3tQY6dmAFhHeyyodTj5GvLNJ6YyVf/G
SXvIBFyzRhtUxxmEutNs5x6U0vSWPqj0uBWZzGaEt3D1lf49I5xgAqmSAJbmJmPA43b2sbXqdCQO
o5FW9MYewPUh6NNYmcGduB0pViCM2qWZUkhGhHo92U7pSfWeLM9qqc7KHjsv2Gb12vxsKmz0xIiB
PFKLUnf/lNdVn/b678prB5LDr8rre/UFQPQP6/BvP/KnAkj+xqqQWEQLvT4FLCXynwogh6LbpnfC
MIWr4/t1uPzNYqHBz7HLpXa2WGP/UViL34IgcKCO+MiuKbyD/6awxi3zY2dMtbx2xVimIGuQ3rGq
kr4XcefdsOTTEKQPWU6ebAA/wOTEVySN3gdR4ziPjmwxFKHRrXhGR0SjU8WNqdzm0VhP84WqBtUI
DhSIH32a9/ZT8k1a4vIAys2tROoNsKzKj/FSmdNDT47T59JsJpNDuatSiCkiIVPKwvYH47jmBvHH
Qx048a5M2uxcZpX4ajPkRHDatf4nY13SzPCAzl7utIQBxqBNemTXLulqh5gw+NAOCvMe3Ds2em6o
YdiQylXmm6VolAtL0zHeeKbxyUeGxCwRkXcF+e0ikzE9pcuSQYp30pPHSP7DlA3WjgqWOlZVMnlS
np8nyNZn/YD0OwrCxppKtbMbfmOyghZSoDooUiFDdWRRUb6PxxQ7eTzJT+k09m86HtHZxcU1H5IL
4t2nymTWpdOZR35Bzt62Z0DOoiSYA9gGZp9qmGg9SwW+Cf0u0nUFEy1ABaXnKH6mY4qCDaUUQzTN
2z9hfU5ulmkGLpymwj1IZzZPcWWPu0DmaChN+L9i70H2jVf4ZPOq1Qx1O26ZQ/reWJ6NriI6hZzS
ZuCgXvx7P5+8gbPY4ZLIlhSYnDcnWDQyt8M5KQtPv+8H3aJiVlxZWysfyzkMimQOU3Owd53JgLI0
suSrp6j1kjjNj13qDHvc0jJ023TAyZl4j+3isA6ooOOGFnmsj7mkT9I1z0SzbMWj4QbTrhpLBrqO
x5NdKVd+nsicCmmfhgst40JH9S0UNtYBCbFtZTS3zjU31vwWIouocyJSNoDU4HPIA0LmWTQmYLec
fOVtLFVKAK5pAy6oNgkucvjCZcdgOsppITbA430fDZVwbIcoLj69x6GL+a4WMXrPTIdTki9Ip23e
Mjf3sAfUhPnqZM31VdeMX7oRrwulFXdg3yjUmbU3cfK5bD3dbIm+zT2QE7o0bkfQY93qDqwvneGn
t+MaPyyjavpofQsmZh2404yj9Wm+BhhTM1WKElyayVFT0tRH+vVCbHqhe7GdrpnIpiq9fRWn6QPK
aYr8pB0TylvQY9zZkQ9InPV3Sq5ltmq1G/K2xtsFEmEbWoaDyDvh2wybseRZZV5jnLJrpBPrRuKd
FIRt725eyulSdK55UEDX6Vlx6XPFOcZIiDMqicLw0otBHTQiGFvzpZigkRBVrrFTFozAQ0+lidzd
7NhrwWZ5BFn+L+OaZtVdk61o67V76Wu7o4huiQvcx4Ou380k6DobH+b4y7L4FhVU1KjqwP/JaiMw
qr4/chLpZ8wec336Pbq1KCx5gKtAjuQ1esSuG/V1YnN3xePYqdsRaZdbY3Oc8kTUrPo1ccGNIW7s
rjPvliizHh0IstXqWM7KXRZzmrkD49Jct9lhmW3/nAG5yUN/MvBqzmIFn4B7XUJeCdCYH3W7QsQR
a0K+q5rIPfAJFsyKRwMgG16SISlCGWTWDUSPYGf7pIvtjHQNDHESTHyA8tKQhAWL7zl34uyTar3s
Y2b2xhtCTcf3HawjtVO143CvOfMYMr+1d6WQRn9iakCEDNTwbicB8Kkb/gLQB2GsUQpkQzUaor8P
7vjsdIZroTBxPLehzdKFQ3VJB7a1aLvI9ZMqZrk80v4brVq5TSAQ0VjXePCdu7pqBh8/dFS8CLIH
36Lke4VnLLFeXXNLAsgaR0ka8aN0UzhEPUT63kpwvwSEIJDvQrgB7oMo3iIsn5+qqHMuRWkhYCkV
Aqc7UCz1HXBxmR38trbftf38jpwW4gZ6mbIjEWlUwIcdzZ7lzpjNwx0KzzXLXHRPjMIzRfbsNMeP
YmbDQyPkFHrRx9L2eg/Mo4M5IjoTDTD5F8BJYv9PPfX/qads5ALMzP+zwPCVYzqt4u8Lqt9/5o+C
6kqAZRAoMUyaiKWRfP1RUAmxwmHJU7UD5nseRdP38kIKnD9KphUX90c9Za71lLdSC21E2Ctk7r+Q
F/60ZzB9pqA8AwIUkA5zeJu38H01xcJapG7UTpeh/Bx3RZgUn777NP6NpvCnBcNfXuCnBYOa7aJs
Zl7Az1BG0fsMwcd0vKQBAaqff/1SV9P8d0sT0+eZhlOR1TAgXvABP5WG3CiiIPtMYJEvkK6wtQEo
ZUqNO9LCtfahu8IVEx4gPZnrCGegL9asGWExmrZJgtFnUtd9L77Ho5xgij0wsFyDAqvhS4rxNS1v
kYt30GJMyRStwOsXqRcf2Qp7EqOOXnTb7zMrdc+o/ASZRDUxJJj42qrfWhVSY99WLiOJURp4YqbR
DgCnFGWb5M+QH+JRoW+qRq8OeROs61K2i92mGqyzwjr9Rs/FcFNE7eCxgaLN3pMSUdjljdcj6wZC
i0xE5O70AWcUu3cjZrfn95YiYYWK+t4xvGa5yfogMZ4n2FlOtbPHOAqA+fZ51s8Ry2yVdod/To3/
16khwDl+d/H+ZcnxXA//Id0Qi/T6o3+Ik/3fVjKkx5qMFd33hmuAkvRBrsn6DF7g9U/+yDZ0f2O3
wdaB+wDmAPbqP88OG98G7mgXBiWyUIvN239zdmDU/bEXW2GWnB90dXiSgIz9fMMNqZVXxKTWOJQ9
Me0CrKvTtqpSlv/wWPeyshyYY3HmPwZgCCFGw9e8THKuwxF+sx+yxxAE5qX2q+wS/QA0r3oeOxl9
QJ6MSgO5TkP8yeIeG2Wz5MfR694QY88KIq/IDp1mCu+wR5HPbI7Njn1LX5NcclEbAORwosOPbQsy
QYM0XjZKa5I8c8qBOVzGrPralWvSthdoZ58bnXOfiAxJbhI5W6OeR2NntoZ9ppKqACVJt8K0YScW
jK65Y+JUa3kHuhLebG9FKO0IoT9PBJqfgpl4lB2gwfG9ycM5CJEn9F94FYGwwakYZ0UDkeobv2kB
BHmy0N+i6+YI9tE2l32N2cGY3GMKVMHbkWdTfk35wo8u298HWblkpYkljT4vgIsgd8PpeG0WglW2
2CC6VweA9Gs1mfkT3GBmnohP76cBFGbT+fV936lR38Dxjd3QgQ9I75Z4PnjHshAR1W9bm2AxG/9x
znlfrWz4IDMRReXaaTCOc7LZe4Rc2HwQse8/RAUBAZsZ2acIIzZiNH7FVO89v4Tot3inGaDlfS7a
4MEFO5DcZpzbx47Pbz/WLfnfMm0PS5KsyTABwN2reCd1q/pZiNZ/NFBAXpiVIx4lrBWzO+P7MlIk
odWw6Ejfsc9GQazcPHj1fa7a0XheHIBu0ssEpSATToJSBidMGSZ0R7wuPb+zsPcA7NpP2DTa92qo
rdfGBGi0DRaWKls3drvPwigBF8NkQawy6eBxpvFhyOUEz5ZK48fZXqBABrMygq2LpdOK5g4iP6Uf
2T+JMX30yXhCfSWC26axvXg/aJM+Yc6q9AhDrl9OyDctfUijwSD53hin7WR5JVlnhMwQKwSyvD8l
Lmf5Jp6a4Qn3lZvfJthbHxrfAPUnlJRvKqGdu+RbxAv9LnkvPphHwl/kNQkmxnDKrsr4PSTmmhij
r+kx6D3I3btmyuD8JF8mv2bNUBsMBM+wUPX3sboG0iBSM/rz/7J3Zs11IunW/kVUkEAyXH571izL
sjzcECrZZp4hgfz150nJfdqWu+XT33V3RHWFy7Y2G5Ic3netZ43PSTVlZ1JrnHYgr0byv94sTPan
IE6s9+vcDxylY/hPlboASTp8TEnEiSOiccrnlBwgICYyx3kJ0EkqO6gBrRKsI107IzsRsaVtYndi
E8DDgp1uRtcuzzqdzA/Z6GQ7K0qbK0R5Hf3A8S6fiPOhLeb4oBwdiIsFY+jB9+OEmquJAYKvGB+b
nrrihoZH1W7ZOrS7zIQHgR5PsDyiuv4qa64B6EwG1VpNzrRbx2W5sFCpnjWTLXdrVN81Orwc8yE+
y5UYaI42y/mc5dM+wNSz90YO1AQOHzmJWV/p0e2JyQY7HsMcDSnmrxnHnRU31DW5hO/Jw8TOnsxH
CGDyQfT9iqiaYo9ep+YGJdadAKm6Ub3msQ1YmeGhJeRFotwLSeM4kD2zHXJZX9h1O3zL1+Da1k78
GXslFD6UbO9rVCg3uWqGLZZNKsTloG7htsHmMmkbc0bPyWOXkHUhPlAUOts0HcrDKgrC5iz+lijW
AhFo37RkTOnPhLPLLVlnN7rtr2BvxiiNoWzhpO6PXUxtLfct+6rv4/nGH8qQQ1Lzd8Rse6QwEe6z
eI0PdPrzLVX2YQuLqDvphhZTqZR1nhMHe7GWhKpNQfKlyZxhlwhqSkVAkhgBAiAbx6b/iBt9PtlV
Mn6A5j4yMGbriFrs+9T7gEWJK9uPPYRasLPxF7eQmNmeUUF+7lVI6sGNnE1+Mxd0hz15UaM1OyBk
RL7dJiQUtiiPzsMY1NRiWcG7qU0jSvIsTXmF2nSUXsWo8HVwvQ4dDHIya+D2hV023lHWix+iDump
K6uYXuuUQi4Iu7/rBkLpRuPI+9QSxHUQk+o3ceaEh4pAxWOjVfu5xRb3MeoTaz8q4n2budbXNWUA
mhkzGhgErO9cfuMK8YB1Q1n9IUAXbm9xN06HZND+dY8netlAbizEuVzy5DIqqhCGXk2QTTlmbA8L
x21orXOoBOYK8Fwi+dsqR7jXLkiBDQflhfoLJaBjwFaYnmxAHHmfQDxuE2qP1mQ9oPcaPjLi6m6X
TXN7Ybu96bE17xY92tdujuMvxKzvTyXDwJsPNrDm7SJSj55jbxRtnkUNIsi/uYNXfZuqnuCSFEQe
XfCYpmHv+RAxA1bsbb52AOg5UH9oQKPfpVERfoUHn+zB32E6ip0vVjR9zziCffIdH3f2imVw8OSH
2pMWsXBDsXXcAkWyIAxLr138Iem94wIFEhbtU+h08qgbD9hzrNWWatmnVa3RbixpzwVB/9hVWOCV
a58V6VLsIUK135I4UGTAWsjiiOQ6KWRszdahl7yHKCNu8Xb0+2KYi3e18K/rZKwvK91P+2p00K+z
jTdNtbSf2/0gKn1tVB8IPYavU57er82OrRT7C3o/YjO7inAzokx3yBWByURmci1kZzYzXbgdvX6A
HWohR6jj7NEpinvL8RsjI7a/pE5AUEwWBt9QMt9NSnyHTEGfPMMIYQWfa6j3u06ial0KOziPVhhv
LeyvTeACeEh0e9DRdE6oQszc2bZ7BcxiFybKPeXLWp25qj2TKy2l3BcfsnktLkvGPNxRmk6iH6Kj
k4/pFpjGEb5pe96My3tPp8NBgNTelAjpMR7or2QietvRnZr3VAfRRA6aex1X7or4AfI2cu+RVMih
OiwTktTeCp/ixPlEIGP82e6ke0OVm3CxUL7rxMi4kk+VUwlK3hPoxjRrL1pQkEap9y2o5i37gq8E
AXXpbuKSCI4eoBm2cb4ZPDCTGfpahDZ+emTHEtwhDU046s6QRtk93jh1EN/2cXPe89Cbsie91L5O
1wGeZkBnLhdhQm10oaErcmTLbf4BV4Z/Fy/pBFARRh7yzxriYIoJIB8QOCpiD2FGIiZZwkurG/wd
uNGHkbRWs9nsRH3TBCNg9Tm6cNrmOxVUOmsA+VLLvonn4UaXhnY9Uqqkj5u31Ze+JFNCD8v9PEy3
rRhvRqu+YrdGy97XgAtGrMgryEL2gMhKOHNSroS+qPDhc7wHU+TJyzqHxOxXHbkCFIudNYBsQnKg
vnUQv1/89+D3fzn4UY41DvZ/Xy66/VbXw1qqx1dBAj/+4j+OfR5cLGhx2E6pDpkkgf+tGYX2X1KA
Hwel5gChotrxz6KRQxMOV6FN4Ujgl5do0n4UjVycrBz48KqGAkuXhyvvPygavchPf6q0eGEAIwBm
F365QAj/tcmvrChqV2ycMc3VxbqjFUZFVJaze81uuIn2RCoDw60q4BqHefS7aIMHsT/D2CLsg+7g
zGzhG7KB7oaxlLsU3ZG1QXo57froqWWRuJl9f72oVqYxEKaLYNXCxUtBBzRnztZ3p/0S2ZPlYvzY
o5UA5++kaDn3gEr10RJO80AYNE0ZNMnXxHvZCPm1/hA7FiG1HvH1+z6y23xPVnv3nvD0pT7ZHSvO
Tix28Khz1wfhgemPpoPv+vOGnlqBehg90JTW0JJ19s0SInmatZVdLfydT3Jt8mlH+ox3mVYlE48I
BlxPQPFAAk8yIT2TU90tbsPygtJPfpM16Xil5gFdXpyDxbdjr9w0o1r2NAYRe8CZV5jUi2S7LPOE
RdA35zQopxt8KjY7Q+l+CHtuM2gXtPyTUaDX8N/3Na5X5ssu2TsRd97LPMHRNKpuR8v1D6Ovq3e2
LpvbfAr7m5R4aHaddlGfw3ejtRPqeFvMaXBwUNCOW+QKV3UgEnsPq4BUoh4GFJs6aX/EQzReTo33
aZDJ+F4APQmPYR9HED3grVN8g+F0rPvJfVjKwjlgIAyP5Ebny1bpOL4CjgT1ybWLbdXU+kpKNdwR
4BLmezbyiLqNvJtGSr33KnEXqFsDHtgNs9cd6ZPdehOsE2RZCMUJYpw+CyMe7yt3uVFskrcR6nJr
CMetfBacp0jPXSNCx7QZX6LbqN9JI1EHnPIRY5y/g8ZT7FYjZK+NpH014nbfktVpRu9uNwLaMKlK
d/GEGH4ysvjYCOQTvzkWuRvuK4/DJnjmZhc/i+ojo6/Po1geyJ0pvpOf9ySotR1obyDLT41Cn0GO
ocio9geNfp/Eb3jrANd2BSmUiM7ku4bRtkUbdgEMKd1UYefv8Oh90lVGU9h4BFLjFpDGNzAbB0Ey
4SUQE26k0vgL6MgnZ63xHEjQtVer8SFw1CetFrE9Ox1W5PLZr6A6xs2ziWExfoZ2haw14ena5c92
h9ZHTxgaD8Rq3BAqyTycET4HbXwSYVwu2QFq24yuSQrt4afIX9wVlHmM12K1sEG+d3DozO8lXRgc
GZLwYvEgPMbC3pZ5duH3dvCOaOs4/bh4mtLnBKnZPdSR8VpSJFj5fJVdw7hzPkYYIO1NiYdRbXtE
SeDGKPfIT3CY6vxsbhC5bcpG41tdSEb36mNPZq16r7LMm9+PILEwtSSJhY2vwN+Wfy4KyN41BaGi
BuGRysHZrq0f6Z0anIWZbcqS5HMlsqTc5qmga1pYTcXwRElq75dVC2oDIluMrGteA2K5ULSFe2wa
Y5Gc1jH0PkOCnsenoIhE4WOMY+OlIK+PzXk21nh2N3WMCIF/+XFxlmMzsejn2tgZ72tqVbQkOzQS
W2dk38+LRWjZf1fq/8tKDU/BYen89yv1wzdsa/X4S2Pn5e/8Y5EWf3l4DiMf98TLUvy/i3Tg/kVf
HSkMhuSXwu0/F2n4OKzEhPYFMAdemj7/6Ow4fyG6EbSCiAgSvAnBf7JIv+rsOAAqBX0irpAP8eAs
/NrZ4Y2ZNGnB8hSGAynkaUpOXNK5m5/uyb9o71BL/tWn4guX74geCGQQd8L8/k9IxXhSHafNJD5N
eQ1vkPwCWqi0uL/ULGS3lU96aak7E9KrsYW+/dnmef324XgAQjvitgXc7F8/HJ99CWAQqXfiRUSD
BP2AKXqhclxJ6p85m4DHJKpaNCd15u5IAMi+LRbx3HtQVu6upMqF/YdNOek+5dbFto0Jrkk5dec1
psESeeC49pzjkkRfTUMQ31Vg33b/H18iAH8BIJWqPZ7QX7+E3XstljEdnTq9OLinGn2orIr6ZjCv
HzrmqG0sCsI4LOxXaEvJyJkjDPKySYz+JotMTdhZbvGRhxtbEXcSRak+qLAoz1DlFIdQUSKpsmk8
rLSoqYtUHPzf/g6mSfjLbpBBEAbwopCG0Y14LckaSIae1mCOTmh05l3P5mJDN3+lvJB/f/uTXom/
vNB8EjhjuKQmRes1oURShMN3wCcpRPZMr0S6jH7Ynfej272zJQXitz/v1Uv0/HkRTVbPJEyBKDEj
8Kfh7QgM45VV8nlJ1r9jRhk2JNf8KXb3X9w/z3RhadW4dG28V33LqGe6KGcrPPXOnB1D7lrrRtmp
GP5Eu3hOzH71pKRD65g8MeaF3yaFPBFOhH00PDkaHp4OBkh+EWNmNTyBtUKKsREp+8ymGYu7VWED
bku/2Hn0AO7SqdYXlZTdux7UJ053xQES87Ntii9QahPYfufoe6lsMzY/qCSocTFocmc2SY41HKwq
H4KVAFhd6GSnwfGHj7Ovs9Pbz+yFG/PLt+QIhKmN/aoh9EbS9KR/emqxE5dTqvvlNBvaXGW4c4Eh
0CH6IEDIUOl88HRL2cOpM8Q6Bm9+grmAKPmZZ9dCtsN2AuSOFXrXoRr6KFDxXUtO718CQ8WT4PF6
MTvvRVR1mJpJVNr2JJXdO3YRHVINBHI0lL00qZ0dOqb1CPZK5Cr5wnRWnHxD50smR56UIfaxuqSn
CjLi3k387IRUCXOtYfylcEuOg9uE91j/8rPcwvRak2k5GgTYU0rHcFtxQDgDwwj3sIRXuFEapiCb
xfKoYl/uW+V4tJXRx/nUQgkHF0lzKvqmeBgR2JWGVogyy7qRUbt+Xcl7opEB1RCLjXuUsUdjLfdT
Z6upd+wsQ0KUCM7v22moPmKtKb4T6tqg0rYj8IlRT6FqMze2u2nqdPkUhHWxCwxzEVZMeZYbDqPu
Iv/GN2xGImJrQJpVNt/ALaV4mpfy0QbniCqN0yGAR8uQHi0CIXdekpEoFPTnVcW5DI9Ut8fNc7Yo
q74m8hHOM5E+QCQNT9JCwc/J7tLcT4o5ebtFfMHh0nAoReV+linHOY/ErDMAwNUl6qv1g/WMsBSV
ra+JEzNOUMO4tFlftrnhXjpNFBL747mPJHgMt7Aih/pstCfOr8FA0Ll3qA1Fk2IYwJvOdR8bw9gk
0Mjaue2C6MFI3j7UOJK2TbHMPJqFwpRhdc5AO9PUfefEMHOZ29QZpUnSYiySeUyw6lcXlNyu90X7
bu3LqyyGbG0ZOqhKSsSIhhiKsmwixQ/rtYOCzE48Dzf9kryv8+SKjsiX1LBHU0MhjQ2PNO/9j9gH
UOfV9Y7OTb61cj96GGUcgkXoxWVABs15bSinjdLwTm0Xc0beWZvR0FCDCC4qAAxAClWN7AgTJy0T
+KnFsNTs9mGqWoau2hrOKtpY6BbP8NX+GcTKYhTsWIYwhiShD6h1zgi3S6C3gk6zLiQtgsvRsF37
Ra6P+TzYZFwNQUjwhsHA2k7e3mjOQ0xTg4ATuwrvLOVgdxKGIhs0vC6+hSmqwJLkYJ3ZY5YnhSVI
8YSMaWz4M/VTr7yEuBUxffWDYf3kqn4+J6VM4cuOsOPhCLrsCRQ6diNND0qz6mwSvF/WWrQbqLlo
w3CQBIM4o9Ed6G4nOr8iPgVkx2Lp5YOn7Prg2nSK7SJp915J9E2+EqBDhy07CjIbLjPIU1grOOng
eKsv83rCzpH5S3cetRxE/WZaj5ZPX7Yb7AK6rFq/K1odzbVNUsEubtkUoAGxSeJzCjS9Fbwc4gaP
QsfhxrEnkpzU7Oz5xv154CNLI1CrIPkQoQrl++GjjmbvxuFFvV4hEuOAj5HYUuJo1DcBnoomrq2R
Zub9UxrQLfObLHgA21xf1hJ7sGWzvygbWANFMbM7UWz5UKbZG8xEOVdXLrSlJ0pHBKD6xV1JH+sT
pv1iV9h6hgTAvtCSLT2oAkIN5/ni0CbR9NAQdHjWoWT8qq3UxjmCLzzv+ZKAafWVXzbxuY48rmt1
22s31fF5MBjcyEyZaotJFPs5Cr591Cu+OebFG+PR28nJdfb0XJFFY8O80UEbDxvaY/wdJyqHj4nv
G08GaJG5mCIyVxTu/djyjdUKJiFi6CKXezdK5Y1gYiAok+ZQC23gZOd+uY2CKT5nryLRoBJkxD6y
P1c+41W46fqdPbB6yFTPvN443Tl6RNLA2Ns4R4FO+BjXliRXqrHuVj4gfQZo0KcIwLbINZVfZjwY
wHEwzt/ZATTmmPrYXU+nYNcbtAzwOewhtBkD1TXHIXf0jGXPdi/kYh/HjklBUHy5JjoLbk0KwQbk
jr9VZZ4eGsO4aerpXsSWs53HMQNLCHAgyGzq4DVi7iJN1LF/ZuZw+4PiqffCLr3shwquDrpWaAJL
Pa1kSENd6F2aPpdRXHG2JtIQuA0dLS+9XmZnqfTZ8/L+X+P0H5wd2JrflBT9v/J1SP3L3/iHDNGJ
/ooCE1sfBi7eDbN1fpEhokj8i60gubPE0LDJ/cnWEYi/XBJLnhU+0kVTxH78x2FV8lvSjvhd6sAe
Fef/qKKMu/rnI4S5HOEQDgiYkf4XysZXMkHU/GsFnMH7ltq6zb+XJnjP3s2zY3UYZsfcWR9yE3lw
GFYEhVvsy1I+LXHZ1peiYRJ1Dq0FeXxTdKFFDxY2kimaYZpjE9bbSPrXLQctX/sbZCwJ0Cflqs6j
I1hOuKSQBkxQ6jhjtoS1J3ZrzR8AIwAiKHNg+uHOA+JMh04jCwiP7pBkndwsRGBG/bacFxa9Q63y
oc22BInxWv/hFGIEYD8dsDDaENwCByLkH8R6zuu7g6NWMD1q+a0dZgXGq8Ksxlajp0ZfXEUJGY4W
3desrr5DvMjWe486A5fmpFPP96nFnCwf3t5kP5/p/rnH5pLozgqc9xzDnqGRrx6YiaSswCcmX8nL
kcVV62VJcY6PFkzV0Vi7sURXQYakyjQYQxC5+dLiGchZZYpHKEcri0QwoQs5J1IWIPhexwkAXF0u
PIr9OOpUP6Rsqa1lD0eo86+1LgR/rIq8QXZsc4YpiP5QzPj1tEe9hpuMtQlvE6UT7EyvTntxWiyZ
VZT1N3u2Vv+9JGexuaOW3+jbt+/eKzgAH0R3xmAvpODEx+f9ekBZEX1G2l/ir9Ru6Mvv2zIuMN06
9lA8Lm6Qezfz0EgX1RFpD9a4bUUSqLsCadSfDtS/Hj3NV8ZEhQgWuSC4gt84HCDG0Qktuf9VDWHv
X7Mu5+O46SvLDdzzhOYihvC3v/tvN5lEa1o1kmUZhDTRJr9+d0skVtCUgftUTmyS1123tpaiB0/f
YZ3/8Fm/lgvMt0Oa6NELY8BToHpN20RuWBZkmDlfsU7j4/nmoGdJ0zPsy4w76I7mFpeU/ac/UTd/
/5KMIYrZYCZCyaT7qqjDOXroo7wYnhabYo3egFIO1R3dp4y7+/b9FL8/QkizxJr4Elw7U8WrG5o3
pFXMyqm+Dkgeq+AEJbL+UILS6ow/K4mT9maJdGxXl02GK8zeS5UW+iEfAuRpwBOZEPEtET8Yvctz
6gbs2FXtlJeFSvpwPU2z50Fnefuif3swFDglpkDqRcIG4fFq9hCoPJwFCuZTvY49V4GWrsi/K+jM
8lPTVH7j7uJKNWP8p5v1+4OhykbnNKRmCzXkNfkltkwFDezC31rSJIQvF0CnHrZwUdMelQ0GlaE8
8ZoUweOalsBfdl3f98S0VNbiqPus0nNv/FboYP5OapFHqAl9Z70AjuQNf4IA8V78OvGb3ioSW/Oa
IFGnJvzq2UoEgLiV+uZvHF60kDd5uI76Fm1Qz6DS6ApXdYwGSCPXlhtnvE0D5CcWgxoLO5NlhNVm
fWIAVvl3fzA4HpY/OFu4mIVHmellAuYIzOwiF85hnwbwjjFkhSooGKmqHA3ho+5p4Y672hV0Zjlv
xmaKtojM5AMddOnhuzhtx+WzXs0WYtMtOuZeOGz6meRtnfldDocCshgb1HQm+rD1vbz65s80q8TG
xZmsb3n9I/mpzmqGZq+xXM8b0eYRCYWinsSnAqJFXu8nmkr6QbM1V/eq73x1h6a/5M+mdc4MsklT
v+GZOSmKuG5TuWkGLyJ3W5S7mzjkZ1CaIAImTQ5rWtNk2wwzosBu42O+4Y9kHAgr/yjVko7vxjkw
SrC1W3Km4KHHn8XpOYn4aCubI/44+mTzaVZCx+jajYqs+9yFmVSn2FNddlWC2VuPs+BgfJF2RB2d
T8uE5W67hASirZABM7FehOC/WCzteDRrZhfGDm9bG3YjnajGq9uiOP34AhLRDV8Vs1Hk5zvbji1u
qLRrht+wJGYSKyuMotUe87rPv7KghUu+haCS9//4GV3bAZZFy0u84ZYhh6Now2HKKIkn1FF89NKm
TI4rDjP/Onm5qx4HPe6csVnyB+Z5TItzwuMmtHMijcwnutgL8u8rhyBuS7sGHV+Pid4Mlwb8TP7d
LThu0LqPQWfc1SPO9eCQuyZ1atPKHAXKRtVRxKhJnL7kmbkLNZzvVJ1FHBzGZCxCxL4eWM6nrsIy
BepmIVWGmEgmRhG/D0vb557oYKKQekZiqcJ0i3/X7N1ysbj83kp5znyJPGr95aoDfVwntORNDxH5
jmIW2MOHVHyZxonN+O05OPGrJHQ7V51HA1G7+a7B5cmrMNH15VdWMgJ/MOm2I5e08u35j/MEyi/f
eVEKk3nr04Zdn9awKxgprvZpzSs/dLk8RJCh2bfFNN+z6wGkkPxEvia/2EbuGnBZyKXNPe4UlZbv
EyIAbqcOAzPmSraA3gnjhsf9SWzfDFGztVb3bVjz/x2wEl7gIB+ZG9g6anYZ3pzxnq/9qs3kkaJV
fMw7tzevNP0TfijuXsGTQKs98a+xFa66D7LC4S6kTdAO6wkM2ZBXVwqTDT8QnzWksC1xC7AQtosL
+GAEyRtpIU9LWJITTw/5nrNzFqkdIozAzExpiTbs4NvWgRJT0rqHsVgTz0Y6bWCFibJbfSvXdWH4
h0NIXX4fVQRM1mwU5saH2kjoKUUv2/iyt2gS3eymQTvKsZ69unnCdUZpBLAR7zJhAtlgl9m6Wfpu
ROO6lJSZ5osiHpDLnGILKNNT54VZIx/rQdR8mTrO16R5T1k39iguDk20hFvfpntc7pmImW72I/GX
a7dN2qmJIiodPuq2TewArjzBhEHqgdOnYJr1n/QsLS81k+3Kd46If9Bo/vt0SdPkklbTJAJQ5+j+
GDxZbqaUYJxXnBMF/Ah+ZU/LwBiK3awrkosGrzi/1zlq6vEFSpepEm0qd2lXFTyPerPYlpi662H2
HabcvO6Qu+9r4SH03zdrhdIBDrNtZkGYMTSHNnbWxqNCBdfO/EmOMB2/N/axmZcKW1XLu4jUXAYS
BNWE6an1FsxLF8jcmR0Ud5F3QTjjwIBSOCrX5oyn363yIlwTRnpYDjBAL9LFmvhoT1Aaag9MlyxH
Ciwjq3wVS4rJ+9ArzSJLnELHcFzQgzYWi3K/Mj+sYWp5N4tNK45YqrWCTdt2I9Cdfdj0DYlJeCz5
fNuai/WJyjenkR/nEGZ9c3PmpnMbCpQ9s2q0T9J8Jr12yrXuadqHbkK8zlzH+OanuHsfdwtfHm1O
yWyv1jngioN8trhLTZUGvNj5pNlOn0KSlbmDP4Y1ZWzze6uH3ZdyeUYoH7GajXFYb7FFs2ihObS5
x27QR6CT2IkmNu+nBWVq3HphTGVtM8OGba+djGl3N0QFYFEwMGL1vxAyQpa7XS3lfURUSs4YAp3Z
nft1S4fPb9TUPmG17ayLHlqydxVzpbig6zbrvmTMufpQBHVTfvXyUvd3VYNd/XGmAzTf6MgCnzRb
6K0vWlfObY2PAAxUu+3ocA8432fcyNd9l8aLyXe3K3Hpliyre0x0uKs7nhGCX7ixnc5ZhVXvLVA8
C2W29LqfV0CCIFYdMjkI+xs/R46YvPd+Oa5eAnHEKxZrE5XOiiwGZi6B6ozTOBnPxpSVrNwGcPq0
3kUZSF9oDpS4mouFl2PawJ2+mmkDYSWJgsTdSTZo+j7JnbRh4SPQ9HxAEAkEyxsdsaVOHFFW95MR
0JbVOEGOLy7AHZeQpncKHHfEdGfP+iKOats+ilmkDilhi4AWBKtBZzQkXGndtkVTeR+mocN4TpcB
L3y3jxp7We6JQnHHK7BRtXXnWd6A3LNmVG8kZo3+gw5UUhtVux/07TFcZKIXurUBXZVoQRZ7BMWT
LweUymEFN6JoXCfdBr02AAlR5WH9NUUoqpYd/qC1+xblkpbrdgraJsBVMUj8jGNcdzIEEmbL0j/G
lQVmia65VRRH5eN1LNNvKWHPIwakJiwmp9kJOa6amCd3dK0EXTlfJr/9sfu2V7LJxd2cVA2l6hnq
C8tSizy9lR/mVbatt2vjuY8V+yk7YY+yqkCyG4vtmRemp+XA+Md5T574sXfpBrOs4GsxL3dHOh9r
LQs4r0Pq+WaGo2FvdpgZXG8RHyiUgiUyX6ydwwsN7pstqYQBwNIj0ypnlRlrFHX6uKJBG+PDJBuz
+yM+z5wcsP8Y1vzqqaqMjlNXZf4nMAqmcitatHJkvVkjtYZ26iTTpBwGdvZhYXGXjvjp2AVD+zW7
6GidW+aynOBLJr3YmuOZNRxwk71Xova1e4o8oP79qXY4Z1tncAVsvij7kpB6k5RVbybEqnRYo2cy
Idia4CcauUFtHZiVE4bfwpX2SRrw2VNA+i8+fk92/F4DVYMfZgNf4F0aZNNz/VhOzTxZeAFpOFtE
lhFXVMftIPrHqI/MfjWKAdI/OCMmib/nuaubg+/kQU0sW65YFse2NXupug3MloVYdnOPxqb2R/Ed
ZdsKvo9mpppIMRM1dYMNFfOFexvZveT2M4evZov0XO7xh8qsUj9WMHRY3EeUdKZi4UezuXrhxhY3
sgVMFTX4YQBFfy8nIsZnY1cyVzANVsrw+ced0B2vEIhlV7MjDeqUn9hUgGs9qGz1GiJztEozFDOb
fcCdrJZYfkLIQe3p5TGyYArxwPFvGu/DLl74xi5AFp7RNKhA9Aj2CzWnt3rO7Tj6rAq882SkYbCp
5jOP7ai614FjdrEwOkzxCdyVytIzcOtmU2Gj4WYLPjvAJ0bIhx2DpaJeJxagwnYf4DArHHYpiROb
3bwCntDLk90mgwpv6ceAT7r048DmelbtmffAdemM0bYt2GTeg9g2rwiBkqbgBZ+OPxArlJKPucBf
9inrhBlgbjxlnXPsnIBeoeFqm9U1VSph0ZyamY3q1nVbdoG+S/T0SSGRYDzGZZ6zs7a5A/n3WBvh
7pb/bv40u5Je385lGLBcipTrcnAHBWZrWPhTYjbzqN65mJfXo4CMxcVOc8ND7QcmvurSXfATf1FE
WWX0ewV8EN7qjrFQbrOVPUF+8HrPjN2ydqL6qppFosZdUg6hmM75AZXLphZRHc8WVnrFZ9W65yvY
rcpMsUKYrTW6So58SUBYyqPqp8wl0rCYWviWnC0999KbxVjAuJAO46yyHXMIzFvJic0Wi3kggxex
veTgyXMeV6nXC3d2OD/5+DMXdVwctyseVSoAYm/jl50P7HLFXmNoQiDbx2yJCjYGP07Eoa4jNgZL
ktAL3tfIq/hVwpkFAJhlWcsTVp5O39qWsu2tm7YpxxGV9slgnUK/dad7X8O1sOjoYtq7tTC/mD07
ghZ2Yf0izCE/iHqzkU/ahvERD7EBIBpqBdv1JQQ3gmOLABX2KJFs9AN33cy4WnScec+6oK1Jcef8
wHDyJR9PaQ8fDD+2ZU72T20glzFFMLww9E9ox1OOKkXIPurl1atVabZWpVVFmGANwRz96KiIsWVg
1LOpH1mxu5ohGdjhXN/Y3rLUHTdEmxO3jMCc+ttZBOYV57SctFe+X3gGajHnyTGmdTu9g5Kqh7MQ
kXd5CgeHMwULm+WxP3CXUTF1Ihdo+DERhDrmqryrzU7UGOqZZ+aXU+NSJLT8zjpcekxSbPgn8heo
XDnlPkqUOQW+HCzKWJuLbvRCUOyWt2zFATyGcMvOPRXmDHQOSTajf07rmkeaiclc+lQvrISgJKd4
HBEo1F5xFbQUR/iDaM/17QoljbE28hitdLsUA4alDSKZQdMZSN26eHSJZeQHYvw0M0e0DGajS+yR
GZVv19b+Rc0IhRQJVDR0yLZ5XWAFxIN+HB/u30s8mnMmYuAylTvLW8ky3gw46Xikb3/k66oaZSqA
ytIz5TyStF7XWaH71KE9+uPf0p9N9+ZlaJShZSq7/+lH4WFgj+uahhGtqVeVVYCJaF2oTvydebGZ
nxrfc7EBLUzWzF1vf9ZzNfCnJgflN+K7EBI5ARlxv3elBlsAwysL9+/FrSYOMlNaOYxEOXopr2Ha
V1iFcYU1TBoTfrSBIooqO8SEdIg5d1OFMJ2NiCOvmXteZuYfvY+6T8wRocaFw5oQ+N3Mr96+/N+e
Cn5RZGURVGOO485rBegCLQmUVyAfia1YuA4WKHMsZHHlCPX2R/025lwKwxGtIOLDoGG/rnezjcqc
mg3UY5SG7rSe4jXM5wehA/OK4Mud/zjkXrdQBA8GqSHx4VRNHQRyv7YR+m5ww4T6/WPrpWaOGhde
ttspY2a/S5zIrFlxxH6fzcTKr7+VpJD1N8x2lXxpSP/bxKvXt5muKVJbirS0SYmSej0i53pc1Bwl
7hdqEhwd1zSlShXWmBvTPzzQ13fZkdBKIJyA2EO+574uXhdsDEMXC9oXHIlBcTW2pTmaZzkntROC
JbNrfPux/gpvoWkiaYOF6JRNmh2bJvPVfxLSjZhBmEzW/ktP5BUjqCcjg2mOSXHlucZ9V+LMSTOw
XtE2KGTKyvj2BTynb/38BrLVIgYEwWcQYD2XrvPrFXBKTEvRBvWXDvVKUu/pZeliT9UjjcBWPW9b
VJ+arbHvoUVadz+K4pYcTcmrItGXdWF+uTkV9mnuEaX/lbe4wfLOaUGXYc2SMBRzEw670B2tkKAR
UYzM1sEszWJJDEcDdCKN8YykG5fZib3IGEwUj8TcL+gEVUGJjuzwInPGs4zWcgg4q7DM3mrAkMJk
YfVOwClmyDqznPttxt4G7ZhZ4ltA81xW8FKgH9jaM2sWhWM2TTmoGrO8OgTqtNs4r0z4pD0kM/ef
3DKImueOWgDQXqR1QVn27dv/24BDmEwGLLrUCEvZb0N74mSBJVGvn5u0c9mzJi323WYX6dHsAH6U
rN/+SPPe/vLAmWqj5x4NWl8woK86QzTKUPUO4fw5SnxTY5wyWIBXgN6dwrq2B5srwL9FKkV7WERs
NoUW0X38x7cv4/U3N+gUgLuw4vnaNN5fNV5qVFozzzL9XDSUP8+zigT4Dw65nv2lM4zXb3/Y6xkE
CogMXCpFvhvSr3zmGv30mvnEeGRpOwxfVNf+D3fn1tym1YXhv5LpPRpxhov2wnIcJ7FztJ22NxrF
UiQQJ3ES6Nd/zwaUCuw4aXZmyny0N4mdDSz2Xsd3vcs/3Jm+LbaF7yfCs3r6VoK86lS+rA5SW/C1
2FTe9AeULet9NQ2CqNRuGf7EUJ456ct8fbEmjUqk6/l7rAPzuGju00lO1Tn7sjKZ/EawZkLqC5gR
J/01IY+o3yd7PcAPpe1HOOremggFqB2nYhP7G5HWqhSRBnByEGTwpjiWSBNvQ6ojNyVEFrycsjWx
RfTjiEqRWtLqT1SlFlvaohQFPRpcRDGIxpYc9kc1NjKgexIEHsz1UJw+qJia9KvRIFZUt0yREZaZ
US/iyCn7mMj5aXkLoq6+vFFgJnBrdAJmEcqevgLbx8yzT1RjfuMYcXMvGpCsN9tyJ1z9AlWPCmpr
7wEgHaQQQU7M5u7+lJaFyBDQDIdwTYMGLlHQCBI0nRZmczIKytYvlMNVxlEFxOcl4Xb/otYLAqbn
22hOeOzBSkNY0hX+qBaJIpIS+Bpn5+DAuwHBYRyKDw4zO3dRmuo4KDRx41IlA5qfK+ZGfEm6rtb8
YwBn4rvnDC0UkVFbQuNEsnd9ah7YvfmcLId+VqvhnhTI0yJ1+seFcdDwDmlTYOy0uOjwDw3O5o43
KJ1pMr8PSt3+008jU7vQKI9eWlsnMcjxb6BaNCr3de14TPBNjHl0GWrb4A4QP2D1yCkiiqagOF2l
BmMJvm53Oyd+zd4FFbPRZxun1C49138fUmq7LxMDvh8rpWtuRi3HeluaDNLcQCR5jUXaMPY53IDH
VTJf/3Sgjly+gmTbN8+SAFpLaLPN7Z1yUHKCg4DRZ7PMTd8ZWKXthREoTLWu0/I8T+rdc2riwR2M
HMYryB6pEvhiChdGZE8JL1eDv0FNmK/rag3yHlYjCHf0JLVvNOzzImGalnk2T60NKYw1o680mnEY
0qQXd56uw1HiTOHSYea0mfwFypEphkqSfrSMLMMtmhf0/Bf+BWWCOplF1IuqWbV3PeWsMMISyun4
eb53SxI2G9//VDCilqw5Yx4YgZTGNwe/ICVmqMqGbJ9izKbW9L2R19PP8KJmf6sgxm83hckIxcoK
X2/tzHtueLXXdpt/8zz3lTUbgrIyyszEVTA0HIXBhohJ/9g7cx0t+V4MpWQi3fY5gFGaXegstG6/
s/16B7q9mQ1QTph5fLihRzKnp5CY3I2W1tQOwQhV0xs1Ir96Fobb69KACHNWrePwPSVCe/sdf+zB
zm9eE6wOJRuU+BA2UZgZfU5GGi5hJCFw1RknUV2Eugrw7emXbFb6xww3bykG8+L3uTSmuMMgstIA
i5ZgZZYQgXJmdA1zAf8qjZDn1SawP0QaxOheNleSs2lgusk5lBFw+0Ndbp1XQQ7sC7Ce9Ta1UvdV
pOzsW+xthp9UBPldGOK8aHkUJmdarhrvacOMvoS0B19FpGffl5po8xSML2cq7eLJjAFsb/UQhCzY
/tAie7OlFkcTEIm11K2XfswoCH9XpBfq2pwuplWuzw58v+/4QgMQHiIRbgBuEHLRsdFDl4Au66wy
4FRfGoUQ/sbTNy/02A8uq0PF4EQ3+EtX3Oq80NYUPXbMqLo0QK1H509/GVNs5t6XsQVYU+BB6BTE
jA8Mirqdh5QPNvZyXVA4IJ2Wbs8qB5ZJKJqDQ35eGiEjCcIcUiNPSUKqPXEIU0jlXpeJVeZngb1W
3tK2alzqh5rEGR3bf4eAu81ZulWuvTqyr2q9fhHpoX5DDjR4Gyt8tDOLwlg9O+QVZRc/hh3fTlz7
A25jGV/sDe9LbfkeU9wT78WWTPGlt46Tt6GZM0E+nmfF5zrYFLdTU9u+VyIHA2FV6v5C13Ia23VI
tW72gbuh62M35QXgiwVKna8pAdj+zqcQgk38CN2LcwWJkfGJNhf6TCg60Dz7tHCF7IayNcguQFNO
NGuLQUWn8U5BSpjvbs+XO88w3yg73b9LPL2uGWcaTd+oe2KJ79xR7QNf2VU2YRaoW/BIYl7mcAw1
MPkgDTGdKz/xjVekzWAxmjMO4jWJSv+CQkSOpjfX6TKBEevOW1f5lee50/dK6eoX33n7h1sLVxP1
2TSnWuqwnzLdw/HvrKNota4oMBC3x/O/4/QAjcgurM2z3RQWTVimxTBF5iBv6nN/Y5mXUPJ65+RJ
XHdGwRPC3zS27D89hiqI1C8p9EjJNtdby8suaY2p3ljFZv1ybdprg3klDGs9y2qVJo11MoVxKVWd
mNlwBzN5oSCWC3+bK9eupZb8wt5WrhqewLpikDSc3hA6rfdY71mseturkDIvHqUelkzj2AWCs2kP
RVRJ0fPOLAlN8UWyjzmtQi8haNDTs9QGLsNOpFw0s8j6vaPpLqLkCqKuoqJJXSmnA2gNy4CdXO8T
N6Mvzksg6UN+sfoScAqzLqYMYPwEiN/7s6AF6Yvhacw+yEp//r3E10P9w05xAc0BXWMg/YO8nq5R
CaV5aLtieNqUmTt71/8MyqOmasgnI6ayl4esmL+0IuUzk5P2jCOyyiT8iQ3LfCzcZh3kqkFuoH9G
QEplYXawg9U8tOrivPkg1gH65ysvsCDpOpTuzS6Nigso3mE+cufVXxsnhZkaHnb15ukdO0jQNadH
9FALllkNrOUQsXsIi30ZV1t/tban1sedpWYftEBhjgyJ3dfYxeJNEezyV4kRhS/pFVav88jGkDXD
OT174wBIjvblFbMh9S8g53cMJt5524/fecp+DCCe0gLvCtGuBmaaoHIgsjKc16G7M4oVWe/d+hbP
Ako0Mon1WZFNyzcaE7OpKUHu5Zw7qRl/2RymNjxicy3Zv9DtOLsz3WB9NbX321stNQoqJFiBi9Rn
UBCz1hnjY+wo97Yf+v+mz6J7EUGt+rxp+H9frNL6wyrDGmVHchvx03exF+U38c/90tMLPVv9CNUA
/IzDkRzNMzUP/NQSAZnZvFiufv9NNyaOwKUDiIP8mYstFDDNrfux4tLCoYPHhziAAXdcuMhQG5zI
6FtSePoFW3E+/TtPvUErn5fL338zefCTY/P1w/wbIdgTzTQsUjKE7OJCqqdCIFs/sehmQTfCfCCu
sQmBJLzIofZIJ/71VtAmuP6aI/L6j0nBgXsCciZ6crqtoP9HUrhn7mAuTuTaGw6c+UEZDFY4OQ7u
xBQ5YaH6m4t3PN0JLnMeKQ7hxNHNIa72hiM6DsQRInKU2wnGBAg7dRDDelQKJC4nGBuIOQR/2LjU
AXu33ZdtkP9T6gC6FOCy1H7IcZ5+fceaQOglil90OTXX2N5eIEKkTYI5IfHK0ADqvM01kILtTuCL
AoZsdbuDYGdke8A1WjMlsQeMSZOJISHyqBBUJiywRyhj0YojrtEdBNrosOVSesBQJ6ZIgZFobvXA
wC7S38nwLep42ui8AvJ1rrQe4CAAnjMgw3/09V0bYwFSAEBnu0dG5xYwJ7g9nBIHwWEqCH3mU7Dc
zTXYA9BJMUkAfhnrv3IHFkvmpJx7jC/17vNTVi0g1tK6UMx1pq6liXxlc/Utgm0y084BCaLiRYtr
dAeBxmdNWgrOhOoh2SS784oGe8B1JnDl0AVylBIWY1wWgUZGclJSylDnIADEgOYUn+/UK7BtfEKa
eqmxtntgdD6hbjVEqlKvb8AcS/2cHtvOK0DZnUrBgQgWQAXRGApRXKNTB9TbpT1jjbEpvCOVi/Yl
h5GiQ7js0MlKU3D7C6OTAgM9DFnDaGgTomEiQaBJzTXQB7A70KKMo+yMThGoBrA7SU3AUeCoT8ni
d9mAQc5EVTkrnAMS3uMzB2R5pd3C6QQsngiDO9/4oSogewszDkR67TU2c8DjOdJBMrQnfH/BF/j1
qPcUIpNrIdoGLts5TuPbCzCBy54FnaFxon3csrqzMNgLrkp+UeBq4dJsrtEZR1HxbNXUzzvJKMQp
pT3yRsaje8HViRQQkgoFTXONL2QW0C1JvagTD2mCCQgQQ3MN9KLD/DAw3ADSOrMxwhNBfkdSCoYJ
tZFIDZw4w6d6wXInsO1QZQNtNM4TAaBb+kQIb5nNgAz6bqJtTWzKVe7XBOr4HCSy/bJBMx4Cgwxs
l2jhWycB1wmUj7Ag4hqdPtAodchaSMPiJDQon85CDtxE15iANNHxyts7jSqLTiwrqQgYjQEq00AR
dKZvoA7pbcFNJJEKWU1jFNowfUxSUOEll5WC4B4nhfLVFxwoBOJGMWWS9FLnJo3vKIhigKQUyKTS
70B43KUIhmVWIiYYu0BdkVFurhGqRTjEJaWAUaCdB38ZhHhzseCpaRTFZtwDm4xVK4XROQiaSseC
pBQM8kVk1FXGVrZS4FufSgH4MYVYwdguMk3jyqPhxwsWR7lMEnudUroOeOXxXeBOiCjINgJLaK7x
7QJhu2WloE/ouCJqOtZWBrtAaAQkBH6vwySMzkbSJyZfZmPURdObQnKuuYYuAjZU9GnR+dlqhDZ3
MSYbSfuS9F4goUIxXQzdaqUw0Is2+SQMKD2XrRBGiTqwWvdFKogmLNCgFu08geGJMLGhgkruWJId
n6eAI9MabgkpTEmYAEXqdN8DLBLVBpg9GdAMGVtzjfBEWALfLGcjbLBGdFJRbem2/NBGTlEcolXi
eCTGZilRjgJoKyUFXafkRKQMnWSrFwYngpF9IGUREiFrc43vRBhQwEpKweBTA0DEX/pnx5/6S9Rc
+Am0sdCyNld7BMdkIwyUlqwU2AtgbkirM3ikuQYnQmN+43G608i8RnEWWjUloRfBpAFuMnCK2tfH
6J7uAk7IhL1GvqEL1kb0/emG7RAyP//+ugn2DCdo2iULRGB++v5g0wSns4CptqdgdNkEsqJaq6Ak
pIA/SOERv7jD5Ayk0MCybMoNmjU6XYij/2Aw3L/F6JJYnNIjyH8DUwAUy0K89AJ3BnN0QRNdlNJp
FFFhgAfGJYvQKoFBSs12GG9L1ZXibPvz0ZkCiqKGtCnAOYKhAPKEb6jCxhSIgk6XZxmfKsCRlzUI
JJPA6CIEqgnNNTAIOEfMdIM8hgEU43QLsOQCYSzlIlJ55OU5+d/o3yCRglugkoWedt5Tc8MfMo4/
8Etf+2FmGy9YNp0w3ip7rGHmW79wbAF5+POu/UP0eGjQt/R+UYw0ae/9T6PMHz0gYNOicvLDY8tK
c5/un3cv+PDWvXsd3+r4l5feKl0woQgyNrpo6u4x3yxC2mmYlfJ5ES5OUYjsPrTQP0/y+2+95zz5
/t9ZmBENx3WETEQt+fhn8T4/uW7q0cXXX7hBT0s/cLqF2XiRHR+xeeSmX0l25dki8L7E6WDOedsG
JL12HMTpYhmfPnULopVfmV7J+9y7L/Le4g1KW3bx81Ww2C/S1enKLfpVeuUOV/ss/vJsFgdF+Nnr
bZYWWCl7F6Z6pd6yt3CH1pNd+cUqTtf9R+56pWRXvkTinncqcZgiBQuL7MIvl4tNbwN2mDXpdYPA
i2KvfyJbOJj00tHSWwy0SAuxkl453ve3RYvWkV329UPd1OKkpRdmgeJ+Wx+3QaP2WmyN7NJXMRMJ
H4i5xXDJrn298KKe9hDDon+BeblepHWwiJan4ujgJfKPnGWL+02RrfK8t6c7hKv0+t49BHOLqPfo
LTZEfmlsQRbnvZ3dIS7k184yj/+TpKebmD8lMga/YvW4SIdLi8qw9NLMRB/okK7aKrvym9XndDjC
ritkyi9dLvp2ixyUQI7IL7x/drkIk2zj9c0664va469Y/9UqzVY9TSW4+H7R4teryrvvmbGuM/VX
PPlfcbo9yqCJD6CsVI9/8fPO8Js4zTfPZos0xlL2D2fbVyn97M0Nzhfb4dnXm5KJ7PJvN15f4m32
XXrZbYBH0o9quv466aXT1XrYw93kymUXfreKooyxp4tBmMAsK1Gik13+wyZerp69zB7YthYrJLv8
x7j4xkbsykq/5gYPN2KXqZdd/gbpryB567kUXRZcfu2qH1V2OATZdW/zxea4MYRO6dLVssverdIQ
y9ZbuU0ES6/sEdkMtneXZJVd+tMCu8MMq/7R7HKX0ouvsvzZ3WMP32YFpdf3svuYmRs9z61rgZNe
u45pNl33vmabxXt65ccyTV9ZVB7mn47sKI/9s35yTfzGfbBapH/8DwAA//8=</cx:binary>
              </cx:geoCache>
            </cx:geography>
          </cx:layoutPr>
          <cx:valueColors>
            <cx:minColor>
              <a:srgbClr val="0D1B2A"/>
            </cx:minColor>
            <cx:maxColor>
              <a:srgbClr val="00E5FF"/>
            </cx:maxColor>
          </cx:valueColors>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plotArea>
      <cx:plotAreaRegion>
        <cx:series layoutId="funnel" uniqueId="{FC290EF0-EC44-4717-9CE1-1FA278CA5CCE}">
          <cx:tx>
            <cx:txData>
              <cx:f>_xlchart.v2.5</cx:f>
              <cx:v>Sum of  Sales</cx:v>
            </cx:txData>
          </cx:tx>
          <cx:spPr>
            <a:solidFill>
              <a:srgbClr val="66CCFF"/>
            </a:solidFill>
          </cx:spPr>
          <cx:dataPt idx="0">
            <cx:spPr>
              <a:solidFill>
                <a:srgbClr val="FF9500"/>
              </a:solidFill>
            </cx:spPr>
          </cx:dataPt>
          <cx:dataPt idx="1">
            <cx:spPr>
              <a:solidFill>
                <a:srgbClr val="FFC300"/>
              </a:solidFill>
            </cx:spPr>
          </cx:dataPt>
          <cx:dataPt idx="2">
            <cx:spPr>
              <a:solidFill>
                <a:srgbClr val="FF6F61"/>
              </a:solidFill>
            </cx:spPr>
          </cx:dataPt>
          <cx:dataPt idx="3">
            <cx:spPr>
              <a:solidFill>
                <a:srgbClr val="FFB347"/>
              </a:solidFill>
            </cx:spPr>
          </cx:dataPt>
          <cx:dataPt idx="4">
            <cx:spPr>
              <a:solidFill>
                <a:srgbClr val="FFD580"/>
              </a:solidFill>
            </cx:spPr>
          </cx:dataPt>
          <cx:dataLabels>
            <cx:visibility seriesName="0" categoryName="1" value="1"/>
            <cx:separator>, </cx:separator>
          </cx:dataLabels>
          <cx:dataId val="0"/>
        </cx:series>
      </cx:plotAreaRegion>
      <cx:axis id="0" hidden="1">
        <cx:catScaling gapWidth="0.0599999987"/>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577F9041-DD92-4FD4-B799-7DB27515BC13}">
          <cx:tx>
            <cx:txData>
              <cx:f>_xlchart.v5.12</cx:f>
              <cx:v>Sum of Sales</cx:v>
            </cx:txData>
          </cx:tx>
          <cx:dataId val="0"/>
          <cx:layoutPr>
            <cx:geography cultureLanguage="en-US" cultureRegion="US" attribution="Powered by Bing">
              <cx:geoCache provider="{E9337A44-BEBE-4D9F-B70C-5C5E7DAFC167}">
                <cx:binary>1F3ZbtxIsv0Vw8+X6tyXwfQATdai0m4tdtsvRFmSyeS+b19/g1LJVtFlS4PWxUXV9MCQWCkG82Rs
JyKT/77t/nUb3a+Ld10cJeW/brs/3/tVlf3rjz/KW/8+XpcHsbkt0jL9Vh3cpvEf6bdv5vb+j7ti
3ZrE+4MgzP649ddFdd+9/8+/4a959+lJeruuTJp8qO+L/vK+rKOq/M21nZfere9ik8xMWRXmtsJ/
vj/3Tfr+3X1Smaq/7rP7P99vfeP9uz+mf+ene76LQKyqvoOxDB0wzDnWEumHj3r/LkoTb3PZUuQA
rlBJmUQPH/p077N1DONfkuZBlvXdXXFflvAoD/8+jdqSG355+P7dbVon1ThXHkzbn+9vElPd3727
qtbVffn+nSlT5/ELTjoKf3P18LR/bM/2f/49+QU8/+Q3zwCZTtZLl37C49QkyX2ZVuuniXkDUMQB
ZRozqtXjpONtUDQ7wFpRRAl5uukjGq+SZTckz4ZOcDk920tcTtLalGadvCEuFB1ohRESAj8qi57g
gg+UxooQtVEmtg3Pq0TaDc+zoRN4Tv7aS3j+itZf1/FbggOWSghGCJHbqChxoBiilCDyHbVH8/mo
NK+QZDcm3wdOEPnrZC8RWd6nhWfeFhHBFFFgynaaMUUPGGNUMrQxcxPf8gqBdgPzfeAEmOV+qoqT
RmmxvntDr0/VgdaKc8TITmQw4gecSUXFBJLXiLIbkx8jJ6A453upLVdpXfnvnHWRRuZNfQw90Ihq
RvBGaQCBrYAMgY8BjcF444PEto95vVy7cZqOn6B15ewlWmf3zfruLU2bPqBcMMbp7rAZY3EgOKdK
qkfbhrdRelme3eg8jZugcvZxL1H5qzBD+qbKww6IhqhYYfbo6iehACjNAcQIXAsuHgzfBJZXCLQb
l+8DJ8D89WUvgLn9bdr1PNfc+uZ/mWtSfcAR5RJc/qPXmZg2rQ8QHn2O3qA3CZ8n2eCvxdqN0WT4
1pPsR6r5VxGuk3JdPtmSf55pUgbeBLJMivmjwkzSf00OIAsFgoBvQjT+dO9N7PwKiXaj8eNZpipz
uRcqsyU10DLOOjLf0iJ50wBaHhDOhNBY7w7TsD4QWBKJ2SYY2EbndTLtxuf52K1nhUfdzzB6AVG0
ecsggKgDroE7Y/QRHQTeZCtUA+VRwJwRoGoePmDvnieerxBoNzbfB06AWexn4umkwKDdVua2rp4m
6J9bNoYPuOSYU8p36o4EuoBCcorJxKS9UprdyGwNnqDjXO+lYZvdR+t2Xdy/HTQQByCkpCB043Qm
NJrkB0wowSgG3zR+Jgi9RqLd8PwYOcFmNt9LbM7S4v8mCYX0nwLr/z29mcTRUh9gBdmNEI9hNJok
oa+XazdO0/ETtM72Mwl9KuK8S7+9Azqkjr++abAAnA4CzgZTCJufuyEpIawWRAu6UadJWP3firUb
st1/ZQLcbD+BW92t/Tdk3xg7ACiQJE9R2yToxpgBeQDqp9DE8r0oyG5sNsMmYKxme2nzVhEQbql5
wyQIaqAYsIDMc5N3TvyRAmvHlKBc/fBXz+O410j0C2C+P8sUm/2M5FbJ3RtX3PQBJD+aqaf8E0Lo
57YNajsQwkkNpM9jlDdVmJcF+gUyTwOnwOxnMfTjfRGnSfV2MRzYMCQ5gf9NEIG4WggitFB0Z/D2
Ckl2I/J94ASRj9d7acYu7pOk7KNm/aaMAZgypYEw2LA1aJqSQiygqFJaPmv3eG7KXivVboi2R09w
uthP1mCVtus3VBsCasMEcKDsOyXw3J5pChQpNBhgtLk+CaxfkmY3Lo+jJnis9hOP6/vuTQlQDLkm
VQzqaTtpAuCkKbQOgMJsmgcgVnuuMC+KsxuRzbAJJNd/76UpOzVlOf6XZeZpcv45f0OBnyHAEnyP
uX4OyqCIQ6CCvfH8E015pVC74dkaPAHp9GovQTp+68qBAnKTgVaAK3n4TMhPrSDJgXIOFHwe4wCg
EJ4rzsvy7IbmadwEleM9RQWmpL4N+6e5eQO9kQecSKIE/2GwnnsYxSFillJSvCGlJxHz8Ssk+gUy
30dOsfm8lxpzujbJ/dsBwzg0dY7F52cK8RwYoQ8IFphBfPCoMBOa5kVxdqOyGTaB5HS+l5Cc3X8t
1mX4lgEZlAmgfkal3DCZ0FH7HBXw/9DxOTr/3QXQ10i0G5gfIyfYnO0nNqfroo/Wyd3baczYpQbg
gL5sYyIF9KRjaPR46hOAFPS5a3mNJLsx+TFygsnpbC/1ZYxj0rowT/PzBu4F3LqQwMawTbw81Reo
eYJzkZhsKtIT9/IaiX6BzfdnmWKznw2Ep+uyXN/6dXlfVeXbAcTIAXQEQFOt3Pj3SVwmoQMKQRsO
tKY93XSzd+C18vwCnu3hU4z2M9k8Nbe+8dbJ00z9c/0B3kwBNhrqNI9efsL9Q3gGwGlgNDfXf0pr
XpboFwB9f5YpNqv9tG3AZ77p7g4GdTLoFoCtULu5GYyg24ZxTMRYYdtyOC+L8gtMngZOIbneS0jO
7tt3R/dFed8/zc8bKAwUZ6hGmtPdDkdCrQxIAth/96hPeoLN62TaDc/zsROEzo72FqHDdZyVvnnL
jg5GD4TisCvqqdkGIrLnUTQ4HQ4RNgEcH8mCyb61caJfJdavcXo2fArV4d5CdXrfmds3rDxDuyds
LIDojG2ynQlOGIkDjKByA/sLnlT4MToYEXpZml/D8zR2is3p3mLzOS3Cpzl6AzNHDiCfIWzcpvbw
mSADPVFAdiLQsQ07MIkLRnxekujX6DyOnGLzeT+xeeiJmq3Dt92SK2GvmqCgF5uypt62cOCcoJAw
7j148kNPa2OjP6+U6hcYbY2e4rSfuel5GEFXzZvuAIWuNUUBpk3H57T4qYEaBeOGkITw+uGzjdFr
JNqNz4+RE2zOj/dShz4a2An6poVpCnOPidJAHjxO/STvkepgrFpzaIt6vA7273mI/RqJdmPzY+QE
m4/7mZOeF/de+pYZKWw4hE5O6G8SjzM/tWwEHcD2D9gSyiaMwcuS7EbkadwEj/P93Phx6cNZFO9W
5dtyn9C+Logimm96NvVUXyCixrC3cNzM9vCZ6MtrpdqN0PboCU6Xq720aVcPG3bfPC6AiJpCUAbp
zSMOk07pMS4gFMEWeDFJTF8rz26EtkdPELraz4jgGlqi4JiY+zcsulEOZz9A8QZttuGiCV0N/YOU
UTJuonoMuydpz6tE2o3Qs6ETeK73s4fwplr7T075nyc8sAmEAk0NpMAmWpsg87BVV8JZKkRMUp2X
5NgNx+OoCRI313tpyj6tgb9JvOpNwwBIcDCG3bnqF4bsIQyA8zyeKj8TTXmdTLuxeT52gtCn/QzS
Pt2X1bsfkedjJPsGSgNRMiOAEVQ/Hz4Tb6MQ7AeFw7o02pClk6jg1WL9Aqftp5pC9XE/lcmUt2lS
mrcMqYGTBpqAU7E5HWISUsOGAgk9hRz2eHwne54nO59eI9IvIPoxdArPfoZtn/oUzr/z3s7xQIEU
VAda1H+x5R26PSDfwXC2B9qg93TvRybnFQL9ApqnJ5kC8/n/R29+fSbe9wMDZ+tqPX84afDZsXi/
v/rw7HD24WToJpnfaQIfl/7q7s/3mEErzrNTJcY/skUDbG2Aejbifl1Wf763xqABMYjo2LgpG5qt
wEm1YLQeLsFmegrnHEA4KJSEtoRkJNXgBMRxN+pYlyBQwoDd9goyLWiaeLiEYanAYSEIdqrCTm+J
6PejHS/SqIc0/PtcbH5+l9TxRWqSqvzzPXRHvn+XPX5vFJWj8S+Mp8fB2X2wYx/aI+H67foSljd8
Hf9PiN285tIVZ9xn1spzky4/TmTfk7mlcM+lZ3ckDmly1CEtoqvBZFx/xUTe++nAr5gMKXdwSq/h
fLruUygtc8yp7Co7Iipy7SwRKrb1UOp0ZtGhry6tiHi57Xttm9+gJHctO2lMROPjUJty2TRREJxJ
4uvcbvNILUzpJ6vY7akjgzp34h57sySO2AzDZtCFbzAh80DXH8JMV4UdoNY9iWiWnZQ1qZa9aPIj
oov2bsDRFxZX6o7pEn2O2lQuUWayL0UcIofxWKwELde0CDA8r/L7wJak8I+H3u8OUZayBQBlnSWB
5XYzKZuFD6Rs4TqFJl5TODKrcdwseBlVtU1MG5xbvk8+NX13wmqazbDpMqc0PrrsyyS9rOo8mTUV
+hRxo2863vXnXdLRZUb0p65TYt6g3nFpE39ggZUfsrogZ0UcF6taUddBgTEncZO2Ky58c6qtaK2r
nNcw19mcZyI8zuNQL6PUar6WoXRXvcvpIkxwdB9HppgPgcL3FHix3FFlkR5qYu7rmhRz3Zrub0jw
28T2TODZeaY8J48j9YWQOpxzGfgwN+mn2MSfcgtuneTZYCO/bT67lcXnlCbpnIVGOjyTcWLLNmlK
O4objm1qdHwlh44J20V+thpX5E3elGKhsGt8262j8FCSOje2L2UF0jdyllhNQ5eooaKfZVHX1rYI
sXfJQhxe9H05nLutjxx/YPmJT4lV2gZ1HO5C0zl0CLMlC6Kit2OLmqtWlNEJj7P+xO8FPSWaBAvh
u+1FW+TFIinL7rZSLEpsjGjl1KGVfdNlGdS21zK8jGXQnhSDaw47npQnlauG1O5E6935JLKcKMv4
oY+rxLP7OpPHONN+aptKorM26ZEtCj1EdpEQlDi5aLTtqbL+SLu+bu2c9mQR0jDvnQ5JMyOe3ywa
n3AntGIrsNOY6OMmjrvArjJWJ06Tp8VCt92JyUEomYvsqBz68sYrZBLbTUj8b2k9pHOlIn0oTShO
Cm7diYEjm/p+ENiW6wmbFlZL7G7wYodmNFvIAOlPpulDuynkceYm5iJWyl9EHkdfG4GjBTFY3Ia5
OxwNXdz4jmh8sWwLi9sFrtq/dcrohRW6coakchd1lWrPScK2P05bi1WOUm56pETYZrPYtfx5X5Ph
QnKWzodcJ44QXTKrOkpWJQmLywhxvlRRW3/kPk8/GJP4vR24oWVL7ZljK6O9zWOtYkdpeCSRQopg
k0iXTizb3B6Kpp/joQmWXeX2c9Oq4abp8s5u2hwvfCDkZ77uAZKKuae+SooLIfIZdlVxbUJLXGpa
HxYJHc7bGrVO2skjXoNa20FEupVx4/ZQtSK9CGJizXGLy85WmeqvwjLKTuOyIdeE5MEXg3A+s0To
2nVbtCvVG99dJdBnc9UFOXF0Wjq0y9BpLK05StL2g8fy4qQPssAB44nOyhrgTnniO0lsKBiFXM88
2qLVkOM73HJxlrE8WRHckFVc1sI2uIydLslIOIK8LIjrz1yTXVsy6127J7S6GrTf38coy5zBkv1h
H8Tsg+zz2ACKfjODSqDvYMPDpay7bGZcMOSIDNWx8evuJokQW+RZ4jlCNeIUdYllpykYIu357cwN
tfpMU+Qf9lkbOVYX6XnBqt6aBSUXn8EJDodQR7TucZBbdtf61OkFq78FrpWeMW7SyzIX2MlYbFdp
jtbeEHvzHEfRjKRNs1RNaRVO5ub+ZzJ41UkRR5dlmtZHvhaJQ4siOyaRV10MCU8XbaeGC4SNPi/9
IsztqnaHOfNEsYxZahxCOzUrQ9XMaumze69Pmnkru9s68hsnBJsZ2W7Y+k4huHXiWyy304y3n7JO
G4fhbLgUqtWziqbic6180A0qstnAVbTCJuxOE7+2wGB5rd1yw76EUZPYSubmDLtJshxQitdt7LFZ
Vw03bg0mnbQ9OeSNyGIbWS6/MgZ3swwNahXr6HJAeAXRA7J1QbGYh6gHgBPC9Uya5kObhd4nq+Ox
E9Rxafci8S+CqOwT28q99iPyRH6kaS6PPOVnCiyoqw/BblpOWaGTUlr0chjqixoOX7bzCEXHNUyY
w2HtXQc9iY/c1NigEmaZaJyciMHzV1pZl2GvYam1RapsSl3PYYmnDk0n6oWnqmhe0jp2kHJPgjAL
l6ko65WLAmUnAzKzNovZChTKX9RxapZeVQc26aJ83ik3PvF4Aea7ddu1b1C2tBokjoemlLdYRtHX
osysM14WH0oa86tBsRvUs/Is1G5+0rZUrorKGpaqlvU857K5KWO/PuIiXgdDUK38QHqLPDTpsqn7
8LAeIinszvLKI0Pces6Mxy5LL0kvhpyHMwWeq7GD4AP2MvLZapP2RINX9m2K3eYTNsY6jIaGn8SZ
CY6I4YuUBrmDCDoPBfvYWS2zkYqjuUmoa0uvia618rJlXan8PFMVdroyowuUu/cq9MAEer6/VKXO
7NYvo8MyjYYTn7H2OOOh93ejS2PLskln2RDlM6g3Dt94Hl37cZI4JAzkVeiCCBUOKwfk620R0NMG
rOo88/EXt2SWHafMPw+y9CRqrf60E91J72J2E+VhcpQHlM2ZVTRLU/h6YbrQ/VLUfbdknSm+dFYi
bE/Xep42pFnJNqgXkSi/tBjsikYxXnhtY4fMi+dR7a+tmvezoqfIlioYjrTubRl60XFXHcsUuASb
pXFzxqLUc3yFUsdHMroJLJFcQVAVHie5AlfPsStt04YqOE/TCi+19LKzyGOLWNBsqTpUnLaUJbOk
49bSD1i8QD7xTmSQgNkhQX3ouYHhYPEDcZHzrFv5LMKLTtXFrA8C7rSs/VJisLWpLHi2bFs8nGet
DJyQF/goHYpkwVXbrWvlqsgu8wGClLAU3A4jL09s0edsxtOhu01CP/si+sZBEOauY0+7MxDkW1zH
+SKIE506fWIVq75EyomD0Dr0hiIUjszDOLAxC5PTrCOhQ0Mm5m0T575jMe/OrQoyY8nQgksTRWVD
kbK7DMPgHOJepzIoWrREDAvkZuBBWxcfDWAHHHDC2cwH3vnQpRb6Nu5ksyvY8GvXVZvOUlF5c2zi
wobQo5iXUfiByyGkdon67th1S+TkCQlWCKD+kuLSOySd685lUmel7fVleFSUdel4vlXO8jaqmZ1L
V/6d+6jQC1xLbpsBfZAZOCS77b3gDLcVvu0yGZ0PXQcGoSGRQ92QLNxkiBJ8pTq3DtyZ2yg/vTV1
3Ahmx0mk42vZ+WHIjlyuTHhcdUqn123fwKyl1V1nWb2tE4iU7aAQeKCeHWHZOEkb8BnXJpSz3veS
mVW5QWU3Xt/dZyLz71oNEkKMwP+GMekXy2vdRU+abOX2blfYuFHdDJXKHNWNyk/zDL6dliL9TEHz
aNgXC7ijdRpqnc9qrydLI3mW2l7WJXeFi/Bpajq1EgQPoMGQzJ3JWlwPvp/ZecHFHYuy0rUHOWTH
LtftnA+6uCzinNqBiIsjK87iD6j1/Zmgae/Zqd/Whyyq1GgN+hlEfWSWMghhSFvGtueZ8FAUEZvL
iJNjlJTsqEAFhADQZT1Xkd/NuOhjaksL7ofCLL3pTMM+lTjknQ27JmNpl9gido6i0EEwc5ctVdwx
UdV/brl77gUKphVFurvqWu3NmsAzrlPVAzrtM484QVWWs4JGXW6XXInadr1MnSvwwoENkVa9CkoM
MXKZJfFRFwfBtaei6nMFoSfkTGVz1ieDdxXzoVyocbLd2A+Wlq4g++Ik9s8st2kLO026Zi7qDK36
oMyvXDdG1cyk8NV60HwVlkVyWXm6sL0c5x8Lv8B/40zlfyep99GNJTphJGuNPSTIOqQky2o70Siz
6wYdSx1nV43flcnMdbNEntadzz4kfr6WQxGFdjZ0nm9bPhoc1SJw+2bwWAsT4grou+ijTwHKghsV
tO4SCqbYc/oakyWkQtVNWNTtXWNh6mSEecdl7GUzkChZBEUAStgVyWAXouK9DakHxDq5ycnM9Xn7
dYCoDyJ+i5d2kXb9RS5V6M8SHZnLwtMQieVDkdtNUJN5qSw8J3LQqzZkZuUPQ3DC/casYqrlWcQh
c5CdgMWErK+RSocb32MutwUW8HC0B6OBeNh/CsFUEFj5LXKGQA7nVp8Os6jO3GVFmugyGeMkOsC6
KgZW2ThH3pFLQuNkEPk6xuj0MAlc7ASQlqWQf46BLObFCacQXJsE8dGCeXPd5630YdkFcf53WrUq
PsdhUNJ51AtIxnIMXsBu0tJXTu2LErU2UCLDndUnqL3A2goOBTTtwB9srP5TlXRZdz20VgD+1aog
4a0ualRSSeZ1DccSZramRdcew5QUSi1SL/eFQ0uc1qH9PzFrSp9VVnc2eN3StWR+HUVxByTy9xdY
7CBVMLAzW5wK9IxAW5wa6xbjKZYcikXPOZUs79ogorg986ySzyxNfBuTBhCJV5ZSM9f7QmK6bAJy
REO+sFix4D6eK+meZvUwh/c6zOFRl3oIZmFulr8XDkiln2WDtj1ot5TQXEGgAvxcthg3eYJc0p5l
WXEmM4gV3UPTQHXwdzOw6ybAVsLJT1BlhjM5JhPAg6qDpLdpzwxB9vh/YUWLRKaLh9tsSMDNTD/S
Wbdp1hfG8zcvK/n+43+u0xj+e3iZxo9fju86+fET7Jh4fEnKb78FB7SPZGo5/dIozfe/BcJspBtp
wK0ffuIkf8E6Pr5z5RcXtyjJ2+cn4D4RviNrRxig9h2PnwjJyaGyP6jMh3EbWlKIAy0phWMf4Iwh
eK/HeFzaIy0JdeexLwrq09A6vSEfN7wk9ExTaLmB43A3hxSCHxtJSQy74iiBbQoamD/YrACvO3h6
wC0UgYPd/PyclKRArz5boyPdiQmwiZgSWKLjgYjbazTCQZHgNuT3QA5VEHWSjGVW5KCsMcNHzuss
XEOsystFkvdlz2YV6bjfOVbqoq9eUrDEclLShfJI+7yvZ6G2kvyw1XFUnkZAAkH4kIYdz77ysAo6
ICaFiALqeMAZ4XvZpX19CR5URmuleObe0pjm4swTJs+oHWNTgigs40V87mNUtcnMi3gRZnba8jg+
wZBOg8heHOP+GNQ8Cb5ZELbDmGeQ7pikbd4W2joR6K6G877Ho1VguiZ6LHFswFj66t5t0yTID6uY
RewwAgNXyMOh9CrTOkDWwgGxEXIhvXlUvce31uy4PYZS+BZGwKBBUQ+ag6EzG44G0eP1Z7zxEFBV
CiTMXYCBvjJOlVJOfRssjpUHC7DAXlHNCr/yGPhRBmFIctEy2pfEwWwQLT2qhJ+UIRAIOS3wGTQd
5XDt93M0mpkf3DYD40spHJIFDX7QoTwuy20ZO99YxC8o0F+Q2SAy8wbpyXwRKVZBcpIUlRBfQo7c
CspU39Vtx+RMsBnvyzScQ0A4vN5DgevZvm9W96lMLaruvB7WnLAblEXl3z5zCVCEbWBqc5648Kan
yvb9FJoN7N/fHip5k8eWcHYIvOVCMw7NCnKclmfQeLwxFup8emfJSObU4S0SfA2KZFWrdDAyOjMW
TvHpyDrWwFohBMkNVPcjmJT/VhJIMQQko/DymfEFApPigi99Nwp6VNwx0YLKLXosBhwueNHWJZsb
5TIBaSZMAYSRAvoyvqSobwo9b0yKsvYFVLadEqwGTqBVANoGxzM64IyoCSqVMCjow8S9dTWQRMUy
zTMoLMwtNy51v+xV0cES+f3zj4WibSggL4NenlFR4Xi9n6orHvhwrrPK+gp7X2RsHXYVBGK+HXep
D++VqtuADcwxcdmTzO40oTAR3CC/voozEfROYuEiudKxHxfJLOdpQS7jxiTl19+LuR2vQH0Lzl2A
w39gHxmcTgvaMrEldQvMJwSX3deuqApYBKgOEeCDupZyoOoK2lhXwCrmo9JAIjn+YzKvfgGfnyYL
XlAA5xBBjUwrqJaBadtetyonZdVDxvU1gQAWbHgA1mto7aZHVc+PqcvB7pdeDcd/xwFPwKIWWVxg
fqiswGpCO/fB2o6Wv/dhVGKGqDlmHeQ+8QtmBU8VDF5zAT3DBPZ4EVhVQkz8U0fbJNPJQL+WLhFW
PIdsKIvqi3yoTJY4bd7nIJwl4waupcCupv1MhUNvXbVZ5q5KXUSB58TDgPrj2M+Tyh0TE+FC4YEj
K7oUsQbyE1hK3YFJJFbQ4+QIDTqCvxoat83zF9QUQwlya5lC4RmO6IKiIjTbwCmP03gNVmaSN0mT
fZE85UCOZAh2t+W269ZaFw4egCYE+qN/tJ6Q+MO1+sGcZECaw6WurajIF3VLX9YhNrXisLcRghGu
MSbQE/zTsgi7sIxdP82+ZAVoUT6nwNyyU4J92h/Tsu5hOrTbRMPH2O/6XtrAYLbAooDBb8Wllw+u
dVjELBg+FlZdijNlxBggdKyJI70Maz7Ck5ZUwxLqG8mby6wIwuHjEEG1IoSULxqdloHZB4DSRPvw
Swqx6vBRxR3UF2zKgx7+KQfkVWqW8ZKWCwH8OYwKO89AgJE/3B7YP6tvbZV2AfyJFIIHkNxYyRgb
VBmPw3VXCqipLXRT4OaK0XQAmrsI3cKGJKUgsWN5btwdegyc6+dEJS772KAGwyKTyoM4AyL7FEKU
39uGqdWE2ZewOQFOomRSwIbHiTOhbp94WGfRlwHHZTFWg5EEOqhNgzRa0TpvwVD8/o5Ta0TGg8gI
Br8NOYr+6Y5lgUq/jWn7mQ71uBjbmo3mj5QyBOcNJV0uvrgBHWARtqSuSu9UgmGBdfp7McYzt7eU
gsKruwjkLnCgICIMouRtczTQps4tLeKPMUviikJVoubWfZr7OVgjPywTPC9cmZqLplQeWJwMSlXe
HPhv0qTA98sWeLcKit3HkavEVUeLSPV22WLRXFbKQsbJ+dClx7CIkA+VawalGpu5Ao/K7iNYh2nj
Q3SxcoOwGjW/gWNczsdXjWU98FEF7ZoXUsOpXVOwAR+NvY3k4S1LkBNsP3EoXD9p81LeNHWCIIjl
RUEgiG2Gcd0yCLIYlDnbDpZtF0JNIbe96iGytUQ2LmlaBy1xr9xOjEua5GaIi0OTETqayHwoEV7k
UZOVZjnwPgStc9t4jKlxr2LQTolzUKMXQJxYNgURkAK3CVYNEITz1CamOqdJPKRBQm5U5VPQrSrz
RgEqi9aj6j7oMbTh9iCb63ejioOtHE1KkeXgaCwfQxiPOz7+Ks1DOAcm0oFkh6YF7iu3875NxZmb
d/At49PxEXsvFuUitGRBF5kqGlo6PfgLeNwXHm0SZcKjaThXmcCpFsA3QHPJ5NGqLoSSSJ32N9Rr
RktVFVBcvhyiwaS3FVIhSeweKmnDR0mgkh5CITzFAEgn4sjr50MscOUtNLXq9gai1AKmA+hvCquP
NgNYk8RYGpYYa6NstG41mM1DA4QamLUKIhK4oalcBD9BjoVhKqCiBVNRVdK3KodHdQAq4UOdHX56
nJ/RFI7H6Pwu0p7oqIJwAaIrSbiCtBP9FOridmCiF7l13cQyBevwGN4SX3UNUOqKAA/8klmYuKPx
lgy2FBMEbgm2OkwTLxSkELVmnbwua6hWrKsejtIwS/D9MD8syFjK525rpV1pi4j2MOFR4yYQsoDR
g1lqiy6qLqQolRss3IopMAagkM1lAXuXwQPEFih+1SXgqDaweXkLZQC7i1QCugJaNMLhhd0IhBVA
zRdKyX2gm0uUxilIwsMQfFMoqjFP/f1sM023bSI8/OgEwEjAedAQBU0zGwgHS8tDXX/tQx8F9PdU
dUgzx22RG5wJMrCin+d+IaDQqAnR0DBSFMBvHqHof9n7siY7cS3rX0QHgxj0Cpxzcs600+lr+0Xh
tKsEEqABhAS/vhdO36/LvhFVX7/3S2VU+uQBCWlr7zVsXBbyWiPbiW4tHyNyQL5l1hivAv8W90N8
5ZkjRSvLSQ3fodzY7ftRARn/6qHd8Y9kTeKwtxXonVw3Bvnj7M7e59X6YE3HgqqLEUTUXRbbhLbT
ZClgybA4y2oVKrOLuptWS0LDg1yxGdbdeoCUIcoFEWeaJo48F0C/CW/ikDjvLpr6LmHI3xhfrpeu
RGbWlPvg9x1lLZaivg5yY642sxbFeQU/lbX5GIX9A7QBaf/RkYGzNiNLmjQb6lMFTo4vM21pn3rZ
8HzgULxkS2tU7PdbRqc4vkBN0KVnwIZVF5+0VCN52fKVy+iFqjiEDwEaieU+mpcpeo8To3Tfc1sU
9mUvV/CWtVYq6eZ3NOyDvLAe6MZ5hzZiVDWV6uD2S7vPpnpNRlFNEK9otYYWS2Uzf1BQRICB5eDn
RFwtbDJ51aIOyIfiwsZIFg80KSMpL6Cp03no/oBuIlswywGiMkvuQamsWNJ7Aoq2ewcV6lLEp2ki
WpfXjkLjM9xNeZCGn8TKF7/egWbgfX9mZPQuf8+mNDPXhSAdr85YK0UGEH7dYxzrAzgZD9FMRAqz
tB2zu9iuPZ8hQbr4fsRp00jqCQLsqnuXf1KRK/L5GovDR6zxGdKW5MFpZF0UZFhWheJxSEvA44/L
2y+jvh/wb3jlMMHldjUT87o7Q9P1RhQWdMdVAs6pLJtN5NKVlzCJZBwAUgOPBieQRz2Gw7Mch8rX
wDYIcBuRdzTnj5vXXpdPkDgIP5yhlYtSfS3dRqv1EQQt5F+1ofTAJEq75J38WHLGov2WkGHGTEWb
Qci+R9Q2XX4bZcyWw13Smz4ZnoTwomInLxAI+En18AjbBiHruKVtjYY4PcW823rTxloKW7XTEkf5
9Cnl6YTrjWKg9MXxyhjIHMoSM5tWrscJ0iRFd3wJ7h8pS20MPXJ6AhbqKAy6ZMqKs+j8MWPZsEj8
AHK/RM8TVFKIU2RdeFU21C8KC2CfkG9cFmpHfE6/DbVb8h3TZwQ6ApY4S2aGqw1dgiJzSvrj8SSa
QAH1r2QIxzxPhApgSZGLLB5FNMkKmg1jUNCYs+17ZFqNh1SxNE1fdbmL8ASJM+7jIibXT5ivqNvV
pXM7ScJ9Jcrjlns8ab0/F1hZuEKGfzKvLArHAissAPv1Jt8i/A5c5DE165rgozhiK+NxDyuk2xjj
z/FYm2XmFYBbh9/lQaviWeaE0awhngIAqnXZJZiLn6uHQQyJryxFdAyOLduPyXBYNbb5mePSfM+P
/8vmXN5ncW+j559THb19/N+T/PY5IAWpvC9TPeIGkinq1lfZF7q3F0gPNgzapNBsDTVPM97HzyjA
uaJ1/vag1L4uWGqovJ3l11NCIResE9mtW/FIR6cwS2s6DvhIqoGxWSiuMgYNG2QoR9LLxxwCy2Yo
eWxe6dsMKo0dhLj2NqYu7VGjNVpNhU+uNghm8Gfx26N9Wx4FkwPmpyA9/gI6w+EYfCi2DuuUJ/a4
TEe6Ar/cIAwqu5c96olbbjDS7Jjet4W0u83hLjHI41uS3s74O3hLMqyueemOW3+b0Gj34F7xMoxM
kfIUxfkkxfUOh0PQF36ASPHJ905hT1PBD+Rj9ni+/Vqm5jUp+ITlA85zPAZvVyS7jzOw7OML0/X4
QVZe4ccwxcd2GPf8uP/JQd7hX9zAB96fIZbB93YmS3h2JeetTJbb7G2t9GKmS3n5OeVUrBa3E/pM
4ktwAihcXOhe4pxfE7MX8QsyNwEhkzbRMvVNPHOGi+eiw2vB2mXQwDYHAAaAbPCYOnddKn5sZ4fz
Fb+TmytEdZZIFsN2k9F5COpqISoex2agBNrNms0csGFCE4fPd4uZ8QNJYz48jBAODw/b6IHb5bFP
ABUZYPnDwyoXBlDAW4GrJx1X68diYgFVANv2Y+17ilAuziEzKSJMZbvBVacBjC0+Aq0Jo/N1TnFU
hc9xEQTiDR+UkvLqJ5wslqGz4uy6AfXuN+h/0MHiSosO03HJfuwZo6oBEzYzL9n+Mesq5ZcXk/nO
F1fL29AD5eCP20yHXWJEkvs5PxXQWiHKLZYc05cEfawa4FXHEn/DT6tZesxA4tJjvEvfp/gBpYzB
500P9DGq+2EHroy3qcqJ1oAstmK8z3Ri8YliS44ads3djHX1BrLsST5YKCYnY1kKAbbZ8R37G/TG
UJYDNTQ5kYAoGdj74ss4onaammUAMJHfjrI49tNCfA8QnstqQajMCrbhzJs3RBpxRmV7TJ7rswMq
SF0lgcWLYeL4c7RPxCg/e6RnLLrxbLa2f6CZOEBK5XDc3ZeSZcXyjgDG2tgpMBFt3bnwOh9m0NoR
LKZ1CRCo+EI4RMWmxmFI8fD3iOwYVTGNx7Ex5uxYbja1CRbf20yKRQGJzvq4z9Ybv+cjK9/J3fno
2SKZBqqwa0OLL4i3WF+R1ztmQJD4GAMY+wjBH+XlgVINPfJVZNZ0VB5KHLp1JnklYSiGB8g6IX08
k1TNS/Sn7xMR2AknWjbk9TwA/46aCtoR+xGIpJfLh5gbwXnD8i3rwntIApPMfKdrv5r088wgl44v
Vrp1pE2U7rP8uBOXElU7nA4BxX6SKOSUZZlTlzis8lHQtFnxy6gE++vBTIX250jenqXR0KXlDV7a
uh3D+hFuhmE94h/d+BFNkP0fm7efx+MT0w/0non0+F2exBE+sfHt+CDLgE6MJ1TuB7fRD0xjK3Nk
i+xhX7ZEnwQ26rEroXzAv/xcssgpEYlgMzj+6Q2CP8JpxBsbNpuV4K1tXD25ruRe1T6eANiTbWc0
vfZmOnY5j/YDDpzBE+EHQVq2XJs9xvomMfiHB+CWx53LHkzjl58Xyi3FkWawVKLnt4pt6sVeylpM
2pF38i1gyTeg0aANAFZDNJgDhJxtYQlpRz4axerOFC56dn2uMebFg8VbIeXjRxrXkYBrlOtw3Jb7
seEiJXGO1Cx3xybX6UEztpMPx5os2Q5hQ5138zSOp04M2I3ntwkBDnwEPVnBX4XwDt2MuO3SbCir
fwC+fivogeUcZg90EUVwgxLjd1i5W8AhAK9OnzulCtx1yXnAbvAKYdZAJYCbGFYAL129QvyNe/+H
6u7X2u64PNwpaFRyvD8Q1/8NfrcuqMjPJaCqt9AogAHjLlAHYCf9/aV+A9Cxm2J06Ma1AFnhv8VR
1v+FofKVNBVDKvnvNRLLoFRjNCPkEX0Kj9VNi+54qK4XeMKKWIJH9jM4/v29/AohQKiB9VPhnXxV
AToc6zz99V7YmqWAbwV/Rg8+hLE+T458fJ7xFsXTrpA6/9M8/+cFYZQEcFBUNAW4SH/DFWVn42QY
Y/behAkHBZc48a/LTSLM/dzZfz/A5IDt/ocGPUYI7BZGH3g6UrzE4XcgMwyC8GkZivc/I4bv9gO0
hxFiy/NzIHO1noVmu33nfLaJdnTTEc8zi9AQzTvBefQPd/TrSscdoZSqKA6vkuYwtf1uOtpoHPly
y8z74W1TeeR12OPBSYa43ldrj0fQEbdhZ9IMhwNSi6g7bkTozLgdLghU9ud8zBR8DQGhZWsQ6g0+
jv3Bkod+y1BPNv6Nz9JvYfbvB/H7Y8SDI3EWo3U2INkErw78dd3g3DVLGqL1oZvlEZn2H4mQnvPJ
vduiyhG8Tun/H+qCUQvXy/EyNRjDDndM8Rs4WwZkIxCIuYefxx4EakbUsUJkVbWd0TL0f3c9QP4J
5F/YGPCHkf8IBxlEpQmsWeLh7VhCknw8jVIO2BfTbI4D4+8veMSXvyxTLAjQT0ejXuhRCBDN3/BM
v+2ht3sOHxD0sjJvynEssy+FxYb5py34n5fCo6vA4KERA4rM30PdyNJxc7zgV2+pyJoDHcE6Ss2I
H38/qp9SjL8MDFghLvXjdVBogVuhrc2vKyWOwcuUfTdf7J7G3XxK83CoERzeI+HUn/M+gUNv1MyB
rdJ6ZDuqxXrJ+ZKMtzitIcGBsFdqID93KQH2ED+NLOdcXUFWB074gYVeJgGOsRSU0+fZmBFlkBUp
mcxpHNyeLk2s4mIe28rmgNrusgDDXvFE3/g8CTNHlD2yaUxMuJfwH1FIZtxa9AkwEQGpxhUKjbIf
2yESGo/iZ4JSRvizrpZvaQUy9AqHRfEjjL2VGtLHCN2+G1OEbpSGRxrg1xS2piuVwp70MKUOH0CK
VbjyIZuhZEX6+JbbaJCj2O2xrpIdBoR5GZO9nmZLp74tICiGM+vfkIfBsdnVPxOZHxkUmDWP+d1N
dRzipVmBLKG2kEV60pXCJUeJqmK9icFW9LwZwogXiVyA5w9ieMmQ9tLsodgWSvS1KOLoAAPm1QJn
3d7qMOq3OTNtJ90I2BUITAmWoRbdUinWRE5xH4+1wSuP8vSJGqpLf+IGm9t8yDe67uoD+IaD0UIO
CAPog1pmkAgfeg20mcNdSCAnOHfWJIloxgRJ558bSs+5go8h+PRLAr/gUj0ANmP63USpkHBATnMU
oxJG4AhLA4spuPTTpDY829aHdIcNLo6ATKwNUrMkr5qNbMzfSTovM9Sog/A9qmlaWfCisCnOFxIP
i38t4lFu8BARJNxTPcJgZj9NQF4iV1dvlNvPWGTAh/PirhoRt8V56oYidciif+RZAL6PPHGbluPQ
eVsaw49scCoHiZLNUihiNIxncTEmiGRclbiNVEqoyGW00g8I4qp61hOsjuexz3kO+yj3z/nW56Ld
emhwe7JmV32c7dejDesVkAz1vrRF2gSadw9lvwyQtpPVfmBY1FeE52qusfu6V2H18InHPXS5NIHt
pxqy5YJiF5BSOuW3lY6/KIntOHld3BW+121Jug5PN47sWZSBnITq3eMuhiU+IStfTtUWZwNWbDF+
67R7ThOiby2J+O24zsspnwFBQ/vCr1blKFxovoJgvjPg9XX/vZ8Na4dOw0dIpqnNGTU31Z6O541N
YIEnnRN8dbVNDRFTefb4yusK9dirDcpdoHtg3w2Vw0WGZNjrjQo4ZEWsnjUBNl8PgGjmOsoUf/Fh
r74O0ZSjlHfjB1+l/SlOl/iGxLTrIUGOsjsCmO5slxntcUTJ3gE8hEWoWzL6PQHVg3om0cn7NRVd
f9ZwOJySeVzezysB4IBQ0M5bcDfZbGEpzEdfNaykrKs+9WtKt2soENy3OSUiOSmnF5Q5/QiH35rl
1R/VkpdjG7HI3owUcoSWJIt4F9YMtiRw9bf5vCSmYbAMfI3FrO8CWiffzkVyrFCWHxwqX/1NQDp7
H5dyvQb6Hd30MuvStkL0g3POZ1O971XSoWzW0Wevjf/DRFFo4HHcv8L2qVIoCjTkg/s+Y+V2gx5q
KKasg/nGy3BTOG6gjk90/7AlJQIxSqpm9dmQ3cCIOOgbG+AqTbVLb3PIi2sgvR9zv32LHWMPJMH2
WWe3tIAW477msFOWbb6p7ETKZXrQHbGfNx2Qk8Wgt/lcOwkNhGzKnue6jlxGvoKZVnWWDtNFASio
03hc3oVkku/mbltkI5eFv5huM59sgFS7NsGFhiWHOF/g/sC4VsDcsPFCtzckVP6JpnM3NBMsk1/F
CFcvSJ7xI954aWqt1+Qd3J3VtU4tBNo2Zjekn8jXuYKDSADvX0E7EIeLsgU+3sigInX8Dn5pWMeG
RNKvNkJS01bIz0Sdi9k8Fb6QZwT6omhov5dXS6K6J+h0oO3wnX1J1aTh0ArJRei1+Goz9uJRJ7/s
Ztyri9EEXlAz8j82TMilW0rnTkgDt+fF0pzVlhgwtpJDL9+t63VBpb4Y5KFJzcuZvtBpoa/wXWYf
hGXqdd3X/Q+HBd6upUrvCYQFlxgnRWuCWZ6RX0Z1Dh/zXWRn+WWP1XTJBtirmglw8kO3xQRnWUBE
giu7Ah6Uy+KqBDHT6HkSF5k7+wJtV4b7X9ObJJ6ys4DR/DNwOfNEp85eJdtAn+Ht3m/5LGCBKxFy
UQaP/cNE4uXGOuKfppnZDxCzk2+ZXBEcUrPBPrWN2DzAtB6TbHG3wZb+uvchU8BtqunCipG0KI+h
sATsQa/3yLI7xjr7Di6D7qUCdPLZ7NXyAQc+v8JmK+/3JFqgYSr680BZfgeGGx6GBQ7Ettq3KcN6
hydq55F6koDgn3hQ2jRQhsRn64X5rBdHOIrrfb+zlLhbCJUk0IFRfeDZTkfE7DGcslJWVwk4v2bV
O3msVp4BmbfR94il0KDdbXCJ9rTZxoBcty0dIO3qTubZWi6nGM1vBzQWoJrd+UjzJ6Asw0NEtunj
sNiv+BsOoLdPPs4jMhjhSvEQqID8MtdJf0OVTr+4iDnfDJ2HjWUt3Uufrqu5wMSdkYZ2SXlLmLLV
GZa2id6MXaVb8Lhkr1fw3W1Fd9hmxL7QtR4zNj2oCHz/7RaZEnNdxH6xdwai9+GcBJv464mY8TEL
JHpXTrTXTRFsp04d1fY93DTreALlu3W3Yy9V30Z2yiFCZCyJLuU6z/v7Db5k112O1CNuqQlqUBKz
pjyXNxI1uR2apETm0uSjY+s90BIBQ7FL+Adf7mprVDwUd5DrsaT1CVLE2wWF+PIx71H9WcQRqxc0
EKhjPkFWdLUuBVzOaYgn8WHPNga7whZMTN1NimAXX1cEjMDFDNtk226dc/dMIy4FFDh8gAPHwnAM
J1FEYBjqM6hm6hR+u3dqS2DH9Cg0RROXJo3vPBUBhkULHP++HBBOWwjk9lYB2boR6dI3aIsmb5Zo
C7N4HLaooHuG6Z/iMLbAaUZ5qLR0mo+Py0JEtbRbIYohBcA+K+yHCvRm4xI4V08kgZ33DuY8UcBU
Bpi32ZcA5142biB+Sifk1dSTXJ04iMJ72QMmbUXow1XG8V7etqjiDiapQtjkWnKrQUe6vNzgvwL7
XSzp8hDlNJSw9DEy1yWRGaA4YHYfEx3Z7ytFapJZDZuYUizJThyefpc2SOG6SDXg5iFF83XZFe+3
iCi414yDQXxoEEkXfEDFUY823AhCBv0gOj3oOofLKdCTHMuk7E46DSrP75NoLdwLyNyRXQlTka98
Xb/se8dfOFyJnOpc1CgTxmcPbceJVcxeYhweMYJEYUF/lfvtsKXDg816h7YDljYaTR10XUKmqetx
zMdnOw1Fa22x1a7qCeLruozfFs72c6kG0Hg8wLYica40SZi9aXccNuSJzl32XEJAZNt+BdaD9YAF
U0MP578nSst32kxzdZrLkt/NalLPzsxwJ7rAV3YN1JiXdTQGej0qYdp0MsMZvQfy50nGyYkunbqV
LI/uUxnIbapBWioO96KkKIvaNGV4wykswJc9pOlQw58yjG1MVzOfdFKoB+gH/XKtrYd5dfZxaIzk
oiHFvOqaJmhP0CgIIt31XGBwpw0g9/PObP+dgfc2FwF+rbXYlL7eN2kfcMrj8O8LObS9QH6BW2Dv
cer0Z1fSonGT7j6KnidfgLyFM0Q79KJiOp5LXYqnSMS2Wcei+xRP48sgoATjKNzOZcrEZ+XTRdV5
puBBjJm9cWnGQs1sEBWceg72SJ1i0DwGwt2HtUGxmz0KlCU3q0/6b7LLyi+S8eSTTDJ/t4K5bXNt
1HUGyPgjwPcUHme6B11nIjb3BWMZ8lYEx2MRkm9EHsXwNo3HqR3S+VWtVdSfhqIHEQowWRXXUz71
qpltHxZwTbsCWAhvcNLAFxjDIhv1Ir+H7TF97bpukWjQgHtAE4USRi+J720Af2FNdJvOr8fCpWW7
dBByWuRakt+MWi3/0qjaukbqLIu/4OCFKZBGlV+vokUW7aJFdNWbPH05dAPnZF+lq/st0o95HsQr
bJwaxwMqz7NyDGooxfLsDtSdvdUbRCW15Uhp7sLs9KtMl9A3M2DGte7XAd1Alg17BZsSdZrTQDG/
r2Ct1hqM3HqaxJrdAKTmkEz1aKJxdchG/yCQkLLzWHbLLdlQv9UR0pGlHZhBc5TIjND8xvCLf1zm
Yfhc6jU0cs7mdogjEz84XybPYNcqClUQcri6WHw3XDySqhtEv8mfgkH7DqRyFKknVBxompB1Poka
xw4l3jbGuT5ZvcJhAEUKFlFDOrgqiVzPfC1ApYwSPj0kafZ0lLFrwzbTw3ecZxPbP02zm+RjqhI/
t6gq4HRGp41C7bqxiePDdoniVEzksUC7gqqWiemzrwNkoxEakkRVEOwMwkyG+F52qlC0QbUdCKyW
e4fOFE2JAxeW8A78FbzUDmpusrXTurFR3m4VS7O4mR0KMP00rECHsjpA5k3d2Tpt+k+cS6J467FV
QKPAjZNNtl6DgZ35zJGrTdcODRfGP2czhzU/wTjcj9MpN+Danlmcgnu5aAillgmedBLF4kk4LfEc
SAS5FHoPoM2GB3sTLIb/xxjRMsY8zmLaWqq7kH/KwTJ1z29gbaQPwmEZ6AGNpgkL+haNvQ7qHnqB
gwfBPtzL7zBbxqG4QFe9Y7+ZZKb9Z6fRdaGrpwpAV4TKlglf4IhAOF4+ug6AQnW3IKEMD7GgaGrQ
OD47Iy872C08LRx5QonXrHLTOrY5Gg1t023mMLy97hVUFnMD0Us2sudsyXVfnAoIVfvsJnbObAo6
pH5BjoPagZuz1hU6LkCmp1oJFdJ9CjEXUndNETE32iOJqsgF7WvGbdNAYVcgqX0DSZUbPDnxKZB+
OGkPxQ0FdjCp6m5H6ledWDQUDCzYyiistgkxFPbkbc8IOpHY8aOu3PASQV2z1KmC+awmDnvnBLXJ
+D2eJLIsqN/RfOKkipl27WqhUwn1nhqQj3vhth8q+xva8/UJYOl6BRy4v1MxyxqZFu5eJNs2nnQ2
Qqy1UhDBOhqeBQ2+vDZI4co6m/RG6jB5OV3sEkPFGCqNXkeQUMvveo+ZRGglI6sLnKMO3T327f3c
Rz4gQYiGEzJQVIhM6Dy/2IIsY8vGKrxGOwubrhOOzjLvK9nLvPX9NH2z6PNi61msKA2mPVpRjaC5
VHdCOmHnK9flcv3Oo3AgLsio06nZZcfP8GmtLDqPLqkgzkmPzjgsJgptlbZ4vkpmVX4e1oEkc1Oy
lKsGgGKfo0Itt/lhrIrYtWmcu+UTpA+QTdRWQ2XXQNNhViRISQpdEcCtB47Ke6yJQR5+H0C4hdpn
sjyVshhu0AwDtm0Ir2GugLZOj5BupJub22rK0ZOrjJYOHUw2PJgy8KiGQdhcGT0Y0TgAZq87BAtY
G4y+c1GsMM5dn4tEh6cND7sllFX0JKCt+COCeAngodD8LkIYnr+guPTdu1KM9si6srS/QgZT3FhS
5v0rQmS2XbKViPfKZ+weMkn+ndsEM1/5PUCuhgZStdz3PtS6j/1LFXL35C36uTxo2NjADpejQjQt
R5gVZE7fJ4APy5YKdK9JAFqgKwm0Mf/yGYGPMJczuZqIEJAn2vzZMK7OSzrFnwo7JzUtoUPs7LBD
oT/vWw3L0fYAT2WK5k1uXmHqGiYI5Gm/0vUaLWegTpunHXJQzjwaBXk6HNIIVMMNDNNo/gSGCDwr
fMT93PI1WxF6I/gd+nrRJeSFGZ8NkoJpm+8zp90dT5O1auOc6/IMIYT+4EO5QHW8TBgl1ADlF2K7
itcjEvBHEx0Z74xXTU81cuqt/9H/BXIU+Iq7Fge6gPIKcMnTPgIBqPdCazSYWSGwa7N47NGbKeBv
eA45HWQjo27XTP/p0ZLtlLI5NH7Jt88losWK3h6T1e1g1ur9nFu0QUNHsNygIOiBAo2pus8Glt6i
WY4sIRNi21jbhNHbKOrS123o5U2I9PwErZ5A/6Eq/QpXjJvAM5R0a/p8Fmiy5km/tc5vAk3FbLWw
k+v6akD8RR+CW5GkG9qfFD7/GLFOhwcgV+hsASHHuNWDHpPPPYXioR4hxHhQUJjEp9LnG4oCmsLV
YFicj6cxEd0HdEiwvsG5iawO+XnbZdb86JtTPPoMXUKAuyj2UA1j9slAZcHr1Q3oETGqT3ZRqkaT
XGCPUFRCKMVXLPnBfuaRjzlyqxA1ETKPe+tg75mBu3yZuIuurcCmbm0vy8cFjbNultzA62FLeQdc
oLyKWFx9BGLcl1gGvHjV6Z6dAonn96vdUrRBUAsaMqzoU4BsLR4hnZkA8ZTzXF3NWTcV7U4jJE5j
T8Nlyg9fP9yyfWsBbrUWS500JsvR/Sajye20qQ7aQJ986tgWPlG2JLWeXQzrZC5PI1r6/QlZcdyS
nCwvFdL9S0JY8qqgQP8U40/yOgqYOEj+P8FzU90HkPwXvS5H5zj3FQLl5Um7GF1jqkXFCfbB/kR5
JJHRJGS84DywE8qMOWvRLfEWKFp0501q/yUAdrRVQKFi0Ohwr0OXqI9RNZBn0WVkbAhQ/WutpwRU
GJSWMsu+bQ7ovz1JDTzIvuKAkuPaggOHi+kTKlo16veWzIrkj4voDKL8XFWHNska+J8hEgjojWXA
NYBwVI9kg5Rmu/gUXo20RZOrsHTXsetGsV9DyL0tL6wPPv+WT0TJK6GqcSENIzZeorZac+ItgpeE
mgWcFvQRgiZ9EbcQ3iU70sYq3voGPWFsHK7RcwcoZl2kIT8TMvnqSzFNC4KK0XIIA+JY3qGvAvI8
6BTaaCs4mmQZAo0V5MhI46Gq2uCFxqaBjJ3kkIJ2Wv0Rm2gr5xaEJoR6p1n7TXZgLHsuoRbSnB0i
cqxBAxqEC77H5t2aVQtKmD4LhbUfVeXZKloQsRXqPliG+iAehFCzU+3s8R6H5BTrzM3m1cl9TbYa
36L7rfGKICWrd90hMlwx2CQFbYBYHyMhBY/pcOl4WEvzLxfxPUUDGVZJ/Bu08GURbqNlRsF8K7aZ
DQX649EKrRf/gZ771SAC8g8GagqvLEhOyPQgfPiVnJti1BwiaPotFnCR/GS900LmoJ9sNnKoPX21
TuheMxKblnVpBxiR6gE8ytws2RTKF/GD6Pr7+/qVXcZtleDpYVdFw16Qh+CKfr2tPt9gTeJ9+V0q
fXibxjfhBzo7DliIkQJd9g9E5a+c/HFF2LgxG4d3GJTv0WLgr5oMgIbVEsMv8cf4dsX1TVWT5ZMF
NT+jUZqDCG6NQwTLRy9AVr49iv/r5vAPDWZRux7es/+nBfiPfg5/6dr/P70cfv7Vz24OFV7NAZEW
TEAkK/FlPxvM0vi/0H8ERja0ayiPRgpY/T9bOWQFXo+Hd6sBFDi6pyeH5xNU8tHNAW9kQyBEc5CS
Vnh5EdQ6/5tuDgiPWDl/4b8PIzpaBIDTT340n/59LZcQkkWdz6druJDmBNB+ybhYUS949KBcRqhz
arCJqb9b0m1rxtlsbTKjHyrE8OUVvJM9UGU2Q7oIicvDbEjxIchYnuDnRu8FXsywCNrsNPIifIKZ
zph2y/LsK+VTcp3qeGgczX3z3+yd2ZbbVrJtf+X8ADyAjf7xAOyZZJKpbPWCkY0Sfd/vr78TWa5r
WdX41HuN4QfbUooiCWBHrFhrRk3weg2u6gNBptuTygq3JhBcdL609rUgjXxJG7OdBxVsGfaV0pPE
bwGzcBZnhZNmXjKXz0ZVO6/cEPkepQr8VmxtejSslcqN4Q/IPLdgYZ1dgZR3LyJ9iJn0GF1IzWCV
z5HW11sxKPLQDhktTigs6y1wmP95U04N7eVNGJ7KhuMkTTrnZkqketePgMCKzL4Oveae1ITBs5OH
4fcsYjTl0sjvpN0PqzSuAy+gRd42dlDsxtjwiQjO17IqgeIVothYSjp7sh+028J2D2GRgi+b0ovi
gOClm0iJ4Y24cJf6v09r81uj6sV6rA0V1cIw8EJP7b5vpcKwQGoHI42UQ9aCnE1FLf1ISeSqZdZ4
qi1S/2tmxCCIxrG/1+LKWGOWtW8Ir5pbo9LyDYNSkz+1lddqEO3JjpXAS3txb0359D6nvbVuR7JD
gZ22V0mjDE3MyjZWX2KfrKb5zogT+60PJiro+Tt1arvVKj3Z9UMotmSJg8fBictNkgTWB2nfdD71
s0hOIRFbL3OqKfKnqcvXsPmGFaZ9yiTOuE1tUcGTAxRrXHoCRmuHQjQ37hsS0PgZjrO7kWoxOX4d
LPICnitMsSNYWYidDxGjbpqOcn5VeMrqgA5N9YTfcDiS9BRQXFW+5NiNqnUF/JXjPQBBKlPnEKhW
catrQ3nKRu2BBGLVMaI16p3Tl+l1KmvlQM5muBV54x6NOrZocDKDcjjGCGvveqWP5w2zKYk0RY2T
+rKfxoMVyw2hR2z6kvQ+PXzl+EKrQVrBEcsXE37CsI+EhyeMHiptJvp8hc9qEKukDu1VC10EO4zM
L4pi7lyzTr0Ig/KpscRrmUF9u6nR+KJjpWVPFmQDolomOCVHU/ZIKnAutlmnJ6ntDe5YuO8S93C8
DnF/38phai9tL5z83YWLKG+MAiyX0/UPZjXpl8Yhvd2v6RLujaBN1m7Ta+swYxoDsllAkg7aDBhw
ZFV3FYbyZPTjeQh3FRxq5oboEynkMzUtOrhZFonAQ4He1yqr3EzgMvKg5HPPGT1tAisprGZdhoH6
Iqn/8MhUSniuZzu3n1SwGjWAPIKN12Jy++AjCWoGLbF0PXIaXqQZCniEvvzGlWumnkNQgsBMY2ip
Pw0ZM2i1c5M3mz5H2TnFoJZ7s4S66JVO36erAYQBk7Ip6o3TGObuY44C+ppqGPjw+M9aiGm+U2nZ
KUsvRWcbH7Ohd+lWBNNQ7eDL2OCjldglj6IFgbsuTNwDnszChknHpGr3eiiBHqDlhhjExiqmyDJ4
xS4NsDgIFygmBto4YbBCU1Te2s4sSguEWR3p3ZEEmKmuynJQGJhOlIsqPcTtBEtyQyHLf6rZkHiN
yWfMsCaY7zPsA8fGUtrGS0sGOz7N5IhVW7dOhWvU+zR2ue8nM1iZaQYKWPS6vUWNiLaFPTjbEs3n
UojsRob4LmgEzPJmiszoGBAd22Dcx7KbGbgxF1B4BXsPJcPrEkscHLvZAopIlns14fkVWvEa54eu
bCApq98YLyVrS7QSQXqkmrOUojjbUV/eOYNNUtWqhxczCQQzHd09EgzTPVy/2grlMtxio5c0xLLP
VC+nzX8H6vDGGdWcqautzWgzJYiHGBlLqLX6LZRasJlAnD6YWKCvhqEEHA5Fts8YOt+W5L03mTKr
hwH21rsUlnmBvbnCbBvueXQGO6ge6nNqa/GK4aXzQraDRGMXiGqXmPV0tOEGngxTOKDupnRF/Z58
x4KsHcy6ZBQcTptOKRC3OlUmFKWRVnlI1JhT5kBeLBDJqKLutkWYIClYdnvA6P2Wca7cmkNu1l6C
KcJHUx78MSujW6pExlfNJJxjjGy2doVOy9Fgmxh5/W8T3BlPaGC7QxDDl2oOR3+QUbo2EjfcQq9w
NlWbDpmnjUbEo1EazySkGs5CWCivgyO6k2ZL7cfQi3JjdnSzUOi1ndXWOiRbXk+46L0VAMpNEleo
2phXz6k61o/QIutTjx/ogoXZvSEUjHAWFQljvokMro7ck5am9E2RWQuc9TtSXnwzY9l5CspePTNe
dflDWotKIIfJ3TulyrBHB7Y8RXnnx9z5FxNfzxbrbvPq2AC7Wytd6ZPsrk1rTshm6GxgeVv3uiQv
jlqSlm8k8DBKTLm6TudS3Udq+BQ0hUUWK1cpHmxmWcqsr5HbG4cxuvI8FYG6Npg/nMw4Vo+60sbZ
cvrXq0mB4GlokZF4k9Y9KDhAiGG2Ydt6hj2t6eSR54bJcqEHqDbqBVNDrwjx+NU5tBLLQxDXQv40
Fei1jtGrZ163KmHDvoqJWfpkRIn0bDXhSQBbgrl8MSxJq2+w752QIy/MobDdt9ZcxdevovW/9f1f
1PeaqlIR/+vy/n+z17fXP3aOfm2Q+PqRv9f2xm8ONbgGYAFLLj06lfrv9b3j/GZwKuh4dQWDcfy6
f9T3JiskbJMSXuWBZOGa/6O+V38TgLtYI4GNGCCoq/1H9f0v1T1/yuIv14BkEIj/h0410SphtLqh
7FxF4aqNk1nuetdo73/6TC5/axd+hsL9uSE2F4KSQ93N1InmFKrVLw2x1LCSYdZRdhjStXuS0UiU
verc5iOUnb9ohZee/+eGhdeCNgPEiwc/5mBzaWh+iifwXZDCG/RgN2ule6tazXBCOcDcJdXpUlk5
T75//+Zoyv7hJdmQZGmmSgvHtqRlTezPLzmlrVlrdgOLcW4CioO67G4wnIHVLLHQmIiJo/uo4pYX
G7VHJmYEBFlrazEjLra1Gfa+OQzG6PVTgeCWxM3OLSclxgTYqG8FxmqsKa27Rct2t6Ns4m1uzcIn
lVccEDHza5YCw8mUpnvQOqs4gKCpNpCx4nMwdzEnDMCllR4W0XaukRjjsCXo37X5VZDz+oGBUz5G
qdE82lV4Uvs5Xo92Vvg95qCdFHp6Mgy82H6U6P1VtH3+KXVZ3kp9TB6EGicep2K2MeuoQPzNB78v
i3GnlgHkHFmLrUMBBSx1HtdaxLSa0rI92lpXnhlREH1D7ntVsxAat7XYD9hssKtndC7PmNzAQm4S
5XvrgOazZD5hZZNR76n1iEbeOMZGbUXzAvXfHdPVFDV2y5BjHkkDvrimMOf2JiqqZGPTM0F2CrjO
fTUCToZgnxdvfWNXLwkp6qfETcWdi6IV+aPauh+JAxbAIz5oY0sUcwmSP4mnTTM4KMEENqK3NMoW
4m5hZLdUVA7+IFS8Gxv0wHFmIvnozBLoSxA3GBoWY2EisQLS+Zi3BPnuOO9UP5iS+S4iJbduNbV5
AYExbMpJ7Tbg+VnMMMFP+GjyPNpGRfQ+N0nF/gDHPIaug99Wk2aUr1s+nKgIslOd5fIJlJly1UFn
3aiSuJvXTlqKG2NQFRrMJFA9pSTXZcXmPgCMgTJWtGt9jtMbNQn7j7C1urdUm5NsLUNpFWuli90D
H0FLat96r7vMHxnhn9kjwLjVzj5UfRqZSBjHQOkmL03DB7dFL66DKtsqlYNCiQcEoXxkD4KgEQUj
YHl21R0TpTGYEnchsQ/VSV5JmMBWVuzvOjz9FSPoGSedVd8FYyZurKi9mNM4ap7j2AaXNnfPhA4O
/87AOq0NPyZWMGzMRulOQFPkW0cf5/PNmm8VvstbamRiJbLr7mqzU3x8zHdECON1b8pnpW/0s5CR
WItZtmfFlnI9utb4rSjc3g81d9jMrFgoxvzJ1oNS7GK8J4PhdfiB5vfCijE5B0OPjGr1mNIzb3Yq
kXiSweEqDfOUSKoAVe/PWW3JG2fM5mmfuSpcQT/ClqV6gYJw+pi2I7FjOra+HUM+iJIyeR7a5N74
/VQn+OgM4709d9Ha1Vo7xHC6gP6VgPiIZ9aq5bmdw3aCccDr/zyBIHc2ZJIEzgxnbNVVTPnqbNqk
jWuDGqEjk5uOMrwbUnMBNlTxEJ6tGsMavS798iXE2UFBXVl1Gx3dQBkwgxLHNV9Ehd+PtqRYtoBA
Q3HFY0Lo09zgbDDtD8DffFFRB1HgkIKa7ptvaU42gUGD26Yvilml39whj7eNWvAYLnPb3A1qlz3a
9FpLClLAvh97Sz8QsihVj552BCavRO7W7HRcG4JNAdo0mTuRK6rNMHBmqpRLV0OvKemX2nr53yxE
Cr7NLGh5t0SB46HQimqDx0vflxkOea83sAekfWbsq1YtDoj/7rrLe1n4eR0wScakUh5rw8CNZg+2
ttGstlxlTYxwwKIivwAGP3k4t5nz0MF9xxmY+zU1/DfZglLxzELpGbYNY36ddKP6YaAU3/AXicNN
SuAU/4qbyxWZ8ixaNyCI9rh63VvWCVmvWc5oDzLDANCotfOrMqY2jmDy6oUPp4lfM5Uu/8RtmT3q
ajddsjSxAKvIvPwW5hGNZItMqPHwSK2e+zZb/bcK/NpG9ldVIA7jn4qCfxB5/xdWUNG+tj9zfrWv
n/l7GeiyZ9EEqeqSjmdr+U9loMtuPw18nwUKCb6l6aLd/yHzmvwITDWX+uxv4vDfZV79N5WK0nQh
NlAmog7/J2UgEsifSxjgWvxDIM7WQF7/I75x4ZgblejZ7ZE5GMVNonF0bsNWAtY6sDTB3PFgAmpZ
juP8QQLDvjFTAzOTo2njXUl75vVtpbxmdoaNiILwLAkY31sJqqpnVRZab2vY5ygb2rs5GeL7vDWJ
OvQL9Dy0tO9lFSBfJnZyoFZeA5Ks33gCJrtJcWg942SE8Y/VS77DQ6F3B0UvOEBT8Y3sXHpgZloc
A1vPtr3eYmvoilNpith3s4AxW5JHB21o8fTGOWiEXLH0lVBC+wADgWxAkE23ZeVk2ypz3Ju5DRFI
mF+J66T0LvGTVD1pc4znmJj3AOlcrzfC1rKtVorwWXNj96wp6UWbsLEEQrvHX1GuNIvhf1FjX6NY
qfRPfZ7xDeQzBY02FMJv8qYjwqUZnpaQyIOnicWgyeJ+a2Zq9UHIod7oDRSdOm6ybYGa+FAbiQW6
DflwW7FQakf6BxaDMWKOtGfN7zTRP5VOHDCFjsZrV8by3Z3H+Rnnj34NyZ3s8PEuAkgyXU3UUp/c
fbzBltkfcTvVb7neTysMaPamGrJha2spbyOcJo8lFxnQFNT+OjX6D8XVvbgxZ193WdpThHsD9Mq6
BwIFVaQsVq0ZnPK0WmDpyh4pMF0xr6U4GZp6W9eD+Rni28Bb08V4mo1xiyQX7FkbkF8gVUqxgRif
HiKGhspal0l/rIw5eQzn2H2xawsUHWwUrJMc0hX7oO7dwIhPUrXUE+ccPjBO9PgJMld7k/Rq9s0o
jWrLKFu43gipaWdOmZ2wBETXr3K241MYGnIz2yyn8ShZ7DvIqBrSXVc7q7jVhyU0pF7chmulDDsr
8BNpZO89Yc5zAHZ6R0pGP1odBU9eWZjEHDt+rqHsnIuwMq8M3OVuimZMYcqgH8VoLsn9MryF0dHe
J1J3fcJr2T5X+n1VBIuhtTCds6gr8cLCHutUI/ztwQWhIyUZpp8cUXCDKmPeZtV4FBEM/aGsm52i
dtgpQrYt90yjsX6nrBeoAvuVgMEPFKh8H84Vtvc5N/dlHRgbm41Xq9kuxKNupO/zqFehr4SGeLGd
4r4cdPnYttWMVahQr2VkWQUzewgT8MOwuLqMvM/RoJmaPwJyeCXfkFzsMK2ZCuu6+84UGHFw4IdC
GWcPTqzm/qArzVod0vyYhHyJo67He6vHmuyAKflm622HOY62BZVTu2dL8T4Uo3UocSgUpJl9qhpW
0sVZkl51TcvuzCDbWfPYHaxAFnvMAQyyK1YE9DwsX1heFu9tiBQbrJL1ym6pTlmMmNxx2Bs/JNZD
1rUkTIwi0k04wtJn4oXTg11UyrUSeenzhdrgLqKUHAn2p4vSTJsxs+pjTQOQ+K6L7JXk26AliIDt
IMNYfx2CYHhWoHkD5NK1a6LChilA/7V+NqrDuVCH5l3vcF5Req9wLdtb3JrTesi0XlnDUnOeO6Th
ymNvVBbjE5hLcBFzeCvbMt0q7JqiGZxN22++1CNnEZJQ5Nd9IdGWZNn3zsp1h4dQznTxWeri5lkE
KfbqoSYRWlCPYVVXp3mRrjQ0rORLzQpD5Ls4c6mkLKRfd5G9MiV+osxV95mKzaZUk9oTi0yWLYJZ
UEbu1VxEtPZLTyNQ0l3jTklJPha+iXXq1VoEuGSR4lRidB3bJhDohkWqY0EUqh2MGWtNNMd9dBdR
Ty7yHq0cWxFR/FxAfDtOROljFBrObWjEXEpjctMm7AljHZl7k/dGc+kWKTFZREUliDM84Xm1Xnbe
bLRFfJSCUY25CJLpmIudtYiUDPbKTTQl4gcY8f40LmKm8aVrxovEGbFd8QHYG7onZb270RcxFAMs
hsZFIFU0pFJtEU3xEbOXaBFS1Z6PvohMuZrnrlq3i+DqfGmv0yLD6qwd5ELTRtKzBiptpfZyO4d6
vy1wXO9TV1YPWU/6UUPohkUnL+ki+lYDvHFv/tKC+0UWNtGHrUUo1hiQHVwtTL/jqklXIz25N2gc
t/EiMgMzZrqgMcXy0rpxX1LLild5MarPWYAwwZMp2gedWM2LfC37RHln7KIeqkXcxq/f3mqL4G0u
0jetbHvNmCc+hCPbALVFImc7CWo5s1+FnIRibfTIbs4NqnqxyOvql9KOtIvqni0CPJBlbYWCSbqt
VY5moQo8lAVWc2ge5Qhoz9OKnvhcnsbqFcmo4exPkvC+NylEvKQnquIXuttd67DOdmXELe2xiihN
aa4abJ924NSfQMDS/ZBFrKSaRuUmJjZC7Ca/DEOR7jqzf8H7i45QLhY8h878Le2sFxI0r2rQf9qZ
fAHme1douLmASlW8Xp3vG1x9a6iH96IOq0MV2fb9UKXiMU3G4h0NaHpqAn5wKJiYvFrx3DXpoQp5
F/2hqtt6YPmlNRHDOlFqYffCAZuqJtpx2RmYeuPoZmIOjg9u6p1L3dWz9dxawSdjQN3ZZcPIF0df
IVBvUMv8oFS3cLEquc3xAZ2YnyjlS8UDlNrLHSAcBemmTkGWHhwlbfDyJIKYjZ4eNZbiHfomtl/M
2ay/q8vI/sLIKjvakak19zg7o2CbyTSjryD3ga8XGqyZfDgs1VEezDqYTOQa0JcIWCSc9rUd66tC
Uedt45bFZrDaJ9rQ0WumMFvBX8XvGBpPmEvGnRVXsPbyrj/zO6eNC2nFJ8tziBvjpncFwo2qlCzi
Ilf2iLtb2VGLPBQyytaRJewDJwhwLSUOiYZmmo8NYD4PdMvnhm/zIDskoygeXxek0qFxLcVrDYVp
SDHNmGSXcgu0cA/+Tm+OcbxPgw1kDtiCZdDtiAczV6+deNsirPpzYFxzGbUMTZVwLw1AkSQ8g0OT
i/jQqYQgWV9I8EmrbhBAyCpBFvne61bm40+dt3E9xHg4W3dN3DJYN3FWrsfAqCbg0CkHWVAxc+Rr
3vVqhVEiE/mWZQXqp9FjOfOrtCIi5OHk0D4shz27T63aF3b73hvsFjMfghrXPCONOouBpP23ifs/
NXE6Gbl/18XtXsfXOP5TD/e3H/m9iWPL5W+OyoIIGwuKiemGJup3LR8E4G+CRh6wqmOY/JY/vDpC
/MYwD4YEIx3jq/n7/1r+snkFYI9Dc8d1RFv4H2n55qKi/6F8G1wszpfULpDNHAPr8p9laM7NDCBV
KL5RvWHirySrCTgiaDZ9meXuTWWEzZVNEc07j1IBBTZV7oRbz9vCUObKzyCgweucqNxQdEc2q9BW
uApHKZPrl1YlwukjDInQWwShS0I8Ga2kMpFVoindAJYH0aAl7o1ggcUlcouRTFU6b2H6p3esHJE7
YJkt83el/4GrXjaAAUfjVkGSYYVyRqEStd2I9aeaX3FxzvEqZLmghlbGvNxr0obQWqbWC9yxemMD
ZfLaYey44IzRwF8m88vcSNBbPI5tX59l92NoQs0TOC4oJ1XtGkbWVevghXpl1ooHqGky/Zs+8i8X
q3zxhn75CkA/2XyrGBKx4v0yCcgx27BmurW+yUZ39yZYryXsx2h/EfSBbBOIYDGiyN1LaVfihq6K
t1ZZDkMCGk3a7SiZ1zDIyr2L2+ckAwgIdOXlB7tJlSewru1dNNNvmXGSnHqzIwbvRAhoGZjybRih
+/ctllfHaR66TDd3ZsWa4XBkqW0ktnaEtF3T6/10k/yT4c4yjPrzdWeo9nIBA5zBeWj+yn6pgKbg
xKgAQpV58KIt334Iy/ZZE8Z0IT7e7PtEb/YYPrq1ERVk2vHRyk2rJ/JE3lB9q1KNjwGj13QbFkaK
XUQ3vwUz/1brQvyAdKsdQw6X26i3tBud6uuCl/URlr7YunGcPabFOPiE+NRdXIzFNlIaZUs5Za1m
VravpZpzTeu4Mo6q1D8Kq7/Bl6XtWCxr7lgdQqgFysUqnuZ0PZkj7NXKjTZmTNLbTQ6GUY7vcVRi
MOj08b1qAh3gU9bsmo5eMYjYOlsN/YaVPdMdN2V65lDjZmrTeJfqHxicksazgsZqV2kioVKwaBMB
w5n6VQwywivtxN2qsmFXREwVbxfFdDcVfEseSMjklEd6fTM7mXgiJFD9cLKaDZDF2CzJaDIdu0ki
UBZR2+7cqYqPWdepp4Ce8+IU2nAy03pJ7Oh9lq/rSCa7uYkw8XLYiTsl7qbbFuzdDXkN0ivSkTuc
FtybSiqv+TC2T3Bj6zc3TMMbwyBdqiIH/AVL7JdnlqkyDVw2EOk6iFu+yy9m9U/TOjawB0E42Mod
phl57dy+2Cpamz3O0+isGrt3fTjXXDtNKd9H4Ui/7WhNfWOcow/WoU7nCjvWoe7U+smuDdqeKFO3
tVM943NIV3Vv5Q/IPK6fDo2JC3DQi23Gd39TEqfH6BOysY0Kez3npbib1CYFiIhtjMk7W1aNKIh9
HlfzZsC+sTxQS7ZomlWnrZkliDVVH01vgmf+3KSlvH5dtlVSu2zXs+ZTU5vajVaVwWeZOeqzo+Tt
k5to7VNBsOwctzFKel6R81sRiovfCjXd1mWj5D5pOqR4ve+tLbg+wj0k9p1bR63Lef3vb13xT+hi
nDs2s0dgZqZjL7f2Tx//WGstI4gmuBNNZSmrjjG1Nze18i2B/HdqNIxXsLlahX3CMctzAeS61Ykt
iNG0hcfB8aJzD/aEQ+vg4MA3eE0HC16NW49ICqQ1gpfGmHkzqsi0fR33yuY/fwMMevlrWYyvbfHr
tLeQKYDoKLTvMkt26ynRpnNdhSwKtgKyqG3BcyZYnFimING6tGvKmnqrogdQzaM2Unxz7+k8mOfy
VZ9sDclnQn8SVR+w78AJ7lnCRKwsKsLM+Vsd9i8Pi6/z+I/DYrn2Gb0zfNeEsF3xD5PqMW9AZhmj
ecduChN7TtsGn1zNWFCbFoEfeJI8YdycbjN7KLZdToLXE0Vh7R0mNocyd2J/JACzz8yx2QPQV+47
/DtbcNpE8Zu6L26l08Y3GJ+mywgKgjK0HdtPkuIsoXBjgw04Y79XoamwOLuW06WHo1lAMLDZ1Z2Y
JDWI+kOJ74MnEcEVR9FzDsyQBFl029pkrR5uKpatvTQWZqRmJPwdM5iCG20X7LkVYvqhhS3PK5Eb
uJPaSmhrqVd012X6puXNjph5UbMOo6r27D4LXgqbW52aYLp83XoBofOPhlETi0RT/icp1+CAJ1Lc
ZaJlNVwOB8p3RR19qFWLZ5IMywtXHmHeLF+eIMtHAxzkAEgaA5YKeBgDEE8+4MqkbUSe3lOaS1rE
2oqf7Tx518m47DFaTvt0JJPZNGIgBMUUMoLTvYJtPJ0TjdnoX1wIFIl/OkG5EvAkUzOg55tf5eAv
ZQPP6rzHdFXfRZnW0T6p3GDe17M5G6casgQrcVjHxRugcws3lGLVqyU6eZUsak3ZV9fiRKvtVQQE
61DHWQtGPFdjkBMMrpeNs8WmY/8Ft6tmq2/zqBLmjLvuTTB5/NHHtqGsiFfkeEeh7SK5UI6dhqIz
17mtzlwHRgEWKSMFlm0AqDCZg6bR71iJM61mCSN+MvKHaSxBjtigxlmfJOKtW1uMo7mxxhUZpP6D
rdw8ItMiWjVlXe4mTUKq4q7d2Vm8lJzL98rG1+6pndKdqaTDvJpELNeuPj9pVYWDoURP4O8DwYkJ
a7F1Q4OLNRGt4bOU0H6H35aT7R/SQ6klWBdcCBSepct6iw8hKk/sQzZAJPQpkf5Bjx9bJUH3ldWo
O/DI8uSJqB2h2CytYctF1C2TzyKbKWW7GguIiRZrd8owLgUOxKYDM0COqjYHr0B0HZN41HfrDiOa
yttNeeRlZcsH1Y7LWJVFiNwGdPYy8B2rhYGaSa24D8OuZbe6wakjtUR/i/SA3E2oWVVKfKZbyh93
vgInLxWG8rX6lmclz9UOt9hqpnVUfaWQGlvXx/QwcyHgMBzL8ghVJSp9PC/6swahFR8Z2tOV5QsM
JTQ7me4aassdA0sX5kor5SeJGWfv9FJZZz0pRA/AENE4tZHj2hgGQj+tFeMXZWEOoS+FqzCGJF3C
g2hWnWumUHaqgCmzLrNPNufcsbcki32TspWIPTsh0EDT/GwT37yI3B6ZPDAF98hkyevXafBfk9pf
jCexBi4UxH/tUruLyo8f/7Nvs9fi4+f+9vcf/L2/ZUHoYgTTLOIjvwwp+SXHZckJJl48XEtI5fcR
pSF+4yfwPZFHWdxtgl/6fURp8McBvWQOCjva/E/Gk8S5/vyABLzoIANie6OCdpeD/s91St3gJchd
VhYrdguFguv7G56dDl869m30NfMZntpwypQqRj6snrPQVPbqaJ9F2YO2QefBeNsa+RX7QXHJevXR
DNSQ1ovw86Y0qDVlr+j7hqU8vgHxeZNQgHpOa58rqL2emLRLMo3Nq6vnJ2vMTroyboOuClZdY7qs
AsxZTj70KKRN/MnDLj7nfI5+bVckIgvQGqri8Bg1xejFqjySoL9YWqvjOh9fgYBNnplCdjAYSDRd
/Nky6FjlOnt+7NI52/rEpgybxHFYfLpsnB+14Q6BLsJP1G8AlROQkBcjmY9qyO9qEpb+RfHrXEEI
YIHQu8lzBEPBe2lbZF7bTclTnAFkpD8hMu3ixrG8xfS0LtsASqPinLVOf8YA/GqrUtuo4XhHWczD
U7vgkXBWRpp9JiC8fbaUJhs9Y9qp58Ci+pAt0cM4AIwa75xiYtQpMEg3mfs+BviXccXuwnA+EhUp
9zLjAaGMtD+qqvqGGR9EBGBnSqd7K5rvxgpFXk8P4ZS9NnXyWkoT77dOG20Z7drgDREn/iy7+WJk
fFez3m0gNcLsoGOUCGyYizgkCoEjRJR8UOwRJV9DspnFNmq0RuBnWx8ixrEj57gOleWzjPJX0EOj
x3mHNX/ERLS8VkVsGfyHvDBevHRi3CKdHjWHFk5hEXlll4o/pNGnnvHbTC0+AXs74vQ3d04JRin5
avCM+VEGrP3JOgvKjKtjx2p5oSF2EhiCBsQtMzmUM0u0DGJAkTndgwNZTXMx+kDGulVQxq8MQdx1
JqZ31oEfBxHGfhIBe09r+zmmgXZq/dYFFeZbI2ly0e0k8LJdPQ33ksl9HFcgXhp9F8I38RTVwZrW
Icj3vTxaUKzW48j36dKiHVwoa2v80kRWBRvoGZk9skHu3dXHjnQC+d4uzA6aPdzjFroH0/6Zs5YT
yH7Zrfp8uofeCxcg7qpNBiZiLS0l8hmbMIlfPnetsM74I57LukiYMpjnyjTsTbf8HO/Ti3B9eaNu
Pcd2M++sictRoZyvhFJ9ZwmL69tJNK+AVQ1sqOGyy6Yw8OfaMP3Z7YZdbc/DoS7NYc+h7OynQVFu
02jO1rWs8ttCqeaNiv8AMhhpEKFk+nuntd/nobFuNCclR4trBn8UqWqoUys3r3V4uXJ8ZUtcQ5qi
wpVOLqIuEBuCx3xSMNhIAzYIDsHYZz56Nor0O6ktaukpW08RVGOpx6uqm5t1bRB6XjU4evHYTk14
cMou8Sy7PmdKdClKA+1YMR6BFYXAVEwTErz5OhVz817AWeWuTCLYPbXn2HNCG+paoDRzeBHAQS5a
Z3Zky7n8ZSLeS/hM2KDyyosItWFj0Da6XfK94UyF6MJlWAeaSmVlOLfIOv12Elx0c2o/24p17kU9
7oOh+SRzfjSs9PDTofNPlKJfrblMQ+l02CnLrY+7+de4bpxYICzGtNwZwyKG9TXbxZzpzAALpQtQ
579/tUXu/Km94sxgtQMHGkuvCUkC0PjzmeEaY19YTLl3Ibf6qtDSA1bMiIqQB/q/f6U/C68IXsyV
dbpnXkwVIGZ+eaXRtic9CapyJ7r01V3QecvjmFwGLgl8mP+PvTNbjtvYuvSr9AtAgXmI6OiIBmpi
kSwOoijKNwhqwjwnMgE8fX8oWf8haR+pfe9zcWzJLNaETOzce61vNRf8m/6bk+9rCvufz7maAizf
CNZ/vn53iUWYpT/gFpzJHmLaKR+IyqLytuwDgjxwkLzfslwuMT78VvD8F0/o+n45EOiYVomd/UvD
j7wNKBN+feBwZ21yTqI4YsDRsV1cAropDnowfVEAfXaFkuQwyYF1i2OMofr8JXVJQKuXS4TQ3HXp
UQZBRVzs2G9NX10ql+3bd802KsCVdU1+jdNrVznyfqqSRx3V68ad7NPol2BmmwZhoNO0nxLHcSPb
Z3v49Rf7N5eQhb/WxFlu6ADz33yxZpmRSwHS65Caw45klVs9WG6rhVPxb57n7z5RG4ctpZVvcym9
EcgHiskt/5FrNaBdPUwwV4wMlxqgirDGA7QZ/OJaJKvWW863ntCruzThHmovyfdOsi+vpQrNdoxU
5kSvdEBMgn8Tlt8JEvw+9dnuIQtVUUIXfN9N5vSUOOa85zjcklAzZ5ej3g/3UKAep57b/mhm9lFk
PloNVzSXdp19x4UCShftDFM/v9lPWv49bshRTcbdIkAQTK11SGfnkKZE2STVQkBjO10W3pomOS63
yBuYBpv87sDX/uidYo48gxrr1x/k3+ww9FR8zmI6znsmK69XBVm3TWdrVn1YFOFmlBMTO5vTmm6o
gcL+9XNRYb/dX4gS5D7F4RIEqbn+9xe9s96cSeMGYHkAB3RvD9mxoj34m6f4m50FZ79pE99qmExH
3zxHlnYF+GO9PjSBbHdDNpmRHS9f1p0+g/S4F318LEwb+4Z5AtyTbr0aDNAUf0Q899l3ZU3vBVmN
T7jGQdJ/D4EWA0OcySUzku+LqyzMVFlxKC13CXPHwoOAtfeKE/kWVfsHX/DXLgmpF/bMybR0qFvw
XuBXCojjNHuTNmWAyH+ccL7qZvbdqbkEu6y4lnTRUBfPHHcZVMyGovo1GLLXaRYh+b2HepVCLVku
f/OB/c2K5buACQGiaR1GmK+/lNpsVwF4VR8M/M2hTKssysg5DE2t4D2nfAKI1/JNOfunynFJPxzo
BS0GREoyhv24QPfu1oQTxguTZtdoNmOqPyk4IvCHvSWkvXmKRw8yYOycUgIyN07PTgTYsyEUbH4k
tvgLKuAw87L34FypqgB5Rb027YtUf5wpxMIWwg0cWrUPWnWfOO4Y5j3Xp03HEXaSxIqKE2dTxVg6
TGd5RLwjr3/9If3NIuGesf6PpjuntzefETZAD0C4xGju12jjOX54ipdj6yMcseQ33whxCn9dJz53
YbY1Op0wCd6syc62yHOwx/rQm0MNMgwxNdiVI3aMA8DGjMQ3Lsll5oAkV5lInlMBJuW1S/oTapHY
DZs6aMlZl902wAWCDoyZRj37n4fCuNKkf0PO2xClAdX+VDfWxmqHL7Bd7qeShG5vvRlzmSVW8Ryr
tUpV8HYW/Zr2KMTQhpjnTGylIEhL8JWej5eLPTENYhCEIqo4utpK6GmV3LXxCB9qgR4z+dPt+RCE
sKzZKFE0x3pUD5ngIOkX+HnoOKnQWRT484Reox0gm5MPZmHcwtRB5EC1ZnhMgOoCXAL/olX8TSzX
C7Id5c6w+2G7LqNhck6Npx7cZD1A0GphPbVaVHZUS2jNQfQUzIxafrrXnKcuJ16TRPLuKnCmL/0q
EB35gPMyu84szizBRClul/ZTnsp7cFluRAQH2s7qqMn8uFSgCPuEBSxEeeRQvK8wQoYw27gwWR2u
Etel4fyRDqo+FoZzkoPcWGY/0+pVe+g/2V51fcOEyzmVwn4ye8T5v7ly/2Z5U+vQJSW5nSvqbSJw
OVs5QmWnOgweDoxB3g869z3JQTJ2WNZr/XU+ajeEW+5g/XI/XNd8nYoddn9FbiEPIyhiU4gag3oR
QPjpLW9TigRUmunX22Aa50PJWIQDWlGRkmxn264uky/EwgfXbQ/6YUm4L4olDa6IO6XK93CRaOwx
uZgfoaAz7ejJVXX1bIymBBokOSmnMeFgyP0wtRq+kIQy28vHByHZQXtT3Pc+R9JgpOs6jve2M2b7
BiHRNusLa9MRMArC+CGHWbepYPKGTjN/cQfobH0r7j1OBwciA0+SmwiHzPHBcqfbtZoX3s/7678d
tt902ACgcCn+9wbb/yUyvqmfX/bWfjzkp3RED97ptu7Q5vcsorbXOdVP6YiBqgR/6I+MH5wBbMd/
NtcsDxsoj6L3RU3zqrlmGe8scja4y1H/kyX9j+T/zFlf79FoFRxe1+ojwAdg229ThqrOG2i7u4rA
zZYsDVrASlQlZaXjNvpl00qfBPu888Qy7gsSJSv9I4kQkKOKuq2GBwY8Aj2HQQ/P3JZ93rcqxztT
d63/nuZ+i7csGvM6M8aoVUwTdraloDLhs5oPOSQZ2gTAzShVLuBUVoNE0yrIQmuv63LO4SXQKwHK
57f1lQPv6YirUuoXSMHn69mO4we4Ki0RGO6TNjRyrxrprUHAhPU6eXuVV4CxqnzCFuM4q+wFvkYd
ZSm+pTCgc4WHoZcBmuSuU6hmF1ybLmvvfgEz+syACENQLQZ5nTFe4oySCixJvRyzhS090VHnA43Y
T7Iv/Y0TNOiaK+6v9DmEzKMBady+0zTQcm47C8q1Qo6hVlITp5VdHNq4V7t86aksoLHyiwEXQkap
ZAw0xInrT0LNxr1y01ru6RgQoDsMWMVQyIAtHhJGM0hf+03udPJJMGl9jBfafBHS33a6mBoCycBi
OrxRkKaj+RSXeUd0L+aFwYSfAfGCyRrCYCMcjP6K0YGxRmSQeKKTytKGWaGcCxcj0mNAO/TKFCoY
9hk9ELFLKZtKIh8Me0MY+6zfdW6xNRkpVHtLlHHkNs7E/Txf1S6UohoGV4ISONjZfbPRRzS0cJ+r
AzFw6QZq9OjvTKXUVom8iTiTyGTtYlGP4LJvnQhBgPpOnao/LwR87QqH1bhb3ZVbMu3m54piB+NA
D6EGykz73qj79LJwRfmEfNkNY12iwgUQIpBYpom+MXvvhiDGfoOICOVeyuiUbNyS3otuTIbcJknZ
7SCTTCiz++BmcjpCCOJ+jEZYbcc0iCcvbKyqIHPacmB7pyNuyFxrLkgiMy9ERQIGvKf4j1XYipsg
N4LPcSUNJNyDkMU+EZ35EGP2uFB95e3MElIh0v94eA+L8YuOBmMjqYY2sd/PdDHLOWO421pVNENb
C6KETvxV5Zb2sUgd/5OPq3gvh/VU7UDLMDYO7cFwwCBnbYa4eyB1pD91vr58LkUVb0hZnR/HrK0O
8YIzL9I0PaClpCGRlq023MzNVJ86h4DiUDS4d0JTZnHkDJQZRho3H9ykE6HSgvoCLH7yUeA8hYsp
4vK+wD8UDQuBDTDG96JBtw/NyMa/Zxf6HSimMZrFZAW7prYpjnwnNuLLM80WHVN701dxsBtcvfxG
52K+wPDc0FUDXy2nOQjrWHzJ9czeEAirIgeW+WHNQAZ2bT5Pav5ICqcT1UUSTJtAml6P9MMiZqlU
Ydul7ejSvwVyz9MSwjnO/Y9T5793xd/cFTn2cmD973fFqKnrb19E9mUUL++MPx72n6HTem9bGWEW
l6q/nkb+vDN61jvO8LTTuPvZ6+CJu9aLsRM9MJMN46f97X/GTjoANJpTvuXQYvynokr7jM571Ub0
6HUxFsPa7zGpf9sDokvCtKzJ5KGhE74x0U9u06UOIkeIp9ktPvs6hrG2QX1SjxNCo9wdwgkp2dE3
ijbShf/gS784asRto3Yrr6S/Rg5QnkEpQlOma8jZc9b1PMLyhRC9cHNkiIz+3ApTvwt2baDRQHcR
MaEiuWtjqW+4FTEFQ2y2NTpvCpkYw51NdBnlWF0jHcX+Ji+GJ0BlSOqzBv4kBx3XyT+7Wqtvyoof
LwwU5twp+4tW9k+Gn7bR4kiLiAwkMsS5PoI9vc8t47PseXrXYabWMHNJBNZtAtEizzXvDDqQKFJ4
P247kfHRd08uAtBQrMZ5pfH2anDFuJxqeJmad9H3/gVhhmIbD3w0Moi3iaDBteTFd7PQptB1+Sgb
BHkbveOXlpKPAPbRB94CH4PuX0ALGzZxz09JKEGRbG3cM5D9wzE1m0Nuo39sSGneuCg6GMzYd8pn
Kr8+MrcxAmcBxHAAPliTZj6ClrwolFzGcpc05V0wl3JbDjxlCS/10rHpV9XKMrdjxwuyWkgy+pJ8
IPARF4+3Gm6a+vtcI2XoLNR7TjxjyihmNt+A00JcaoCO+uABoajYWnXZRoMOlHilju5s4SM50CVG
wDwYHkh2KCA84C8De73swFmjxPP59KwVX6Mc7wI218P5Ism6mdG/3Q2b1uM6MGYLpR46IIjVD+So
y4gjpoyYH93JjBeV5IV9gfcq2Bk5GOiGFJejFwiTvX69igQ/S4WJFs1gw2wGc+vJNI/cGFDZYnJh
UYy1UeU4J67n71MAk5czkh+WKvtMG47vfuFPeexMyIy1moOwD9xaNjym4lMCF+hvTK9drsmuCiJE
TU/n77tKIBpLjEYRqa/LLkGSGILJ5KvvsGqMrl8edbpTLHKuatRaSFy5On2PS6VZ1wK3oPlDmfJH
14eqbvBCWHkMX9siO418XNQwD/PCN6861gmShPio8FBfp5i8IkZcTx4znojxi8WC42LyWY3nD6Nu
WRRK40fbovpMJDFSJ6JPjuiNnK0dc9GWxRAfZ+x599CO28ik0EUTwdDHEm27Wyo00GgB9U3Vr/JD
XfIaknS4BGM27RMX4aHVISrsxGJuC49FifmOsJ68xr3QcJXhEo8gJhTXvslCBeNM9JLEG4HLo9zq
rBNoE9mdTJ3TeXmhoF0OujGaIIWpP0cqPsJB8Ffq6Ik2dhowQ031ej/hCtmiBGcZFn4Tnb9bjQlX
qMX1lUsOOlsIlwBDpCAixYnm+3qVE+q77BqOvHuMWAUayTLYURiWG5DqbXS+ANYrnCV+l9kL4Uoz
21ggWd/2EiyH89csRiKuRM9lhFuXRktuxM9t5mgHZxVXLhrPBRIMLiH9kSh3ss9YYfgKjOI7jkIG
5Ljct7rGaq4sEURmbcRHvR/rKxhh08mZnL2v8s9aks2hRkbzVVyYxRbLSRaNi64dEod1yvTYuJoR
P+88l4usrqz6SmNwFy012xfQcqzdbA7GQq9jsvdBWpIvB8rqKjZQFYPHcSMa7tam752BsejQXyha
oih1mV9MWaUDO3EsIo4ZynqJweam+Oo0j5l3PJp3KYjOPWKfed8KNpMWQU0ELIVGj+QlqNFgFXmM
jgBA8X8e7fXz3mQGk7k9L1rSSVChJdoDvzu9dXouid6x78x5JciA7QsdHI/cdmhXzd1EkxgHTlQ0
cJ7TTq+vJteeTqNXfOeEy0czswLOn7WLcGdTVPzK0eB7tWsKeHsSw0bzHbbA1bLmlVp8a2KQ2pBH
UO79uPveefx1NeZbFn0bEvw2HW2tzHZG33/xdaIy6nWE2XTeY7UONQumm5oaT2DL8tCC2nKcs4k+
nVYOpQE1YyZ3r1DIpOof89Ry+YNQA4LrXSoCd4vCnj7MsvT5ZzOHH4lVLkAor5sPTkJiy+CrNr+e
k2E8ZkrnKyRohTEuoSn2uF1xymHaZOIWfp4LlQc7D+bmnqlUHs0FiX/UlfTNMCC2zM07WI30957J
VWi+wg/6Ymd6M4aJNRXfma5rC0diDeh2xMJQB3jpzY5QjiloSU/qLOSS5DxVOXNNTAsmMTaGH18H
qllAx1m1Gk6FmfoeNbM9VAcxL0J7mhNbRilTsPIqTgNLQPQqDTQjM3j3kyNdE2UC1Ajtvib0/Zh6
7sOLUuz2RwXzksn0l9GCR4MPCx54KZ0047OV4cX4omRksNhQig5eNuPrWtLvWcHNxar9h7FH7e4I
Vp2dcaX/+nn/0n1en5d5LOmYtMx/SH1ePG8w2ybz+nY8GOq82bEGraz4WitGwjhKvv/62f7SMFyf
jeGJa9oGCsu3zedFJVDsl3o8lDMXyFoJBAXWciZk+o/39e8h4DeHABP9NS39/34KuEmz5mX5/+cD
/qz/ff2dYyB+pbD2wP6hFfuf+t9fG2PIox2PqzQwUJf9p/433gUemm1EKRSa7FX0036SMfx3gL90
fFhweXk4s9T/879fibKHN39+uUr+wvbymJL4aOM9g0YbhwD79UApVhq0n9pxLuSko/cy86VApdvG
R8dm/RLCjaif2/CuXXsShprQwZei/RQM+vTBqf32k+3mw0dwvMPHZKI79uKT/P9YxLw6E18XMCuH
4xMzwtevLhj9nrtUYF/k0m6endSebjuQn1e1s/LDUALPjJk4Fwxtg8j0189N6PbrrqHtr6oHWpeA
TUg5tq11i3mxlGOy94jUyboLtt0n2DkWSrgxC66LoG9c8Ptwg00ddyMfk+tdTnaQfTDyPvtjWurl
qzfil920y2wdE8DFW4g15V6U/VhgwG3cO4KmMHpMowevSlUCJ4UFxUdv0cr2jMryqQqMyJZDdZOa
s94yTZZGpPtdB0LIgOqMuon0CJC0GhJzQUUrwY5+ovQswmYAULwMfnPpkS6z7ZtyvE/rod41RLfK
UBOWX+ySLoAHRu5pHlmZrX/U+l7b+rBtR0YdqAQXgsdCz23rU29PyVZLNSVDNk55ICs5jgpaKmve
4Ai32VOSQQIKCdpMdRpV5gSXI/cRDVKHGFeOyuONCzn6I6R+itlMBxoAajIFaMEX4B58q5h3JEq5
+ylAbERWkaJEcc3uPhi1/E4fsszYMFTQP5WN7pLHh+dqg5eXruZo9dlOWpM/hxlL6X6K/YTzS9e5
SJ/tVDwYY5Nua+HhBOBYXSYbcNPifsKLhHTLUggJMrQRu8oo2D9pwxQWHS+3NbStDT3gsp56stSS
JFt7K2mwDjMXm6811+wDnShTo5Rw+1A5zhPzUX+bOm59W9QgFcBumn04OukS2r2gAk70Cb1hnve7
Xijndi5NbU/eZfK1S02UJHq2o6cqkeGTiIlVuLpfzJkDq6DgPS45YjrfEd5z6on2sFQ6wvGyFYc5
wzlEAAxOH0o9zvJRJylzIkmC3R7yrAG+zJ+OVBrxo5WbiNpVqsDUkdTwzQbdcGM0xkS0Qe1V3+D0
FA1nHurSDvw4QGMj6ejqyYWKyfV6N+dgXr9PEy23TmORjZRIDG1glRh9lQG/g/1LinNsxV0S5VNc
AzVrBbe+nFrYp0rO96beqK9FIclSRldYYblpa45q10MX9NmzzEpgIEEtbfNmGBj9L+NiAWqwcvnk
TlkCvsYxm+dFI1SUKm+cCF4xOk18qeMxJ6QkEPgI0HMw0hJjT+xvE/vztZypTjmdkkSzHQGcZ+9n
q5nnwyw7gqA5IeB/aeq+SjZI2ZP2DzsgmycsCCCuw2AmYSBKVIHeHuMEtwJRX/XpmrXc6VbzTOiR
dWH0c7lmi0BSnouhuKfPsm6GKe+/WLL6Jl9GhLpjw+FDMwOejZMih6yUyEDc9obaYnuMMY5Ke/go
MuLiwj6TvPop8RZayNNyyBqFQzV2mk9KgkjGSsgBd8PkzyKlUB8nDVnDNH7W837Ur+ErOvoJmZbF
NAJv4XM/lAGI3PXsfd7KA955SkozxyrmwuyjhSbkacrM5RHPi0ZqXqEsjEf7KTbjctlwJzDmZ2ck
Xrc9+pAS+AetSCLIw3I2EogcjbEo+VSjZ8040mpO/TzOouLS6ZfhsukX99RxWJb41GWj7dQowCra
hHziZDPLm7lOJc2RJqPRMQCDuxuzxLwhWYqFhZOwvMHaBuge3gCBy/5Mbi4dGmGGnD7T6qoijIYz
Kq+Aa7dq7YsarhTc4Y4owhD9VTxuyGb3/tBg/JDNy8gxiOiA1MaGFu4M1ynFIhmmhAN+agyC6xA2
BqTRu5wyY19fvbWcVAo1NJ8HmLfWpNwLSbC5szdEoO5GeuTlRkPMJfe42DqIRz6j/DVFLEb4S/ac
MerFdWrJGP2uNtdXaal6JuXjBC0wHYllAbZAv8cyUnjSxTY3G22JmENPV3aZN5dxKtOr0Vv6IQTb
U15MmP+crT/1BmTeUlwEaI48WuOx9lBwn1l4y8FMsk9XNqHRVd7aFyNtB6WBaRK3KTxOarR9ZnY/
SX7ohn08iYgtt3fgFmisV9bw8Xwf/bdw/E3hyBSfhu5/rxuj55KGYl9nr8aqPx71c6zK7JS6DJeB
a67+RYdf+HOsatrvGJ3qCLRwN1I9Ule+aB4bFCxcnetk6Aze/Vk8mu8ci1/o+Vjo16HrP3Lkv5W+
6A7eVvwUvss5ByDtOkN+WSABniFmeRynE1dUsMU8xFStsfKV6UdNcAfncz7iH62Lra4XAnSRLT8U
9gAmZQjq7sd19qq0fVXKvvZpO+ursXUUuMTT6KsEl0/k5auBetgWQTpKOs+1cUoKEG3h6DWUJZOk
h4B63x4/eYyBcNtXvuiiLj+z7pfBs2HYevXXQAj9ht+Roj0uS+MDvWLf2M+uE38zZsTauxff999U
t2cJ3Yve+/kVc3pbhbzMARhOv3nFGUWgG8ziZE1Mc1B+LuUHuYIQduCSoIjIeTLyTQYOhiLLBaY9
F7q1R/EGEqCXjfgKz2QwogxKwYZ06YaAwyrVJTlATpFskyZPb4sxOFZkFg4bBhHB45B2Z4g+2otB
c6+zPpXV/tfv6q9fg4dyhV49Jxe8Nm91g96sJSRgl8MJpU7w2CQcO+hywyziXj/i1Jz64H0bG+XT
r5/2zUkYfz5qXUj78N6hRoOdfv1ZOvqU2O2Q1KfaX4yTUaTjiX0/yojye/z1M73pLJyfCV0ZuAuy
owLvLQShZSa7dIxVT36r28+damDYxYKcgrBo063ejeUSWfpMIzK3HFX97qJZL4qXFw3vknENekxO
/u56anv9Rj3PytKkhn68klSeqxwpfVGur8FZqmFLpl8Tzjpf/V6V3Zlq13jfCAUdLhS9CfplVq/T
BM0J7M49cn2tvjXB0vrz/K3VZLvRtaXyIkb9dn9wkE2OvzlWvT1x8vH5q9oTNTCm4DXi6vXr193R
4bwZa9fGGFfPWS+GJAQxKIBBwRGsk6NKs+Jz4gft1bR06c4lpysjIUR63wUI2yaa8UNHdpPLbxna
pq/SgWP0O2HqX4z79FU4EHoALdlbWZ3r2fDF2c/tAbv1qbCu0QO0ceDjBEyX/XSe8ApUTFE/dfqd
rGZnDEkQBl1m1MgOqGnKdVBcULHct6VTIT4sVfJR5VhvmY+jj2Tc/sFdB85xV8fgpNcpNAGoTKTj
fKhPqmVM3a0D6yQxmF0T4skc20TqeXCY+d+beXIL/8iawnLEYIEa7kGcp+HuOhg3stlkb7DHZQmh
7OdX5TpERx1hH9N1sL6cZ+xKTwmm46LLwBiuU3i1DuSNdTS/5NOXdujE+1HXmNtzMvVgtXYjHETT
fOhSQxX72NOY9uM5iz/TwEYDkNWd9se4CgPadjAviqZuL4wuKL9msnVZ96uYIDvrCuQqMehXsQHk
pnZv2GZw06lq2tqq73bGWZ9QcgRKIqkSv4sQkMXbarAQM7TBDRZh9A2G0YgDtxoTA9EqgPCFVz4R
cJBemn3QvncImd2PQa6Z9Iqr5dl3G+JSdAKLdkwHkp1GTt4zadnq+3BWXyxnJQYxBagyplWgYa1S
jfms2uhXAQdcjOpQI9QIuQGh70DZgdYjP+s+vFgB5D2rQexVGGKdNSI9zebEXnUjapWQZGc1SX5W
llhnlclkedOVSyZoGd+NqhNVFZLKNNf915Sug7l8GpQ2YSjFQcdW3nwx5yoXFsdJMY6tfhKFoDl7
DLJu2ctgFDEACVxQYW6WzXvdw+mXzxbl/8h3gPulw6/A11X5/qaO12M6WHLVYTpXiR71JUEtN/TS
iaQ5FLOn0s08lYG4cgca+kmoYshzinmDo+3wO+XxDRw3y00iClFoV4ZVDNUOvE0fhOTokaK6nWjp
c64K6IaFc4yEJcJ7VwGFDkYVgxr0oHUMMVXBDoZYtUT+4rBj1ib4zahKew3hzUDX+3bItKoiBSfz
v2ujZCKy0RtT7DPbH/2Tg94hPtaWJzyHvKBp6Jb5MCDs6cmfT1KvYggrlw7ZzFBnu7l0q/mgDwOD
GibeOAs8IFflvs+6DBGza5sftbZaDFAVbsE8oKh07YbEc43Rm6jrjzkDv+rC4oTJrCoV7j3TN8va
IYoxjctUpQMDYS9FPLVnegsphpuxdSSs0IQbhHq13jaC2nzrG9OC3TifW3Vd+ZwAtxpLpd/EhjEe
ewb+5SaJrWRchy98nZk3UJLXK1voGyD5AJ4kL4AwpBmT14WBXuRACl/hMhVlmLTJmizG5xkXHEZV
3wa3eaxym+5OR6pG1eaLdgn4yN4ZbZw4vNzAa7fGnC7NRZoZhOcUgZ0iKOHnwpX7CiK/S6yOeV2G
JlNMGbYGIjgxnWesI/PEQClbstCXGBIe5lKZ48ltA4xrNVGV185Yc0tKiCPkAQG52NYuzlKj/kS4
eZ0eO6Zt9EiUs2SXhkjEg03C4bMzxRyPfca+1m4kvdDaDi6UiJDM4bzalBYe/4ge0jYzsu5TqRSV
RZ7k8v3guOpz26eYADyVxLSxHIKtaj/m9zhlk0+7upfGacHDYd8NwjEeACXxEwrMHSQHYya9RJpV
nh36yTQh6XoM/W4yzQsea71bL84874a9Vw7g2qeZ+Xakd6u0LlU1L6wZ2HQvuYMFj8BDubordkk6
VEYwIZoagtiEJjUWxT0CXHqZk52r8VpMgl9wZtmge0YM2wBzVBdNsywA6M1KLHu98NY3v750xf7E
6yIr9mQ7Ne9i7ECAhmnRFEsUFJKl05aA+u7q3mPJ9yNVQcJ/Y081RZ3edIY9I3a22pQuRQrafLyu
GE6uzbixm0gHgvm1/dER4c+QwXlHbCDknq91sqirR5LQg/X0TyfHJyGa62JO3GdVE+sdTj2sf0tM
+nCZUObmKCrrIn/vc7fYD7VunLog6T7ZjEw6oFhpZh4bPwlGDreEs27m3usUBe5s7VsMekXESHr+
UpSFczuNA0nNnT7L4qNCeTgcqpg09Rn4AXsI+Lh0wznAX+Nr5nTYEX8RfNT0uNpVAFoY5dlsc3Ov
0vusEcMlE63c2Tj4OhK2PcyZGCjM4BFLsUxwn9Ysk0WLAVvZdWN03yo25BmZC5fUVq079jZ3QNvs
SFGXW24yqrs0+tF0aUWVQnKntSTxfBh6/+gDGTxoM2X6cQlEb3wVAxnJYWVgLb3IFNKD7VQZ6QLn
J8FETOc3BcJJButuaaQU19PskQ++yr59bzjY1SThUyto+1FBsueyb8uiaXCOTfaVJnQGkWlXV/Iy
mVWbRr5DhtYDlcjwVQ8g/oZsnYOkeznQVQ2U9DvuAnP3Huq1ka0EBcuXWETgjH1ghKsF/DKYt2gD
ib49anGrPiMqhG9Sesg1LjK0TndQFGOIKGM3ZNtsWbWimSly63aCuOicKrcFPNHR13Ov17SgKULW
roYtg3e+NUwZMLP7xaM/5A9DuTUma+o3soT6vl/8jqsfGAo5b3M8w5eFM+h2HxVpZw9YgrnWuNMF
j1zr1XBbB2jp8HKBsdr5Vepiwhk/mbAwfTpvhfQ+OCYxZShMEmFf23Hpy/suHgKs6AlX9LaF6NDt
ODgg/szIMCPgom9T69ac9NK9iKc1Qj6bJi25LnqtVZtqiNkzqMZGjAKgtzlGBkWygylSpBs16frF
3Nms+5mRJCiWOPV+GFv+7aT8ppOCCZTR2C86KQ3nm+evr6ZwPx7zs4+ig3FgfkOqEKLtVYX3nz7K
qlx3XIY8QB4C5Hic9n72UYx3umFaa5PjPJ0zOXL+7KO47zgXmHh9PcexcOMF/2QIZ7890vkeHjtO
Gp7P09m4u14fNnT4pzrJldolStMuR80UEJ01PqHbtuv+mOuVBza2QN6e5ntvYHDtXFnsgAoyDrIH
D+8jk502Oa4Z9oV1XWuckV0kI4KVmxNDT7jDsB/J7ZzifeFn5HpdOQlDG6ZE/G08HmKWXWB/0B2g
4xCDkrEap/TKIH9txQUo39PQ6mnsURK9UnUERcPNobAUXAAM10j2Ppl1H4uocUXfzu/zDqWutYUF
p7w7BjVjGtxk+JCUCFiGIVoQMGBUCIS2lWO/aDNUMtI+osRpqCp/HDj/XTW/WTWcLLBN/GLZvF8T
df/X5rloxPPLAfafD/xz7QTuO6AkBoLTgALUBjX0Yu3Y7+g/gvnCkehBVmaV/lw7zruAAzStqjWi
11qJKn8uHYgqoDsxyLtke7k6mNF/snTOs/hX7RDuNw6+dAMLM7Nix3jT9wl0IGhx3GmXTCnkHQTR
Cs1LTzQM/N+t16IT04kOvbdKlw59wzjUkHOA4tAn47Zo1MNcuNWlhaA8Mjrh4zTSCQWP87yOKAJw
ebh1ui1Eco9e9WDDlQBxvo5H7fpRjcWtMm0Rco7yuX3jdTLcfMJzufrhqroMB6ThSdiB2HovalZb
25rE4mFVO9lKDg8goNNw8IS9IQkPjb02ErFjfcBi/t1qBeVLPN7NtAfv88Z19p1ybCq4fKzuM0ZK
x6b1u0t0X3gKp64q9nDts01e1tPVrFyP3ImJOAEmtEe7R3ouhtGKAJ0vLtG+un7qXc2cQmXP8UYC
/K9CbyKikM5RPR8WvdeBRNoINp3OudJ74M0l9CqdCExkagYBCMYl8VwVDkNGoomP4rJISfDtOoDa
Qm9Z3AFVCdyvPuzI4gkz1UVJYfURX1Z1uQi72HmORkQFbkg40HEVjrbX7iYzmerDVBNRhiafqTP1
xPvOqbsNPMRHAiXMD6BoXCpoT36qjcYEqdoFEJqtJj61/WzqW9jkHEWjTksN/VIS0rG8r0maKMZt
phpfo6ycyHcEkTpqy250h5xDdd0MS6Q7dKdBrAgMALCi5/sOqdApSAJdo2bp6Lcgg+wwDaKQO+Dh
m/ZA+2s0dYbt3SABFvcaMjrBOV6rUhH6CwEL4ETYqol/1VEuT1mxBT2JDEjIAOpxPtrFSQPi32r4
Iycim/eIEZe+v25wNGopM8iG24YT8osGD7KXnOqlPpKgLNz+U2PGDqAriGJFiJcgI1YCuM7/Y+/M
liM30ib7Kv8LoA0I7LfIPcnkXlzqBsZaiB0I7IF4+jmgSi1pxnr6173M2trapCaLxQRi8c/9eNPl
8z1D7OqAcTfwEzDteprmPWN+GFkHR8tueAi5rizel9nkcP1oTIsXMN4PcxC6G5Gw8NPiRmRLAawt
mLiZ6jJnSOvtnmNhPW5AslsvDU3F96DbiKsSYGrFXmQWyklhJGqbkeeKNwb4+HBHAa5B+ZqbFVvG
VPgVIPipS2GZ0Na5Jv5wwX5pMD4ifqjLFK4oKwk1ATlC6nPs1mC1jJybyKaSi0k97+xNVJXid+Vq
mkL9sLibn5fcSjGvlwZHUd9ONniiFwarKSVrWIPVS0EDQEGNlGd/bVNHbDk6JrdturS3XpsFu2GS
eGW5mc4HfgCTtg28sGScMNDVFFxkOArvvL6rn0PVqjHyuUkx0YffT4VoaHUnQZXzCRk/BlvoG6Ri
+8EvwI0rd2sZ1oAMZ9U+H7kuqjWBPiyRxa1jl5r98ICqUd+x4yUHn8lhak3ubZhPCekZopSylMKN
gHfrt89V/p8N8b9siHA0193hP58jb37O/3P+2fU/lz9vh7++7Nd2SGgD7d/zIXXhDgo/d7bf8xzu
v5je2YAZ1tvyygT7925ImhGvFsc7d51P2WsI4/eTJIxsvp3JLEgwryMo8ne2Q/tzzPGn6QBOM7Al
uJbWrKO/2hD/epQkdIEBeHSpWIQqbW9Y+wauO01XXKXx5F4pQgzTY8K8+NyYhARPU1YP9ynKf3Uo
cos2t66bygphAfcu+48dxWsjmpAqga1BGw2Esd48+AW0kyRs841WxsyszUpt3PpkFZWo3Vda+d5L
C9Qf3+ppooTnkduVvu9xUwP4y6mdldi1Gq/E9sCOTjcQFrPLOCNtREEeWA+9h0NzkIP5GhYWEi9Q
PvFQ13AA+w7P+Scb1JN8ITsdTh3XVzeVwmDOG2c9xFoQ8eiN8AM9HvOtbJjaRxNckxPlR4AKHVXI
d3vCy6xnjPtgjrBNr78o9JKVypt+4/PHh0TckpI2a+pO8Mt0cGCSFTLUqcaTLhDWfHvkC3t37sVW
1HKBeIRKGL5MOV6RTb1CcX1knIsn8Y27YrWMm5g5hhmL9WRg39dWMM8E6CDw9hn27zlrbKYJQ9i5
wM9o5IWZClacmjwa0IVMjLdxhByNrQe92Btt67oL+tA8zEQen5cCX/h2SkbrlekmM84CV/wYlVWq
bgNZGh86nWnkwZ9PsE4BfASFDqEqCA6fPx/iQHfiyYZuCxSXZa0c+DBqWks4Avn1vF9t6YeR5r4N
i7/eZw2/5D5YiAXpaUwjf8jENbO+EU7OOBTFfA3qNU2PcWkV+oiWvFa9u36RHWymxg3GIWTGmhZ6
iGbNaeocDB1D/gmaTsSrhOLlIVQugXngUaG0dah4FgJZnAl69Eida/1V37vZzuGG9thQvfLcGXb5
mHIMWEuK+muq6UNqiKZgn9qi87YtgYBz7Y7JFWC49AURFh84Bp8rQ/JhY/iADFkMLsGahr/kZ07I
1SAd6DUIHYJ1LeUMXjh4kcqlftO4SQ5EnSgmLYX9MXs2HRsxhZbYLmytOFyKPCv2YW4O6Q3zuZ2r
yb9LplmewMru2BOfMDw9+Ni7ISn6h7iCSJxp5C/wsdlWDyZFU9S5qs2UzMHqNrH2HRrTc4lf+lAF
yqAKxUvDcquGrAoObKr9IxP2V3cox+vKNV/qQC14wTm0pBw2INLvpqK8VEmsh01ved4+C+B1crCX
Gzwq9TmJA0dEOOO6WwYTzR3aa3XfGzaN4stS3bmZY53HpA5h8LQJ6FTPOTKVHnYCyNs5ddqCA4OY
7c1cuvYXxdk/cquFxMYKB49mRfzXQc9G6K8zHiqoeXsa2NRuLQ+hEjrO9WYkxnhopd1fRjvMbxXG
wKvawCw3gP3fTRx1+T/6OJ5oeSypIgyM0LkuQ8DLq/7iv07ayC6I6claKJr/rIfm1C189FqGpD9Q
GWbaxJsUH0xuU7hj8jXvGtZLQItax8kzaar2sQ1NKmvmyUppnQKkGhlFrb8wLjB3Om/Tm8mW3Vmb
snk2PIoyROtje6U8rcHinkhOi/WiLVQ3GBHE6dYS0rF2LV5ld7ZIHM2EVDxvuZoBat2nSuOv5e9v
M1/TKj/JqqGR1NNJd6ZII90YizeCZZmDAkBd7XImM1uGjzr1G2tD3KdDyBTpk+cnpt6oktZM0VX5
FcAPAETQGoE15MLLItujrwNZUh1SM6EsdqmgDpotvR6LODUxie4GJvhTUZQs/uSGsYrNKod3W+P2
3cBO7+66oCjOn6kQaDD6XngTq1IPz+rtc2WB5BN/hKoCy9XwhpKrgN/6+RZJj0VLofs/dzOIB88w
WVYn0eD+8xd2mK7xiPCA6aYmrBQOr8MsHiyX+EkzpJ3Csdnzk8Cp1JfZnCfQb2tA94bdfrnpSSMt
W0TzYdeTLbx00AR+I7z8c1z6L8clDELIZP/5tLT9WVIo0v3881npt6/5/ahEyzdilm3iNyL/+plv
/eOo5OMCwNz7b2Xtl3Bgh//CDY8OBzL6s2gEy/cfRyXu8BZmKM8Vwdrn/XeOStYne///OiqtreUO
Xnqsv5To/fWoVOSEAS1NycBCyfwr+IFaYuq2WacUhaMb5XfVsJftclc2Qs+bkiYEWs1DiqlNuafk
sV79hdp6jbORSW1dM4hDHZ9/qgHUPLG2nEowOg7LZLirA8NgKFN+xfVIBoWA+r5OoA0stpns6JlF
rOOXmB1jwoiP+UDSS1GKdlPmLptOALPq6HP7cjYxx5czfuWCLBypNsMvUwqD4LUxHOyuVMtRzatg
WRvKzQ+YOBmQgRWVJ19n8akxuPwBRXbOtEp+zQGqv2ZlRfCqreEztfCeKTBKmJ6yMcqgl7dakY6p
VH8/4VIGWc1fMuZvaqXi3hELm1uI8L24tsEUrh4OZlJ8yM7OgIyGwFlrk5cSKJveixZiZqv509NJ
3Hu2WgFSwwWOss1aQ7rOCp4oGr5YcViDyawfESGta0X6CVo1hnXAeet/VdeQr66dQL7GFcwibQ2K
Gt7kK8nS01ohBsHbvocR97V1CT36TfOockO/FSW5QGmn6bYI5LgfGSZRYECdmx8+KTvexT4HzCL2
1h+hjTyXbx22yj742jdv7cIw9lAN6J/tw/KZRdJ5ZmBBGHCNvLZMa/fMnxQIDfSa1Kw+ei3v0Mz0
MXaM8+As7XvjWN2TxNsdpRlDtI0tSwQFIe/K2T3GgWae5g7t7QK3/tUpgievz5pDo8ANWYzBr72Y
hgTth9YR4niwg8PxpdQS079jz18SJ0b1rZreJ5vX03gOA/u7YXIJ2PgYlO8HkJA3VYZtg0K1VJHK
TVu9K3Fx29jZdnYHSmIrGvuhLwfwBEEMhtxOkWRcz8IrO2Ug1xn9TJVqw0PX2jSSJdKySMYtHOEs
F1c3dd7NjbDUeJXQlgdaDFLTF9+Zsyun8kzc1MO07elp39AUIjLwDYyu9ha5ji6y1WJezUvrDqeG
Sj34JfmwfGC81sYhwMcUfyyhP19K0aFMrc0pRB8zXBAk3ejdy63Hf+7F/5viKBvBl7vqf17pn36q
9/7Py/yvr/hdIbb/xRGY8a8VepgvP2+3v7tUTe9fWAAF5kbuRlxJ/5iu2OjKYLgFujHgbXw+XM1/
LfTCZQ9Aa2ZpBnO4Ls1/a6FHd2Yl/9NKD5fNdSAl+ITkcIDwZ/11pTcHw5japjFPM5mMl8lg8tuX
y/dAifKGyWe7SylliRSAwwd/Di70SxE4mPL2UVIp35pdfx4X7jVt4FO00IzGaYltLz5Mq8FyxPv0
Pvp+gzuoMdujE8T4psgzJQwofZcEu+NkMIUioy4t/6StDu8EJ2az+dKXJBBweBW6YfRdkLC+BHRZ
+vnGnGataJ0nbVw5EaXdubPXOjH9KZJz17VfyoD6ArxldVVaIFuUR32tiMNh56em0+/T0hGS5SfJ
aMXI6yKgjV2JZUGRI6Bvnf1mEc8OJpsWNB1MXXczOLHihiv8xT2NGbJfHNE+7udPVJfjvgHnRn8D
7fVu855TOv4j8XJmtNyPMAusjBlzgojdY9LhpNflcjvwI/SHAgLdVUBpXb8ZvTC9itlwiT/j2en3
E1mYaacbYjPboMnJU0M6VXU2VFFZ2wPgJBXsZjNw35bJdaLATtIjrTKPCSERPqwxv7Sihoog5ue8
yewD22YeWVWYHNHjSd20VZK+0ELH9H6hh9kP1AVPI26dcXzpkwp7S9nf2ZVKsdhMBF2nxPvOgIzW
v3F+o2gMijKJjULZp0QVz1iI62gJLRqcA+dbkuEps+NifNTBSE2mNiqqDMUzaM4mcn2J7cFP/X0g
6oMIw4dJZ89eKSjKyYYrOk+BIBbJjSZ0sGGY/NZU/bmamvpYDARL1i5CDiAi6hfpXUlU930HoTtN
uFoS/37mipFtx84gflxNP72s9rgn6vhuDhsvwueG3YZKE1TjeFssY3FwJofGdA1xiUvPdpomRQUD
jHRGEOl1PJbdJRgAAfiuY578Jsv2tdJuNBoJHbJ9G3zLRjHhOSa7HqStOqtuWXaydQ0mIouDepH8
JPHT3NLc/ugOmXqsK4xVzACoo8lkduRY5EVjZnoRqRuXO79LmRRjmhPrQrrvOhHuk8p1Nm5qhIfJ
m382blGdhpQTRMzaQZMi/SaUYWffGttpNpPL5D5JOjAUZgXyAVBRxFBh2bBp0BllThgKaIWNAqGe
LJo5o64sno0yPmlu7FHVwyGk3OjFxZhGM4vKz2kL4d4AhP6xymZfR+2j1YNpLGaHaoyp9ZwII19x
XU3FeOV5a6B87PBQ2I42YLR7CGFTwK2DpqvAJEOUT3qhIFIZR7oxx4fFmmb/sXQKVGRTUPMLaSm7
kdjXqYlBfo59InGI6mP+hFtx2AympRMoVI0AuZh0UJHsgT+NB6vQEYTH72NJHtuMp+kO1LS1mSYe
iySkaTcKwLL8aCWL6i7xneVMzKY+QrVa5vCAYxAlgdskrR8tP+0aEpyHD6tt54xWjRhhQo1j+oGu
jdgRzGGLyG22cr4Bedm/9S5PC9MWh4shU2HzKq3DCmx/IDdpa4iDKVDj2wLq35J7FLE1rBIKmaMx
E2Pn2kDBbMlc2ZStvYtDXR44OcFeCvSrwn377GdScdg13nmlXoTOCMzjcNlV7XAejNa5yU0aYbno
5qgB2Y+4D7ptJmT2XHU5MReCmNlFMJ2xMIppe6utCg5lFX9pS1EEURjaazdg2ZytcIAWbk/X4M3k
g7NWcZJG8N9F5VLGV4TtRlcrp2NMUl7jWQG7iNeSz6VczIsXU1o8xBAEkmEYbrCCNWDMM0KVn72h
61tLCsijc3PC6ta6Cq5+meIZm+7KlERatvTH2TJTHCSwFdlLOPhBla6xiC5v0DFcqOFV+L0T/b2v
ViNeX5C1tIPh1VtyqKAmyoKwp5NTWsG2GGk/iQZLDkCKHWeXG4NxtRA23AfTaK1H73BHexiBgQTH
a+xYrAfBcpOhI9xqw5wuS4a1uF5GH0anEpHqmd5Mvhh3gyOSA9h+hX1YBJswzykGs7oDrn44u/Zw
CUdWLY1Tm7KBkCdxUPVpKCCeeTOyZWLND2OgscIHFPc0TgVdbmzCY6vUwVja8NSZU7whc4hTygur
74tspp1JoG8DJcOgw6Jot1ilsbABBe+fwiwPt6RVly1D1JCMQ3sKDWpd8ON8qNb/UmV+s9OgoPdm
L8FNLFQrGzTa7dJapftxhN9gFO2PVTooh3i8stRaiTO77aYUfn0LmNi8Jq1KG7W55HvaecyTdl3v
aHA5wMFElnaqwT0H4BgiA4t8hF2CjueqYL1rva9a00deA07fpcXwVTRFcUVVTBxZC8Pf2CZvhips
XfMM9Ic+c9LNXBQfRMbCvZL6ayJXxUzTv07jB7XyGG1jQYyXpb8Ik2+VBOtmlkN3B/Uj3qST1d/M
TjCxuQsZeWZCXs39kGH7kz4siotcDgyTcl4qYowbutTb5zLgW+nO6SI5quGjGx1Irz3lG+jsDHz7
Ob1r3DK/D0UjT2Yg9PVUUHox+wVmbhpvWEwbVu1segmWhg1jsB9pfqsRJBmE5YpmjdHLym8EagWh
36U5jRz5uRn7tBuHRr3vc11dw+eddyAhnM1kL9/6NKazk4FINIf8DHNakA1CgHvuTUFFtN03/EJ1
CIo79UeFUFVIfvxpKPI3XvuCS+MMwKH1Xb6WjMUjUemTVyqcKWWY3I+4uu9cMHVv3OkeXc+bMbkn
N45o+qM9BokNci1fu7NjftFpljpfoITMG+V6tBcNAVyX2BOblu5fPulpXra6ZWYJoIQodtKIHy7N
US6lixQ1C2k1t5Olh6OplX/EThx8nYvefBtN9T2X8XCrTdvIdxOq5THHWHfrVt60s/DX16yskuug
my6bUEx4AIC78kSY1UMbhO4DMP3e3LBqGhwxBGEC1+nLj74j17W+qAmfKfMkUh5Ecg9SWi6vTE3s
9dj1tGpuRrEWQyb2I+Uf44aZ9DWczfy190LzW50A+5nTWEO1T7FwJ/aP0uvdx9rLxHcrybHlaMdj
XGpkozpJoi0tmMQ0H7fon+q7WQblVjZj/6jnjlg8i+dlSo3yENbeHcVhFKj7g7+d2A7UEZJrzuPs
Tf6POPGxf4vevw0R2F9c2TmkPzJ321VzuXMZgYOYlpoIb4txuxns5qGznS6jjNvsbyDrBOiYMYEo
ws8jBehdMFTYFvrltg4yXMZWl+9jfx72FsS0neTnAkXpGYecAGZ1AAedvbCaFS9sceMrlWPmI16o
+GjmfnYy3ZkTb9x657amTizKgMsX0UILznMiMnoOJoOARKjT7gxShBciNYlpSobKZ4ZtIE4qZUH2
cFbxaErQiM2+ux+0Gl7MQI8/XMjKx6BvwiuCHsOtQ4npF+o/u4L3r4F4abcemBqXdBSnK3DY3VA1
OdeHfgaIwwq74Z40hlsdShuRppTLtMty3ocrbDe444O4ZJKPiuC9JoWR6e0UKHbWYHRCXsRO4Ufo
PIwUdHB5N55dpG84pKmVbvzxkXZscmR9WhsXXCPZG+JTvadIvnK2lVblaRwRTgieJ0HkOAUknr6a
qxczVvE9xjB8GhXLK7VFj4REag5h7fitrupma6Q+/SeDTq66miNpWU+rpaKaqidgxRDVTV8c5qAq
rvOmB0QJowdyV1tCB9OgidxOuvuZcfw9kJ6u27oadwhqG4Cn3GKwUZNIckReH0dfJXdC2vHyEPh5
19wqmu3cbQiGAlrnBvlRcFiggTJc1vwrQhOOWI6bWTAmUeG3s/PYDIlXUDU6Lpgluv6Yh2kVRnNO
5P2Kondjgz/E2iG31N3W7lPWUTooQFD1nn0cUs99EYR96UmZE+kfu4J38VvoBTEZqjxOrjO4rm3E
I9zlO3L+8xYD7wS7CAMDq8/QNdfTYMjjCCPhQbX04lWE2Q/a9dLtNCzGuZ07eep4JreEDbJrKguz
TSxG/4O2UOe7WTMXIykOW+CgKvnUF2GcvVmwgTYVEfbLwPuIwVZrd+v1QfCTqV1y9MaKIzigJWPT
Zp3/rPPZ3MGZ1c4u7Mti34tev5scrJFlyLuU3I9hc5qHhm971uh491Jm8jVVTvWA/Z7GcpnNG/C4
cuumFugEK60ILhX9EDUmvAwTx/5BFZArui5vbhynJb3Az/il5xS5GxRAQZLY+Q5RaT2ct8tOCRpt
x9I/GbKetg0X9wdMNOG+K0zx7jrKOVZFJ6O4YGWiLS6I/KxJD1liT9uucYNrO6s8Pt4+nb+BAJoO
DBRubUUzsFl3txM/CS4ZUxCMF8uxtcqWo9SYXNN5Eyj8HM6847lp9zKkIR5UEfcbHkozsvKMGiHE
T6gLbOMxZcdfMXeRdg396mhk1OsaMztJPXs1el459BvDNOhxzUkgNLED5zT0jdvB1suDnNPjiFP6
oooRFTKpUbRITJbAq9L0p5Sec4ljWn+3sk2OMdV4TtGz8I+SWR71rxvoHBUQNiqB4F8v9xTLhjeT
SoiO15l3LDCH7kRpsmD2TXPOTOsuCAik932vms0ok/fer/Nt3SyQu6XVBjeF0XYwDE1gi2XsRHBH
7beEojSAVj3JsypLqzdD9m+tja8lnYKD4yrLjIAm/zCZuR8JyunTUsFMsLh4MtN0BxR0CkXBUNmo
D34CK0WX71gn0t3EpwVSUb3KgEtEAuxPtwAiytc+x3ZXitFsdiRu4FAo294RcRYRJSXxmaopYo69
wv+dmN6GM/NnO6DKy12HLX5MHNVeN15e87T0/gGF3GcS5mTXZZIUd+gPprkdHTUGuwlezE0/cN7O
IRRu21X+Uajdp7BtSwwBkz4meWD+nGuuaDkj6SPwZ+aLRivu8wH5v5Dd9yFVwxkHex6ZIFPO6Frb
NF0kFiCvZQM2ijMAj+leF7RZJln7jfsaR7Glhhjv6Lw61aOcsLuSc3qZBkwQ6D0XmyTFM0epp8xo
243fDf5VylR50yrNwbFJwcToFkzEaHTbehq/hlZLV9oCRTMXz9ChyXNOjkMGogs2s2sHL6myqshG
C96GJhWogk6HJ1oU0Vl1Ia7qJb3ODBDM2CiOS58+dp71gbmF89/C6ahOiDGljXizU6s82VPt/Oih
0G7NhEocaVTPCqrRh5QVNrqkDrwhQvXg8K0kZgDtVQ9YA/A+NklubQcZxF8ncywItkzwNsFqzA+t
RbdnRAUtzd4IEPPe7Snh4PBfWdxxIN8VzICBg1XUP0nbbTz+enApoVmng8GbUO08s+jOAnPVrDOg
L0sSb/mopH8h5SFvJ7J6xNMKxuRCF5kVeUKX9W4KgN/vRjOViNb0aPE/+FdFHXyIRDw4ecPiEWTp
GaxQcV5cNlcoMd9BI47toSARsVPeSImyT+zHLdVZk7/iVbeeO7YksA2DZKKxaoGyTjZLOBIOtLxp
fSc45eGMWzsvnA3pIpYET3XTfMwbEGVT+zUJ9FnxwNNTL81TkRiXOOw565Ruu8tb/yytadjPNsMA
El/lWbrIf4yqe7DAxHU4mYpN7LTXXTLdhznRj4q83BgvLsT/+r51KBhFmPFPqOgCPOuQHri7ICDq
yrjFxPqCjbG/GmJDbucOMFoC1o1RsUx2WVNZRwYpxrZzx/5UU/iAcjHAYCzcH5JSlvuRge6RrBll
0s3ytUgslLNhsff4HmkrHOxvsTtZj3MAkM9Ty9xRhtTMP93enx5Z+wRYVBeQC3Ptc9ciRpm4bq3Y
cC5lFxjoLBhhdp1ZFMfQqy+ELMmEaNshoZ/N4bgDSVgRxjRT2kTZH61QN/siW+R7bzXN29pGVG1h
XOjv2HNBj+NwMt4br+pufbM0jjkbHnMI31fHoMg7rJpckaAC52C7M4KqhpPs7GpZvnHO4tVKJIHl
3Apum9mOLzRlMGzJvI+ksxYZhanRn1tk6HutsM66GcDGjczM+Uug3PFOiNTRN2u3kIxmv2oOqKBr
wHOw5VavlWdWA8GI6GGmtlJkYGcyvch9JrEVO6QDbqysc2Ershkcs3h6WhL3CycE97GNkwaa0zIc
eQ8WAuA9ZoMweJ4DjxU+rcUjGHfwrKl9G1h9/F4p2vDyKg42li+YyJRc0o2rWXCoucaYBQNymNIr
zhCD2ide1wBxzbzx7NSsP5GHuzc/JPGsVpGI6eOMFsaZpmJeVHO54Xg3N9LFM9R0z5102is8weSL
gJCHsFZMNL5F5vTasS68eY0K7Zs5c82niW9AvLEd9ctY4PLgNabN1UagXic/S3+xRzle+zw97caU
83CY2zq71lKSnmTDWpm8Y8KJaaENg8RbhRdjWE9CrDJvVL76X50uJa1ajPlwlEEKMthQLYfWwIG/
mhglIMzAVo/uKAfEJ7OQVPUtZsAnYYTP4FGZf6ZJDj0qibG4oqktD0tBCRBB/yrb6VYBZ/B7Lt5K
sEVzBK3kFqPIx8zxeseI4B5/CONiAOBnWXjD1pXjfEiyuL0HDy9e8tW3DWiHBVt3rnXXtw0Ja/K0
wUNPryMn3i5p7kptTC/w/sazDTl8jCodBpduMYaXAsPUjVnN2FEk3kAur71931Pp9hAaMdeXjtHq
lWGk4hvZ1+I89MH0KISNGKrEyFva1CyrUeUGteDMyKg0c3FGY9KhH3I7zqiCzJFpoLlB4R/YT8LO
LimAE4u7H7zZ5ZOu8l08dEm+VUV/p5MeKpC3SLGzkaGeTO0n59xhqcTlu3yUxBjfYqvnoKa9gREz
AhNtQwDXoyTP2pfRc5v9zDBxmzQOmxmP1JbLTrYzkz4/SGMOzAhp9KqDVH+aZhCqkmjatbTqGvAz
aZ3rhtKdL0C3BrhCMEy3wMtoUe6cmOVkMO5l0cobyp6CY5VayY6gsDzMvekwmyUhHhndPFwCusle
UW8NNrFZPpmc765pdp7348DpHznTR6Ux0oclzadNEJJjVMwyNonsq8s4hN+NybJ2LE7x0UvdYWtg
CrqEE68GGC46Olv71KRWcEeTqDrNiztRxONrHGZxuXXgdvHQhP4Gvbk79wSnL1COimvsFN9wdVm7
iWzcPg+W94Qo8EY4BTeDIEdWtOIKraxbnjF/xnu/w8QkBSwBgwf9kE6YgCZs8qeib9BsmqIGWhES
/U9tBa/UMjEqu1QMGZTGv2WUf224Kujj0il6snyrH+8Cv0EHtsKy3NJoMZUPyk2z7ZKy2eQE1Qv0
rKm4Nnwc+y7jGzRWkgJLk+6tggKksNE31GTzz834vmf8ezsP9crgL57DXrzaCYu1a9S7jEqjlUTw
HtadF4UJA495TpNtb4B9rSlB2wuroAjQqQ5Okj/oALZU47guFTOmhtamb+00w92Xty+yb/M7LyHi
ZIgjB6vhMAFw+2ooxiDCNl5tE/qbqTkhK6qLDhKmVKSC8b0K8/Z+Htt7wEnlEplNwNZurRdBJuK3
AZClDWnA9NTWpriGi/rDMfzx0oi6I9uoHIKDmrwt9pjXYQYRkVTqGqO5ojD2F/fmH3/Sf/En4cte
B73/eWy92rkvP1X2/S/BwF9f9mt2bZn22kHjuXZIJA5+EBGmf8+u12Sg7eHKxraNWemPdNNncQ3e
azRoXN2/Tbx/NymtxTUEmzBPQekUhAr/zuzaXfGbf5pcm2HIHw/4iYfXgoP5mRz8E4akzZ0SdaHO
r7nlZMu7w1POuNEhM7QzUzTWkP22Q7A4ZnbTV8apgbPDaQqgCZ16c2YeSLgvPzqYAnRhmKw+6lPc
ULXn/2y7EvmfoFan2yPnuk8ppCjnxXk0+pTBZhJNv6kmpU+YPzIZJvguJmm2+fDWzIzBv5+acSLp
J3/L/dmfIUBvngZQjb+lA7VjcD9bB8TkBrM1Q6jWNKH4FS0ERV+QNKTJr6VLJxU+Czfjb6pFwENz
mtcd42tZ9U89rjFrF+SOXZov2W9NPaADA3JbvQmA/womACEfPI3fOYd1e7+Vy50rypphxTKzngJ7
M/RXWQPW/yeWizU2G5b/9gJaeDP+fy/gpamH97+2RvG+rF/z77ePACFyNMFbFOuVjvvH22d5q3vQ
NHkB2Xccwav+e7aQ99I0+VfCC1A/PxOJv94+xyFoQRrRxx3InAYO8995+5zV8PiX1w/yK3lh/mO7
eFf+Hzqu5Los4nhJb30pmQGURoVCPKeCeBoa43L0m8Ku92MB4x+Ijy0viSipr8uS9AfMde63flJh
rw5MJuenlGlCjXjoe981OuSuqjMUfYds03XTFl35kmkucGTRzB+5nSh81mPBoGXNPC7bypgm+5AZ
XvPFHwZfnAi+0T2r7KybL5306l06FIwWlnW3KijuuEjkrA2MJdLBi3Ftjgvd8R3Ilo2V1xrhY+m+
8npT+cSJ9eSA/2VsnQfWT3pxR8AtduJQZQqNBuB77cKL9NLsUk7NfBoBDx2NbiTF0FTEiztGiPcT
0qXIR7FtRPgy1/jnmAsMyEcJjTuIoDp/UW5PwGvkvjOSuE9DLjRHzCgdpT5MsmPKC5syVyDr7Y47
v0W/ORjFsuvB6MeFtvAwO/yWTT1ad5nI3LOT6/6up6HAu5ot3/3Ob4T+9T7M4+5Je1Kfhs7pDefK
7zBw7PLOiqQze0oeuoA6pJ1QYiZq55SZUx59SJaWWe89jVhmbWYnhf10zDOVNi1VVIWcRv9KM5Hq
mDBaPY4jBc+A60Q6cT7plJhOFqnIcLoq55D7EplM1vMAu1xg+L7kHuE6b5MtrIe+X9Rd2YaG+hHW
vsw/wtzqP7AjYJ2/EXXvVtajX8UWCjrDTVo8MAi8yrlEdWircLqeE2zYdHhyUaMHKE6RQsb8lDn0
D2MOLO6hI9EblRFzidNivu2p/YjMLKOjqlRFs4WRl4AhtaxzQBoUJ4Wp9zrLikPRpLe0o6mHAYEj
28ZGKWhz71JUjXag0RvKkkNsgd/2RuQBw5PaJIlTQog+VaSK9lQi9O+NkOV3MbSWvQ8R1t0I5woO
1QCKJ5G4vKNyBLX73ENBwr9I13qOhmYdnXr8mubONFCW6bh3hBEz/BT/h70zWXIbybLor5T1HmkY
HA5g0RsSnBnBmEOKDUxTYB4d89f3gTKzTAqppK5a16LMskwSQWJwPH/v3nNxtL+EjdBPYSIgeoy2
tgM9VPgOh7vKpAU+ajbG26JsjV00pG5yYc7trPLaRcKbmnp6MgHYDiu2tj2xlbJY9gr2dbzEWK3G
NhNn8jXmYxHMRKQm+kQrOPrAdwQmoedkBDM5lJHq0NoKeSYrWtH3ToOXqCFqAcNJv6sSS2zSGutE
ZzjVY6KobpF83S539oX9je47ulVsZG1czYkzMXGs2rVrMd9w2dbjQ7Iq/bU0sDaieQnfhWhlT00t
hnOJUWOvMtBZUyzDHTopoFsxrOKgZoZhMmfc0ebz7kOhMXe3XPNMF/JpNvVLQYDk2tECeaYQt89V
XNPkSNTwbNflYgNJx+E8xpb5Hmc/8+Jumml4DSB276RJqoBRKOtVc9woX7ecjW06J+2ha7NP0hUk
nMTMYH2tY46/JMWKe8TSI9sPIlE+CXcKH+xEhHSG08b+yBgr3hVYdPiMSjswODTX5IJqq7rrs8Og
y/KYYlsGhpSwc+xB9FhF6O4ZxQargdY/Exs5JluMHyjzHKQsJwO24wNi53SdcX4eoEjecluXd645
nb2BiYadBt4eaBlDAdeiY+Y2WowRm+SQzyMu7hsvc+N9j6LjsxPrnp/pEw6rKgexuZlKQYypbhwC
mdy1OTk+k9WPfsrdfQ8UFnu0MUzm3uusAPXa/MhA1QCTZYf09xzyDJKMKOKy060X5s1MMmjS+uNg
EHQ76tKmDTUgYzCq+Y6OB6kDTjM8w2MpVraVlFdQxlMFpWX8RCpHD4jIakkHGbQ1nqN5U2YRIxQg
9e/MYs4vsxF7l35055upYJeMFLa9MZumgvM86PeO0czpWtVNWm/LUrG1LWv9A7Lnxqf5Xd4lApsK
oSyRtWaoS24e7KXXEWHhvugL571ltjMIOG6tzcySs47aqYevFkYDAwNWfhdx78pB8Xtlgolgbq5Z
WxHiygYmXp3cwY6OpddUN7UR9X5bowncTF40fYmnBnFYH+IXRKUY+UqfMuTShsoZpdRyZRi9eZgR
lnVrYQLeyWMLLAzITgve8xV+q4Tg97o5z0XJWBDHXzel3lXdmzZdlymOgoMlNSi7ulH7mJOSl0z1
5gMW3erKqdzpXh8MhVoet9Sd8MZ237vteCgZlGJCDMSw7tm/XgB3pc+5V9bPoVs0N0WXBU8VKXyn
bqxHPCfu/Gg0YsK5Wya7qemnTTC19UqXhYrYstc6loHW1NsDtmFMKqHTPSIvQSASC1X4WmwXoHiR
ptR6pN8sGgOyqd2AZN1BEy2CjWE6YTvP03XcMMQGVWBxHtvhnRjxgNt9JHfTCDGbmMpgPhqxIT+Z
fL62LoMivglbCEIy0b3nabbVXhczL3q30DsgBKGKtzJOJaEyVfUQOD19cc2GUQez3SVzzh3Gc1eX
zVZVgonUf0XV/5/imOxp/CT/enMK9K9t4k/tP8rXfyBC6fKP33OA//z3f9XJDrgZHf8MFShqaqTU
yLX/dtI4f+BqRtusg6b7aqb5Z51sYS32BKgYzzIQpTqSDezfu1T3D1f32KhCsLHp8vJHb0Ijfhki
8UZfvZTpNnwdQBwkv0pr+eXfwjIBrGMAnkZ9j96Xiu81C7XLOAWHZCEODsWeWcRR6cEGd8I7JjKr
xFJ/ppP8S/jvEsz3baX+9StYcqnU+c1swJc//2ajXLIZqFyXhaxsJv06EO8m+KGqTzdFvg1TBFN6
W3e+V4U0ZbLgqsKGvEMvXmwG870gqWyO/KIC9aRjS41L0rIRwVQO5LIleVLYCKCrxIcTxly1+iRG
BHkMMrsiQr39whSBdh3wDEE5H0+Pai53cQ7MXNtMtrcXJVz6VcgDyIpYkJegw/Snyagsy9dTSJhW
8TS54Bu4J/aMgFa5FSJxsE5hB1wS1setaNVC8SHhzdWucEkQBdRaaqPSs9C6W+wcHbACqmXNa2+l
996wsOaGWBsV3wCfBMp0i/odgQEvbj3C11hmyGfyNVC6u1EjYJZBwgaO46ZvqxdMQPouzrobBqn0
eIuPM4Hf+AnXNZqYHZNcdzWQoL2yiuJTPgod3zjpC5M+fCpE6IeyU+dCDQxzdVQ9klkbAQVxal3C
PAn/u7j8v3bebEV+3fraAsSKP39H9fnr3/y1orj6H3wEW0d81GKhXrHz/WtFcZ3FsiGhlxsmYKuv
hIO/zXkQsdimCxYUnQ4Mja9/rijgyG128ng8dDpGJr2qf2dF+eFpxhIqLDpf9OUkLdhlwfnmaQ6H
Uaepy2TUNLuwJZXOgx8qTCLJBVNhCkK7Kc4kqsTMIpAk/GYxYTX9di2xlzBMVlnOD/0sLCpv1pK6
DmevR8G1G5C+b5wplxsjNjN/cuJ8/82if/NnJ+8fDKlvSjgK6n//56eHIp0a46AQnLo3h2KzwZiA
EfcOk1iMWAUZDEKjagP2uf4PfhWn0rMkBGbSbHgbfHtO2SqlCPZFu8vGMd6NsO/8pm3TdTs63eHX
v2rx03zTtfx6Ai1+k9Ap0GidvPlVeCW6FD1qu/PiAO76ZIKl7OTr2AMfKgKgSiWeQbhh6bqCXvjn
ovAvXwXcgz85uMX7jruYntKb39mOURCAT2p3WikoLZOR/BeDxsqvf+KPF842uS8BtwlpIot4cxQV
uhbmgKDbNZ6QDfdmgebJRpPcb5IqRzfz68MtFKvvz6i9gPxplhH5in9w+dHfPBAEYJsIMdpuF070
FqK0+UIL7NXFsI4bLj/JgD7Mr4/442m0TdOEiAf8a7FNvXmn0zxIBtcqux3OPLKHYVxysbxy8+uj
LKfp7e8iMIs6xIGiYFvLaf7md4kuoHao025nxf20sjTtHC4pzYZJrKpOgNCvj/azs/jt0d5cNNr/
YR3aWbdze7z4QYn1oWdUXMEbQsnlMTRO04+/PqT5poXIs2CbmNiYMDCd44Z8s5RNUSqhfPDYGZEU
pJoIdKX6olouZ3fflSHthfrOIRF7XeOY+syA3UXcYe0xf5S7vvP6TUejatUMTvVpHC28ZxK8mBm0
9T07JpJ80PEaaT3/ZmEyfnL9LV0QNIZL+6tH7/sr46pQQmbgMYoHQFUrwfzTWY2j3W80zcLAqwxS
xd1y8C3OHoqzUbww5h1vOsOtrh2iIRiFht7FwLf1m2fh7VBkOaWYyg1recJt/vfmYUi8TKYwo1tw
7NGG/aTtx020+FqAUag6VI90OBgiDBI4RonK9TgWaDtgUPcpdmaU171eABkF3lJPOITYmAd+UDBU
puU4UXWZzbUpZw3KC4Pnum9bf3Bs3L6kgT510JCf2t4N1h5g5XXD2G9rWSayN6txqXXGY5uS1YKe
j6IpsL3VmNmnSKSP3eASkyjQa02E62wbTOCIytoLCsJ5X8cwySYwEKsxyIKzHk1LIFfd7/Duabhx
p9d0su5aF82e54TpvpVRe+GTi+2v79YfHxA66hQGPPWYMx3nzc06qtDubKq7Xayia40OEPkJ+sGI
x4duDqoNhgrj334kOaLNYm3ry0bEe3NErxl715vTdtcEwcFQYkNO/SevEOfGAhwOEvfdr3/hj+u2
i3cDSwZu1YXr/WZZU1ilCq5Nu0umrGIMJYZDiJpn42Ig8n99qB+fIJepgTR1QgSW3dmb2zTssKEP
pHTsPBfyUqnVxqEcUIT9B0dhCEKZYjGmeHvJcqRBeTtwAjXZ6OD2HE/bA+52b359GOPHdYxf4xoG
DCsHYZD95kKlQMANWcEsGEej9GHCo/EeCc2SCq+UCBBdjhY3vg6C7di4zzCWdyW6hN8tS9YPLwxS
cJjIgLgiS5HQxO+XpboG4Rj3jtqJMXM2Q+1lWyjn7VYMbeyuMeWJg1GQDNfo5ZesHJw7HC0obTAG
XuXzbB0RKQS/uQJvcwJZj/hOjIHBSKBnYO70/XeiC6tpQWSpXRF2xUFv0NzpHUTroq2vA1V168jp
qvcZmG966dp06XBmrGWsm77nopeHsfIlM8b+OnVHpGDDS0d2AfrstrqfCgS1VRvbe5sm3LGYsmtN
Z6ry62v78x/ggWTF/UbY0Ncx2Ddv4cBoPEg9Ayc1mu7CBhIjLK7wEc4KL/3aSfxAIbeF+NPyxmpy
ssuIVYidB9VI79DheGKo2/RLZ8y7LWenfHDF/GW2g+JouTTLYXFPjHgSjXdFm22B7le/+QXGctm/
ryO4BN/8gjd359BmfOFygqihJeExmL3iiD+68BNN99u4YZHvYGwkiX7AhbrkRaK//PVJtH56Z3o4
qW0eRrIG3zzuBJMJdDyd2iVatMhAM9f+SFl149D+AzSlfy6zfnx2TCP6RC5N2/WE5DGup8kcERce
qq2JYttvJOb0AR4/Bi2zw17JAXfQPBK05KHxZSLdjKXSuXdIvLb1hDQKzXuu3KTZG72tnzVQYPsZ
+6XT6/dy4kChMGDDD56yf3POfyzdXMluECQL0gj9qxbj29JtqXrSgHz3XZ1kz0Wwc3oy+LQZ5TmJ
1NZv6sSfLNuS1z47T3hU1IpvdhR4EySZxAZzj7B4xcIR8NYG8iFGjI6/vo7LJ725kzjSEskkaIno
bwt71JQdIzebO6kJH1LDCp+TbF6gxRO7CRvKGkIIqbnHQBrRb26hn7x9UZtgfrMsXkwU3t+vI/gc
6I4nOqhmZ3pPotDN6NR3ugheM6f9yJZX/uYF9bX2/OG32oAZDJMNN1Sd7w/o9Zoa45hblm14cddZ
1D2QDfwlkG9t9fMXSPoPZZyNfjhVFDeC3PFehYjAqVZ+fdZ/ejPZzOsdE3g04Urff5O4a3s76nl+
B7dsfb1yMDsRhbIijZB4uih5/fXhfvJqZrJPK5VG4cJLfLNiSy9JF9IpFxlt2w73SbCeSQT9zR7x
p+fXoJPBncTp/UE+kCgjxDlTqR175Gbt9mDh+iLx1jJwtQNsP57OHiUzxliQMEGYI3E3MvJTtNPM
APs3z+uPm3LiqtgVsikXjmt/hWR8s8gP2IPnSDE6tJDnbMhQAl3fzFdTP4F2zA1tjXIRzbfTmkzw
Ov03j9Xb2KflJcm6KDnZ1O2ueHuvtWEP/KbQcRIbIvpYOQ2jy6EJ24tCFo+bEzCeXJcdH7DSJg9+
YS/rzPbhlyNYz2snSteDNg34DS1C0M227Ywlt1B9/vWd8ZOFxvWklKwxDnUOOM7vNqSR5sZkfsp6
J8eg2XaCqAeBsADnN6zBf/tQHusnwmckqS5n5/tDMfiGRtA49a7F4vYqrMm5nYuIwb0m9f/gZ1GD
oh+TS0vth1WNlNUZF4aod7YZN7ceYrNtOTnBKWkWNvg/xxg3f64e33a0frKIcSTaIpSIDk2tN69B
cw5CLA0cKYZt5QdAte6h6Zob3m6wcEdwJqKMpt8sHz+5anhYJK0WMODof95cNVQMBflcdr0DFtyv
cxveZ4yP2m90U/3mUF9FSW/fEFQaSPMcD48LK9b3181NQcCEs8EtIhq93sppahHrR2IgKjUPimyN
BN/0JTV5tq6tftC27By7cYNP2Mpvc9fm4YoteoyHAHXGk1n1xJg0QFo6n+AMYH2EAEQfysHWrlIL
+sI2jLIQ0GhhgPMr+Elg+SRoaN/r7cHAE6JbjA61yNsxZ3WYGKN1T5g3RMaD7MzZQOE/2uY2MfJR
biyvisx33mDE+ReZ0CwJVxU7mOg0Rg3EkCZOmwgwDaqEQ1bQXduRDZSLDdpB44grdNR2KCJ6dW3n
Redix+im4FYqMn22/H9tIHilUSnCAuGlOE4IpgmvXKewyau2rTLZdnad3fcayK5jA/1zbzRY77Du
NMghvCh+ynEhLGY34t0OToivcu12ZZluJzwdMCcrIrLO2JwcLCrSY0S9U2qA7UhAyjT6ZY+M5pRj
4NXpO+SV6Vc4aymuYshEHxxSTQgaCNoRnqEom3uwEZqzIxgmmW4IpsaNEpPUvJm02nPudBizIXNm
gKoHithxW7uM7reCFNpqhTJlntdKJd6uQGRQbrJgaf/pxPumqxrd/WMSYWgds7y01kpg3V8lVWXv
c7e7pc+77cisew4qM3uXaa5+1xaS8Lc8GffahKHNqr1Ll03bolbbMXKKuwAYQS8icOhELu1Qew9+
6qXMtbr+aPUTBsxKfQBfKlZ2ZwZ+l4zWlsSlz8LShg0TJ8V3aJydVJg9PRHLncAls6JinhFXeuFJ
iWr86LREpYgOim3h9FAxpb3vrXEGKTCt4E4+LTIJqcn6xvbyZoNWKsauj+Or02Pj5OZZdEVuGmAP
B42WioOncbbsna0ZiDQwNzMdDA6BJ1IEqGlHUQGxLOMt4SvlzLdA2Q91C0kfywth1HN6SekujYNo
EImMpj/rKSa9Fg0qUdI94aJpfhosXApc2RuopXdkGY0bY3AjKEnNvMYS0fmBOZmLm1a/C8Kseilc
pZ+LCEYuU3uJLqNtXqVWF2sNArjv0rDegYyzEWgT++JAtz9YeozMbnKAro39EcTZNrYrY5va07tc
7+p3RRzsoebcx930juQqRom6t9CDyIqXCy0jTHP3gG6s2PZaTTKXDV8TRd1RBVbsy7B0Nzp6DK7D
wlpJPFT47Bvu4kbrb+qwwfnRMWYcLHVuJ2RN2UjY1qQVX1Q9VHtIHDE0pJxgutztX4XCIzLFA+J7
P+3jFgRNV9YFpF0GiXpDJFYZe+0DQHnASCY3z3MOXnH0nZp9BC9TFomEaeN7FEjpdT1wlyVTgH04
NQ56F07ElLXlVhqze+I/SvySnO7ANu1Jnd1pCAf1fooaR+F2NtFTpP6szOa9hgpMxz2O2sDkO+8c
zSw/jc6cVnsrxerp524D0GoqmW+fNU22CeYNF3FCBvBJO9Ke1RVN2jreNw1natWmReYv+ryHiK7+
jZkl5kOQF2l8QJTWbGzi8K4NoCVbiBVYlUais49RrPSPUg+oJ+nvVhtn1rNTxUv2Ex6YUOK5DSE6
DyAIIC4qeS/6FIopzf0OSx303VVFuIk/g7F9ZM6UvzZVg616ypXxQj5Z47NFg9lemNV7AtMGzPRq
2rVULA/uJJL3uHAY72oZ4V6tWR/nkv10PBawjwQxy3ThFnQiUmsIgx13QmR59TtMsfWnuiIhIR21
+p1Tm/E+IVsFEyaJYdsYIsKzXZKfBuFwwFMe2DnKyVnxcJAob5MQJVKmsNJeJxRch67GdufQQt6w
K/Wabcq+Kd/nFYGhqzYO+6c6GJZkOjs2QOVAAoqB9gjAVzmjQYCsETzYgXXkGHpJdE9STQY7oOnI
VuR0ak/kmfETnSV49xRC7tknMu2fenPshqswCMJL7ELXLfVqvipb1z2LSPCpVhXvhB7L+77FD7mi
EqmPsoqiCzFR1QutOxP+bmlfwoZHdVMgttvOWKa3Q4nxfIciP7wAAeuddWVH9oWHqOah4urShK+P
KZk4FyeKqo9NHza3Ym6MBxVzvmOYuLuZTC+SujmpGmIePFFmfYtivvpoLzvMdSFnvCRpncQ7zmy8
t8ecj9XIrUX7U2PCTLzz3KvqYztVzbs+4rzOKMA+lUaIIX3uIk4rWVzBMaQbAU+zVZ89yL8XMddk
A/SlF15G8newAMo8nz4T7ScwnlfmYMFAtgYjmM5kiJi4MD2m5RqJ4jX+tygpWKE6jMJ1qRsPlTHZ
l9gug8dKRogU7a58kcj3/baLkFuaRIYaQKkoIu3OMjchAKnj1OiBH0JyOzU5P154zvjoagnrIiQm
7Ez8a8Bi4aWDMjkT9mNTgReQXS/CqrMDQlOit1qPJo4fp0NwjPKWvxD0novdZshaP5krRA0zzzlt
rEI9TxNNa9fp1WcnFPYaEXV2MPDkcZd3UQVTKDHt+ziP+ifkEZ2DwZkvmdl6eue2DXT2JJL3mjfX
2aoqhugyybwwVoo4pHdZPY83rlTdk16N6V28XG4TbMXZTozgrhbIC9GYTFs6drjHKTKii1CcNUyd
0w08qulVn9EmauNCm6dpH9yR/CcOyLKKM35rPrGc0ztK9vERc4b6PA8kHB5nIpSiDdEe06tT0eZb
B10UlCv6LRhIC6nh9ZRaSQwkquRcI5JZBnciYsu1qjq4Boe87yEIRh130ozhnqVXCu401qzokqUJ
NOccP/SNZiU0cftpIePryo36g7RKt4B13r4SX8KeqddzVHT5UL/iKDSeREgyWT8odNt9AhmaR68m
ASSbX0szAQ8tzWKB+id294VkNMBuAXFwe62qOC0AmBq1A2diNCu0RcbDjHr9zmt1VjNH9l/Gyq1v
26Cg8V+b1XXbTwD6EjyLRuuGl4D4jF3rdS5SJ9c6sI4tyWoYbg+FFrbPNYxV/bbRgAL2bChz+1BO
JSfPtZwr9sTBturApUOBMh36pi2o+jqw3JdZue11kBOJ0WdZvxcy59Lw2jxbjUg72HphfCOFqrZV
IdRjU/WEHc7Raws8cFsp/KB+0FfWR9sL7a2oiG6sBJGUpgVLyO4tuTM4XysmmsJP0WdVqxZ7752R
N+MNRQgwfpEET2YWCrT+5T1xVVe9w5I46jqS6BYcyUCy7HVN/0cHDo58uWo4bCov+kA0YwQSYCfJ
4dmN2GOuRqlVlwK0070MzPLgjTGWGmDtM+J2ho01qOODHbfHfpoyP+bZvNLDoTkXoQOMPUIpRKlP
Cegx/qOF+sGzSf1MnWK8S8ve+txn4ljDd2BJI6R8tuAwFtKoECGK0zgm4pl6exG1juVHb1jmTGW7
jegsH2ooPUzLMArt+6Scnt1xCO/0Ihq2zljtZQkUwxs0zJhxXe7dYf5A/y9/n+YAcXnncJJMbNEs
9Oxw1s40wcNI0lQdUk0HhRdoJKjDA9mqrmPwZXT4YKdhuBFuqu8spMj3XQ2ozxq88K5THKSzA+em
I6lwRWMaHZETiA+kj8onMgOyfRw7T2OiQ1dEekUdSCm3yhf4bBkP0VXs0rgpDfNAzI/xMdKDYdu7
mr5roY/7btxZ/tDzMKqKQJ4B0tYmnCZ5orgQz4mwd4U9llseJxbgEvH2KpRQbr3M815h/ZnPYyWM
ay/3lsikXDxU0ZisR2rYrc3adcoDlT0ZtuPcTj1Xye4RJG8d6sJVgw92E45j9WVm1ARrJGzj6zrh
NoiLLIQnPxYVy1o1YezOE7UeK6y2DBCADGHK7ByoVSa2xg/JNKbHEPlcm9YZTCChAUBOxttZN59b
Uoa2PIpbMgwTCjUb3hx0hOtc2MEj7DzKDNFvU5bABJZzG9+5ejP7aW65JzUtPEU92kR2hl8Ts8Ul
r+yyXEeDZzC0yKB5TGV/JW2N1w5REikPnCyOVTgmZOJai3k6Ibh41TQF29JMS3iMmKH1V17QJu9y
U8idbdCAp7WGf6GeK1oaXayNN15g1WdU0wm7OqeP0xXRIunRw6Z2ZztQqRNs+AEmgN5V6RXRcuVJ
FSjglCgzhqM4u4tBtaTSJdMKMM/eGDXvncfMlH3Oh6YkmyiP7HldV5L4BqeI3BVZmsY78lobfHHO
R2OWXwIsvC9UrBkSYRK5ExRyj05GtDGMwnDTOl1+O0kqlmxqoDrhgZ8xc5M1TTk07nsz7+OjZpWD
8HtHV2C/UpwgLBqyvGgYMyCJTk55oX0D4d6EnFQyBshYhCC1JS95nhS3Zu3mtzKmj7yKJxbQJBra
z5kyYXOpJPpcB/pcrU1sPpcaFcDRBptzPwG3Hd41VDxct5hNDlmXGW8JTVqHrHJ5o3hj9Z63Jb2z
OTPw24U0JMH6x+YD9TE70zSPxDFMR/UZdF37WXWKJoKauvw1FQVdBTW3wYsO7Ohj+jVksxSYVFQ9
Bi9m2rAJF0GskUA1B+qzZkP/AKnRe2CpU7u4zwCUcJGicSi3Ttj25VZ4Ax0NEgS5PSKzo8Ahnqm8
j2QHfMQLy+DFNmz+jVeRWOA7iZfavih0bqPCAkvj94pvSdgqcim/QKXlsIkZOWgSi0Kd4tlu2Tfq
BQkN64EArHBL8conz5o7lgcx0H70I+FNGsTBpQSAakHxwmbKOyfQcQtfNkTkrLMAXi/x6rzqsMZ0
EEqaPkKn2cWkZZOQnL+aXcdRuxrYjD9gZX7582TaeMJhEzCejCGk6ijTHGMeS3TystxZnh2ugXqp
dE0viFMPfLm4t9GPFbssTmj3oCxAtV6kY7qvDLpAF7MGqIPTYbZP6OTLe3tAUcElZN66HoKa35c6
Nv2QBiRJclKoGOCxTgg/8JO3/Wsv6Y2uOtOuoiupGdFDOvXmruiIrc7xqN6mjleT5AZw54EEVjUh
McUncxEdP3pv9jrfkaqcbx0XARdPTvAhmP9BBlxzTXh26f1Hk09fhrPYay1/fyaS4XPM7iVe8WW9
86R69SUGLQgJrmtISu48fD3kF8fmuM50nh+gWjYU+4L+33GIlaYTbtZS0dmRqJKDLhuaKA2zlYTF
JYZ4wDPFhpuXMO8vGLk6SLbC7ZBVmfM4ZxdyOfR1vZSQWFPNdgXuOHo0wIRu6qzUj8ykm/2Qd9Zt
HrrjGS1T/DSTUvE4mKL/s63+X/v1b9yflkQe+U1r2P/QfvjHn+rV6w/5l//9n+cvqv3HU9yEcfG9
tP2vf/m3tt35A3mRlGhK0Y8THc+H/q1ENf9gJoXqHRkfk365yN7/9oDqiFQXYyi5qRic5NKE/Vvb
jiIeWTuKSoiGSMvkv5XNiqWUdu43QzK4H4tgkjAKB7kB3/Jtb5k3TwblODqo3OlOFOM2LjY6bidi
2AW91ZaXXEoY050yNDoDFCg61GnsRcawZzWFARkEnbNt2H3fM4mDfmRl3lPsttkOBzchdXHnlady
tGvyCHMEmWMa2QcVzA7zh6QL5jX1ykD/wrUzcqFSG4izN6W+XeXjvg7EsXDTrl81NFHBDLjhIyYu
jyfVbtAoyYRe7/BkKFa7RaUxPc5E0a35SdM27pfhuEi623AojWNbLm+CEe02w46FiILtsr6zeUmd
+SdGRTPdwfNWardxUCXKpxwa9o1Vl1fzMBWQKS39eW6a/pRY+vQQVBCApkZFN6ZHgjO1zfLLM95G
GzOXMSmBSbaVjo1vKhqm/D6MYGBSplcQSvljcEDGCR/dY5mCfQzdtr9yxbR1SdVZa1ht/LAv+5BG
o2jv0ypxboCnWrcBYSS8bAB9GIw3ugWY6Gqz73WoUKk4xIZeO7Qnxm0+3zmF6dfiaSw93me4NFfB
aEGfoT1Fo/3sCNqHRhddADP1rW9Oush8h+i+tbAHuHBZOItzqzVsQBT0zZUr55Ymbrv3hqJ9FGpK
qLzi2dhovYk+NJkAVTeKcDQPHsR5ds19m+jvyUSw/Y7fskmD9ikoJp16qHmc0kmsPcI4XxZz/9GI
KnyNkxv5djoBFeH9lyVheMd+2CooRcrsyk3y+jpjfMSpJvPLwdhWykvYKUmbVgsWKGP/PmgC83aq
y2Rjh5Kc0Ln60poWsFMii+RmedXczEOijqOXrZoE0wAy5PGM2i5YZYaks1xowa1hte9CVbKfap30
EMkmCE9Dq2f97ci7vf7QhKF60Ye6ewVUadxKistTEtbWPQ1qLBR20Z1tpWq5bolkoy6nPLzqTP1l
GEV3rQHc2ZiD/kUU+YszDKVimlPUhz4RZJkxUrrw4jOUnzeT+x5jWvcwax0dvD7I8FkGiO7mHJUa
BqjOhgkqKTxImxuGlyicS903JsjPG6XV2MHgPVHucpU3ttPmm7hQvQ7PYM5ooUX6uWIKAC+WULvb
vjJvBtt4Pyvvvd50q0a3EBg5MH5gUsWVh6EvqpsdNDdI2KEpn+3AfQiD6osOcw3ViZNVmwb1997O
+t69QMan0vEYptPkMPcha84dnxBifEZ1p+r4xKRrOIxGgYekhJI+wrdTg3mlPAUb3A3GJlx3TfU+
j7Wqu2vayeErqW2idcFNT5oprtu0YrALE1H1ciTyBOqSsKJDiim0vjVnslT2KG8J/HRp+J9SS0/S
TayIX1qNemlfKZtcFMeCORfhRN7UFXZdgvY036ik+yyanC59O59gKWj7sFURodJZuAoAbm7tYMIR
rU/Dlq00+toxS9+NtoWBHZPJCdEQI5Q2p606GbDcYCiuUpoTt1GZA1WldwhGGvOp26cCo1teH5MU
FEzZddWuFwr5gZGHVwNzL85AMs8PdabbB7t1mysa+trTEPpRl506PQ39PFNss+Klzz5qFrul6kRt
884MRumXTOgO4xzMG5u/daLvVF4ZmVVTzwhtREVHJKnuo4W0nEMqiZCTTlPfWmCPHlDJRXB5KmpM
G57peqrmaRdo7KnXXpamJAcQiStGZziBcyLcoelfMrzJkBO7aKR/QQ8WUetXIv91NofTKz07+Fi9
45CPF9IFxKXX7cZAfYImXvsUd8yUIlkYOOv17gDfJ1sTjdKcsei88GIhna2lUVLQeuMphRc5r9pq
GOQaF2X7ySx422wc4agz5Zu37UPjPqRA3lsaFPdYd6p1U7jJDlMloY9zs1fUiSuDF+ymcEr4P4XW
782m0A/65BjrgMSfgxzEuJHQ7k+yHRDNlo2LdRAMTofq8jQWTgzFM7sLJFMIBx/SbkA26BIDF7/C
MOkWcDHcg7xi7SVcMfPxqdWH2jPoiyQh/G99tG4ao1xr5WguXH8xXUVVGF/H+uiu06yC/jenns8k
2zgyywm2YHpOwGjrDShmep5lQ8JBXg2bhCbxubVwU82diA7N7H10vTY/hHbzufbCbtOlw8c8x/es
GxPEpY7XjdFEB7dR4b4bMsuHknbd01VsVWFdW7nJTpvZ3S1YrHzbaP/H3pk0t41s2/q/vDkqgEST
wOBNSIISSYmSKFuWNMmQLRt93ySAX/8+uE7dW3bVK99zx2dS4Yiy2YBAZu691/pWd47m9DKYnfGg
4xS1jocsiFErT2N+jiRd68nLaGyAknPNjTd23t6lUb9zwHvT7hiHHv3wNH90MsjieuC6Xpohibwj
rut5uJ07M6pCwc7ZbkQyQVft6ZDgQHN0RRgdpNEFHYcK6uURg11gPOsOlvkukRKiU+J2ghiRrESq
M2VWnjuh7C1rvmbq+ehCjk53y4hOC8x87pxHWoDcVq5lb8iz5RBuWm3xlcnM5G4IDm7uBHGP8Y5G
xfLJBib+qajM6SjhVJ2GpkQCNhuaur2Qk7ci9saj6WWapT8vuQZj3F/PhUnydsGK6WeG9wZoIt1x
nkuPo4mpeoOUAGLkMiTHYk11QOcaShno/Qw3970RA1NnMEr33ew3e+031t4Ge1uSiMfymjU2F4jc
p2lPtl1ErIkiRCNdEXD4qjl0FDbEvHZxxp25uMNGVwMuG3Y3aFswBuxTW5PfFfairbGai3mgp83O
ZQKkZG/b+HPsp9tOIsRcsjw+zp1VgmX0u3EAHjkPpzzOjANkKY+DnwJyuUF/g+7dZaC1rfqlSZgY
IiCpkDkDj0KHuMuixiRSISWVid5W+uDHbXNJA4YfOPVmBjDr3J0Z6rRv8YJcL1Y8jaQrTKO5MZnw
r+CHuf9EnypAmBlYN0XqY5XI+fGfFztx9hC9r2xw97C7Fwb0G7/UNv8+UduuIlMgSgxN0nWCPdym
rD47M1ku6wmIkXXhCf/gJI75SSkCzKKa4m0bDSD495iHyOLqst7Eodz3zyzeS2hzkU5VYH12JFD0
WbpmseEXVcB5s5UvGbQZ4Nx+oGXTDq7Y9j0DlpUlUtwx3vatrZfFhA648W3t6prQwaK/QSPtHrzY
r8HIo3946HJ8imHnlvmVUzLoC/jRjsSuNOMuL535fVJ+/Bpw5v5IrLU8KScuSWKbR3nTEQ7v7VRk
RcFtAetpK2b53BfMgmZFs8aLXIc8aZzsYqIV24p5IaGcSPIXu3ZGve1I4wGsJFkHchHc5uk8fxWG
irZ9k1hvrKfJMdGGFc6N4z2PY9bN26wtpNobTRL7u95cBNSLot3PZW9fBquyQ9fTgAJmmYWZk9Bs
nIohdIGinhY56vPcRfrSwc1kLq+nLUS1VYtVx29zQ9g2NJTK2VsJoSOb2qrbsBE0y4o15sHGDhLi
b/f2FPTyXZRiuqm7ZDn7tN8e6xWPsmU9TwkssboPQWnmz5Fl5tHOndPgWIFOPSYyN49mTUtRcr+e
zCbyHuyl11tt1tVBLIRFGoywN5Z06nAupcXZH0mA66phC/UdeVaWF+Vee7V7leZGeaBnTmM1yPUH
Zo323jDbsK+b9C6JQA2maTGeUynFiUVi3PEA8rDIUXBgYeWzIYduY6OpibhJYQjARSRcfJybDVE5
POutk55qAHdhXpC4FAUAKrDZuKTk5bGGrYfXbOwr/e4VU+xv6zyYbkchUEXo1qn234va/9T/v6j/
LWGaaLv+Sxr2l/r/6mtF7Y967PemwOH9//6ff/2b//agkvCFnfR3TtoPlb/7m4cfjNYeHp+1/KYp
8IcHlfr8j0rf/A3DA3kELhYlHAHi37Kcmj8JJBl50ivgxUA+OajXvLUR8CeBJCkYJTwGP7+2/ehF
E5K86Tv6kJ40n8ErP7ajcQ1QoXn2C+uZkQaEGElwM9IQDuB+yFRPHGxdzIduVZCUlnYPwaoqwY/O
frQqTfoxaCH94IKsVh1KtSpSjFWbgqTcvBjf9SqrcsXO0dXUPlFMyiincIjkBQC+fw/flQzDvjiV
Guo6moF1ZNw01DNC7OZVLYOoZduMxd3cCRffAIqaFGlNu2psCL1wd5XUkg1aDx9EEgCgXlU55GCg
aEKoo1fFTtdHnzynAMq4qnnkquvpV4VPump9zFX1Y3kdYotVCcQoL3SQBg1IhIZVKzSvqqEC+RBb
bLqh/tC7dtUWJavKiEClZWOvyqM6bxgRrGqkdtUl6VWhpGE+QxOy3/tVveSsOiaQFWSfyeFNMEFa
ZTpHOsWAgBKESumqhFr6Mgr5VSFyoZIqkEv1tDVQWdypVUc1GM10XdtociZZWZdg1Vv1I8orfDn7
ItAPi9UXlwzXC2dpn7ouRdGeMdjNAWrZkQ6FP9JlLJvseWBi/IBQ3znYndEDsikZg9XR2D42FNeP
5M65J05x9LSNguz1qPcauo51cm6rXD+rgHYpRtXgaSrsjPW/GhBuVKhe4jEowk5nzDjxCzxQ8NLn
zG32plyM7nVv+/WLTFI61Kkc86cyK92Tm6P0M0VunZ3ye8ffyhHIRWYNvrgRIGsT2+LiBWKwmDej
H+hEXR5bMk8A0ILhOzbGwtGg8UvJASEHNLOxqiI5QyWoTjOCx73QMn2VgvnCblJRGXLSVk8p2ReP
vq2KcCqS6tHKKutse1N1ctYOMOOu9LWuFR1h0PG0rBOIXfuCDLeQQ+t0P7tjciYXnHPvymoPO5Lc
rhZdtNegoFDXu9g/Sf/wnbfGtAkzR+byuR2kfTBse+AcAkzjGkMkfycep3suoLFFmJaAFMWi8AGt
CCa/npfEMzEPO7OM5ntB+N2TSwGeXbvdyJdv5mi+sMvxGdfj6wX/OBOmyoWcbs/8DrWf84IWBuIm
zIGahfMITHXqi/oFxmtyldBvXC2QTLzVlBAbIeM+f4I6m5w5AdAQb2BCWYNdf3Un5slqqKCQr58s
xZ3r7wlm4uVzEhEfogVcEW1u19vaKvYfnGmVxhh98Y3WDQ09eiQfuhQwTeXNqKKT9Yt/H1Sj4e4/
Smqdbzn51+LgjiwiO2y6c2gGHXZB7aSv3+80kmN5twW727CxZuaVyaSDEIpTdafrgDkHwxk0Tggs
nhjXCJBtq46RtEH50FKGHqpMTReLmc6ubZlKimiQznVNH3A/DE55NIrVEyEUZ7acM9t7L+PkXJq0
nHyLcOtGWeKizNS/6MYowpg7kqDBwFWvgUAno90iRl6iJl5o9HlHOZfZPo9i47FacD0uHlOvBqjQ
VUUuafj91yJ7pHpMornzwbGpst9auDC3FYiRm1k67o3VdI7aeD4xvYjreHmwxdFW5hN3PcnaoDNo
GCH52YqmSjjlLeeuJMy7me8Ho/swNszqRrd6hclHF9Ujmce/Ff3AXD+6j0eTGN8+vi7S9purg1Ng
M5HsmYiVQl5ofO7tMb7iZPsUtZ23c6lTbzwEfnQ5wGVSgoh6rrY+aYWXnn1s2AgbX/WK8Lkw/SAL
I7XOHgeUXWb5ERV/bYPmxv2YFER2TcGOJO5dBynILqW6t3pjurMmAaWsovzcgPmOr7wqIw09oMMJ
3w1RBbry63GE+t37WRPvjNZ6LyOS5BvxlZSb6tSAIjuly9CFpYC3j832S2v11yWnbbZJOmDjYDOX
itSLEYnnzvC/ULfDpi67Yp/Tg6UZCanKKOjrMDhnjCxaMW5rz6seB/JBASqly3sxuoxr0N+uvoN9
3RMNmA71MZAZQoA+Jtlm4QdOPGs/NQQWpnRkYTpYH72ZoR1Dq0M2zcXB9IV9rVmEd6Y/1HBOaEZS
YTCOXuq9AeO9MUHjTWVl3syZKY+wA1f1okf7ZlQvplU0W4Om6GDN3+y5vtSJL78mAg2MoxvzVSLa
2VlZ9oFzcfo2z4Yd8qx3sBwbf2sO8KSpsPqjEyin2YzLwnpgj/l1lC42wysfZPSCuiRQj03Rvcdz
r0KzJGgNMbUG4hAhxdwS6bCmhC0tdNJRlDeV5ZEep7MHbitIfZ6yyKeYnVALWnfMuoz0Oiuzege7
kHLLEvXXzhVZSCIkKRsQlu26fhuIpN41fhfsUmt8NhWhmmbFbh8wS8QIOnwBzfDSxPaVOTfqo7Zq
vPU2zTUXfdMWxJ5x2zruRzWX5tbjMWSyWkbPfso+XHb2rseucKPhv4YcEvx3hy79RTJj/ZiR1csZ
guxuFMXefNS90iiSBOEpOFnSj6mk/HU6p/jakar8Fb1MfgyoiEiT6BTybANJgufoPZXSUUckxcxL
b56lSqsHBkPYjOKGk5W9OkPq1j/XY61fSWbLX7Ww7LPXw4pwOWFtSChYdjlPESt5n6Aei0si3RR6
2wDedxrdjEglwQwKZUHu6hbvLIJm2PtRU5g8EtFT703GnWeRlJHZCKb4EStzq1rCCscshTPvtqQ+
WqWC/d24tdg4i2YbnIbqXPmWPDro/GmXu0WoukY9BXg1L+hLkjQkMbMsN31QGuc+8t0DJ4XsyjKr
JkymXG1z7VZOGLfTt7IQ4o5mZv9Rt4m+rmPZfPIaYhVy1sIdY2Fm21J3O8Mh1w6/1SErOIWhIjOO
ZsUCVsM5u67wqW1rWiFoPWeF7tUiULLJsUE4+WfZQerpWqXvMs8wb1tVtvvcrtqrRmDvGnSmtpwZ
bidU+RhYryIRMQf3l5e0bauaRLERAbsmGmaxMmuTxF2+LxyTKq3NnKulWm6nJJ6vWiStG7rc9p5G
6ni/rJlE2UjXvqJrejdr1P4N+EH0ypnxYvfB2SJh4KuWBCM13tzvg9qLIC2qegPgjVy/NlmzTRce
cUz1q4bxwg5a3ZUSEGod0MvoTHDzdj1dTXoCCG4vj7Nny/OUCGuDwBQyW2ldeYyYCeNow2qsoq/A
+WmHsOWRAZyTQJNCSzKn6ZiMJFUMaaeIBVY3SdRcHOW6OwlJ/cA8ZCKtFvcq0kYjzqyQftElyFhd
rZMcDC9ZOR9xbtVXWaHT6MH20mbHI9xp0vw67TCcCgwjYkug2cO0OzCjGaEAc7fpMHH+XW5cjipk
tkRF5oZzl8KP92uBzAfoKxmD7NtDtWNSRgugi8Z4psL1USJuPMJWxfWaxMUs/cEwg3FflMEq+Rj0
o5ILbbZ5oTOZQgdMR9e5RVjw3NAXAunnXZKgIvxh6YliR7VMdIKb3jWydj+TDjRvUxCDn6Gb9re6
kMY+scavbcSARLuC+ds42jvmsc7Rmah+GN139wg9xI2WXnOJOKqEQiG5mg35yrBDgSsd0jfdRzNq
yNZhaKrUsSAvA8i/aW6zpiNJcCSVVKEvYKusc3gOTnJl+sGHwIDc72bOabE5aCMLeJeCnpXTFO3Z
s1YCpPMlJpYBTV4SHOeIrKswtdZDf4SE4rOJWOidNkZ6o3XJwJFW1bVNMNKhTYNHE6iGuWk4yxho
5fuMZFjldxwSnPnGQX3/UOfF8imnh3vbxcUXCtCITDrRDIgY+lWjUaqK1Mz4S1MU7PpGU7zL0VvX
LNX3+6FMxn1rme0LxxcvFIw0Lz2Rp1vOQBc7Sd07OyUeYWOJ3D6aTtDs5MzIaRpK/eQNejg1tV3e
LPlItCqZHvldVjY0bxbfjj/TMSNSR0Gl3RdWzFZgBi2KU0pDsiV0HvjvANBYOMbItS5oDf1PPV7u
l8UugHhB4CbjWNlrqlkpA+KPTV1+KFc5v7sK+9Uq8e9YGEPfWg7JKv+vVyNAtVoCkghzgLXaBLzv
jgG3jBNEpakmXIc3v2siDiXpd3dBuRoNEO2spoP+Xx4ETs+rJYEs5tWgwNSVGVrTjd/i1cAgVytD
i3D4esLdkK02h241PKCqu8nagVlRhBnCK8zxPooxSNirVSJbTRPLap9w1wFPu1oq0tVcwQf7SOGn
djKIq72RYsHIv7sx/tP1+Z9gDS2e3H9UfRzyPCmx7/zQ9vn9H/3R9pEEv2PzBeBAKUge3n8LPgKL
JHns8ytJIRDudyrZH4IPwf+iwPKxm0tez8F3+EcbCDqix1CDqSjd6QCdyL/TBwL687PgA6wTMi2T
BtRqVl2D6f/cB0q8xElzq4uPU0Mpy1EEBQJkTu9UN9LoNvNkORilWEnqjMgw5GUunXVz9F0OMASL
NdctqR9q61c5k5xFOrQpGStrpjfm9MDxuHCuLHDAxkMWpO2nBvWgux1pOJDvRpojDym84huqKp8m
usLRtRkYntAJwRx7E6SerDadbpfDQvgoOoS0Ataaw8wOR1wx8ZawFCxGnapZLn2j+Ryks/zyvSrq
SSkJI2JJkVzUa0Td7GPh2VmRdsRNIIhh7ILCu9UOVW4xDpcOP8ledljgN0CkTXvH2DJ5rNN0fphi
sz+3kSgua4lfhnKqDGTA/hS5BHybJEZ6aX3J3ZqCONJNiLR9vo4A8hxF3YLyjf0rdmxgsnGVVHu3
pBAWXYwmsiemk6mISxvagXLOkIP9L7Hb/NESuBeD2HmNkKHfudUc7PA32feDSFtA5LOziy1xH3tL
t8O5I0MDdPJmqo383pZGfrZLfXFN3W3dPMejUU8y/oIqu75ygJFtWUazE+MpZNje1FzG1pZc9jiJ
bpFKOmcdlzafbViGG1PTdq+qs6rb4ls6eoxUgfrsOxf6SMRs5iK84Iur2CIshTjZM+IGsSr/QZr6
KaDNtmkl2fN17h5HXXEiwDf0mLadfbGnYDrZtdT3eJYwpWTx5xTo1xvRZ3q3RNOJUfe8c9HMbjxc
VhyCawO9wlQ85m1WEAOWd2dBwue254qsk9qHNk/7szGBmEx4Yj+ytIKyZEZ4nnGO7WomlaHl8kkN
BOCE/arow0I2Q0EoGyO3bVoijNmWaUqRQrLlicwh8zibw3vO30dZ4uQPciTPBw6yCi4Sb9yDj7xu
s7QqVSzay3J21mDntB6NqwwZ+hVSjfKCJoLqzhv6G5E5zmnOxaZubeYa3Pa3FVi6l7Gl2AiNvo9B
vDMjwwsFLdi2R2fXZJm+GgjXZMRCGjsowKMZe7fj2DVIXz30C03FtM5PiV+3y3wkwZ17ELMfdqlB
0blDpPNkGPmeouCC09skNvbkjAg+ObdTegzpfWy3dwZ9HWtug12QOxerMfOw9OsvXS3loUirp3kl
dnD6eC1km5M2JoifLxLBwB9mMnX2KZ/fDfQfm8oCBLIM5iciXKm+50Bd13o0brUfBKEijHGXms4L
i2F3J1Bz7Y2OuK08i9zDTDfjycFWgl9SIndRIEwMTsReahwlxCvC5MQL1oQmHGTRMr6n+YxwZ+kR
axGouml6urE0pkrVJRs66OgQnAL4VVqEWteMJHU6bZ0s7S6+svOH2ncjNDZcZkbr9gFy0vRQTPly
VfYZLtq6bq+WbPJunXZE1m3rQzs7KtuBVdYMw/snqmvj2mhml4RqK17DQqrO0SYFv7HmdjcW8Xj3
s9J2cYOw9Axg+3PVVG7oeUvwIaUu3wPQQ+bgJ+p+tv3kjsPlW+nUzsFFBLJZGLd5NSF6m7g1+9eu
5StjRUOSVufiFOUwXoGHcEubpE6OhfM9SzO/n1l2N/HEegcuE4G7LOfXZQhACyjWZw7Y/U0yT/Nr
MDOhx1ZgNo9NS5fCRK8GA7q4q+jGYb0N8qG+j1xFo4TwThgkwpH1JneZx3ZLWh3qDKr4Jil7cGN1
GVz6VH6rK1NvI4GwV8d+jnHFt6h5mAn7G8Iaikpt0RAMU7StECpR2ySesbcWrIC+6Iv9HKO9ZnHH
4TwNT3HO0Nm5nseyPxJ1Eg/sLUbzJTNwb2xiBHxmOMVaeHdZ61e0savJv84G2PY3k9N6DxMb9qPd
Kh6RTHPrHVq64M8dkPpjvBRzh5THBtjO3U9+3tBE8dYylHSwqNXy0uBQFjvFgfaI/sQ/NrMygOOm
JdmkTX+YMbIjaBryR8xkNjqkEUt1nAEj3waLjl9gDnThKJwCTV0Uv/kgDoMNvk94NtHcOzeR3RJ0
xkgRg+aiweKNNYhbbY/juGGiwGGcpf0bUbcmYEyHwIZ+7Lr7eRINcH3kPO1moaKk5MLpNm3AwQwE
FNvNW9OayQt7Mv1mdMC31InFnRrd4Js5xQNO21zZFwMh9Scjy5dzYcoDKIgc8rjtvbtlAFc8ie1m
wJ0yUlNgmj641Xhg1krcjE/u2W4mnbDYBIqryDAz9p+GcXaRynX5u8FMn0pnELAHPPJxHxTz4Sf2
kSCsYa3vh3kWYLulrBXkPiuODm0yTV+yJAkcFqOIhkJWjshJGk77xRwb90nqAQAWdtG+4MvNznZe
R4TzqN6RWxEUC4OmJnuHQZ6RLosiv8u1ID6wVIfMygr6WzEPaw2G+G5pbMTgne5A9gokBkU4i8C8
rZmbvrik531llt68+g7mkdJIA1gUURABsUPgcWytdLzHyo8k3O5a44tjzt3djAkEGA82r2vGYczL
paHr1yCaSh+ZjhoOtdXbzGuStJlh1xXppwbmuLPxK7sHR8+wBT+M3dDcqfMDzxyyccSAjP5nEl2J
74yD0Jat+aKCXjlhmZjZtLNGw70acie5IH4xr9Dny21JWjUtft+hA2DHqb9xrbHY2pmQN7PuGySU
PTG0tWPu5nHoaB5xw6HLW1ZylRM2Jv0jfJd9CC8gcDaQOR6soet3nesGN7kxUoZIKqTdJNP60EmH
bC/ELe0L4rUeRjM6S2sLT6Z6zmamLWGP/aDB49gsX4Ej2LfK1PXOFt5n8r+DjzIui7cKDeXejumm
IgKRZFzPY0ZtDs2AFdGdZvOQgCi5DRZHvo5um9Miqmloi8hdMCDbs/1Z6jYmstOynwK6G4R+F/ZE
SEhL+7KsRHWN9J0/ZsuQ+dfYdojJzlQzbkkotN7GAOZ1Xbr1a+So/sENaFlt00mQX79wgAwjUw/c
S2aHSI9Z/3vQgNUPFdnKxpGCTz1T5ZUfad95HcEN8XQaumG+GokJxaXVEkhaYCw/IOe6J68leW5K
iVaKkLa4GLH3GCHdxXhbzn0A2zowzwwXQEcHhUx2LnO6O+wtxsa30I41lO01oeCj8xlQokDSW9XR
E7IP8jTSQlMAWoZtIVTrCLsKSPs9d71YaKYu6iCIZbhaHNL3ltrOkUGaw41lxKE3IG6KUzGA7RgI
wvJS+JGbkXnALvP69mPkSvXZcyq1HysTfzy/5rL22ZzhNhYTmS4cs2gMK5eKGv071vQoc9L3ml5M
CcWb/9RGnLO02ATMwPL4lKsp/5C4ZnxlJq5BfaCGm7aegpQb3PNPiEaCbWRyRiw0SSv4R7t92TYD
0coB5HColNlzxwS83cRKj4xuEpdGc10LLyQLYDllhlUfNa6OG75hfiOcJPmilqRnVNr3eL2bcY/I
tDw0eWTvRLZ8qudJD1tLWO1bZDfy3m4a46tlJu3vHOD/aCN+oY0QCCSxCfz/tRG3yReKh7fyz1Xy
v/7RH1Wy+M2xBMNr61/hcxgc/mWLCMzfHPCnpMExyQMThsHhD3GE4/9mUQGvpgdys2wwPv9VJTvW
b6u2wUZb+b3qlv8WoNv6CfMDbBJaoAPKaa3FHVK6fiySm8mY+ibvSHdEKtU39JyKZLpuGfNeqdgE
nbCB8lNUN2lmGfrjd+jBhOOxbjddULtvMhlLQYSKmdojnb4UrSg2aidH2BOJhp5yoEqm4GgLcSj/
6Ur/DaBo/WR/8nMQ48UH9rm0TI7clVn+4yf3O5Sdql3akx0xBOa0SnLMdxPTKM0ziCnmmv/8huTt
/OUt0bkgjMJWTJOCa/bjWxpJTvINrN+T5wU3VS+NdJvD/fauUsehPYyE0WiurdasXwLdBARODc7I
uDXwhlHtIT9a1UHJhLn1MsrVZOipYbkS9Oru/TKRdoj3caJwcawPEMT75cpRZXVKO0u1Ie4c5MVW
plqPraEpcJPQa0QvoNFnnwxvnC75guERx6z7BqwJM0va+OsYH9JKhMpdkXStOfsKzoMGw1fUH+vy
3uPv3avOmG9nD5thiyug2Wo7d99aGxP07Bi4wZe+ts6cSYknxbcNwEcngY5Ca/3kZuxg/mviSHyw
LINZdSI7vlvXps2LAS7mPvIwIW8mkfgTMkNRv4iRGcvWoxUb301xwScKZtemVY8+8mPbuDGdw8YQ
1gdB1didRAVK8AzDl062J2evfhY2KQ3HviVKXkYdtkxDrKOtpS3FB8NGPwlIEVPpqy16rlzSTXye
ua8wFZKbhs1vxKG2bBUmO1LpCXAHncTeOoUiHXGmTQvxDhvD5DR4rxgteJuqLQuiYbTN90+Rbryl
msPdMCMEGYeWfx5oZLa7JvEe8Eby0maHRiFMZodfwXP6nsQpXY71tbPgMiQSJluxJMlqu0uMHBXM
5PYNA5AFQAbGfwjiJwZHaFSX9SeR68VhNMUBUNd2dQpAj1q7JO8NIhHHUd/GkV4e4A8hdEonHl47
cix/16BtBKNMrDBAkcDiU7YeqiGmdyIPHSWjHYnkqHuEnuYPXi/oMLjBRLZEqhy66LAo3qK0d2/n
OfKejJEIDT3WNGEQtbwJ7STXTIwI9cUPKd/KiBN4jftgovbhlo21Od2PxEf6xBNprniRq2w+0vnB
3uwSIf2E7KjrH0SyoE1xIRnAJyIYN9nqpPDaO7PHakAvJjKwfRQYN62Vqgzzxt6l3JHiiy4mfjuC
+hz9bU5nqKz8sUi/1UyTIEkgJUk9GpxbDmfuWydK2iAx6tYPJEXx8+SZQViRoTS/baYXIuhhndYv
XBkeLpmWPJRZXWm170yj7p4RXE0Xklt4EIxFcoETwZZ9leVmdXIZjNcYjjpkLZjwM7zcYrp3bLe5
xg9APJ5dkiqI3X5Yg+6nLEWYwtMWhOhsuC5MYFdLq9tWpzLORPuBUE7DeDIGuTQ3KJmNlhop4JPk
M+yWjwvJ0MFHVL1FdiFrq72eCoMgbTXa9mEZYdxtlrngWiLr5VpOpsaKGwQRF6I2kego0rumvcOq
Eh/pgWId/n4jw6fhh6uMgOfYG9eHgsA9XmUiHD1nMa/Eh2QAArT1LT/2nqfcH8RdykG+2foR+qEv
EuDJOSaELSLcpOA9jSwCgiVV1KavrdWC/2IcFvXvtvL77FPLCoHld1KL21KalyVRKVNkqCCUeWQQ
ZJhZvJLJ7XSkHcRv3uetdU6pbqdPPpLk7KuLWVQ0G2dG2RAyUGAEW7D/LEhrhzTyDqrEGYPktvJM
8xALm/RR1wJYhFg6Ml+J9EUYkET+ubTN4NkdB+ADi/Uox2jSWySqw0cIF0aY4YjZcWN0hB1iG8Tt
R+y0UvjdC8BEG4vjqruLZeFeG532SHtz0sZIPkWxM3QwK1yPQqaq1wFMjvK2xpDxRBeL+LTCfDXK
ET5cuRr3ERVTpGpqfSsT0eeckfvXKbIV0sO2vOtz72bQbTOHWd5OD6jNolfXHsuwYJPaVYz5L36j
yldgjMVelGaktnJBRW72sr0PIiaTQH0a7ACI3m+TOso/irTDso1deL+s0zljnKZt2cIOGguN0Clf
ihvXGTFVaJk/sKzXrzhh4sfRye+1NKf0ipGPs29mwrTg1pZXI03Jx6jz8o+6cLoIg2RZ3gRsYLsc
nP0xN4Js79sO3RqAVB1zcXrxyWhXH9h06ufSLeoYGWBXEqZnVp9icBRc2oLEN99z4bN4cpjOtTfZ
mygZi12kZPctaUE2kaToXIsljfYML8XZjSjndrHpwtuYZo4Duw4ty6kBD3Dl5w1um5Sp+UGC+tkz
V3tIVVVfrV2EHf3v+jnNWoAikxi9QzkrawxnXKJnYGbqEdKed2V0wN5dgHdbIzUWfw+AwjuDYmpO
LNgzKYrlfEBDHhyWPtPMgVvQwCTxbRuMWddx2XkfxmRc3k0zT08MTQgIJIIy3/3zCeUvhzlHSmTs
2HNkENhkuPx4PmkquBBpXis0dFTwEPly6PkECiMLbX16lCiGyH9or//5XddTz48HMSlhvwMF5aQr
nZ/R745aYhlrNzji2YY44yQsDHUvOGP88/v8ZODlwCelJ3mXgNPe76rlP89zxrgikyhA4u5k6wlD
mi1rdjnVL0DbWDD+/TeTaA65nBZjrJ8ZvhbPsBFxCDz6BIGGVYVktIPWsDVw+Yb//FZ/PcjSLEOx
x1nctPy/QGybKJC1MZne0fZm61wOHL0Rp+U0qHp0jbL6VSzO37yfRRyOxW1ieg7iph/vEou6Hztl
4R4XIlaeft+CyhiTP6g0oHS7DqrFry7neuf9eI/w5Rg5sqk4/Hg/H9axU9MfaHvgIF7J6Uoaq3qT
BZUduJwEeyCgC/Yjoxj5s2mkbB//fJH/epP6KMG5zkjRAbKZP33pqnQaEw+jd8QdBlNAGzbGTF2d
/hfvgvQP8iwmeCqTHy9troQuFZLSIzl+7TWAFpSs/qx/cW/+3XehoAQGQyIBD95P7+L1GO1cg+8S
YL3ZeTg+tgLG0y8Wk7+5TVyobzBgqXYoN3+6YhkN+6ROKvcocPxd0VnhpkDALadwVr117utpXH5R
0v11/WJNX59yst9s/vTTF0NyoWade87RqJT3bA1+dFzMkaMIOrmA2c0qKPS6hVvkn3+2v64sKycc
cAHflnn1z18VMFMCrsUVx2zg6VaojU49uqfdknr+L1jSf/MVuTlwQ3AGXy0Pa4n5J3OCzHXLWxXi
OLX4Y+fCqk5L15Mq4HDDZGsFR5s/+cV1/bvvB6vZB77gesDzfnrT0UxKOw4865h7CErLArZXbvrx
FYXOL5/07xyFHx91uMFyhWWvXN2/Pmmxj9uN9QTUWocFD1ytq/HLmvkFqU57rlJy7jZq5pg8ac51
mrNWh353nBT6tc6huKjctzxCam/Fnc2pE5RRfE/uL8Kif/7Z/3qHA5ZgAhywIsFFE+tz9qffokxc
ncyG4g6HsmpvE5XUL0wc2S+xqXOrAcX/1V75cxwPmxjicp4qtmdSJny5fqY/vWdEwKxQ7HFHAwpc
C4HTpn74f+ydWXPbRtetfxFcaDTGU6fOBQdxEDVR8niDkuUY8zw2fv15mna+11by2l/ukwvHKYUC
CQKN3Xuv9ax+nvsvfit4ZMZ1qK/3NCGycMibj+PooNaRsGzOTWc1gFkjfJxXVElA25RgbPvPzwkr
JdcKwHPTfA1wNxswlqPPXV8sPkW3Ce9IRIY8drks0VA05u/aOH+5Npnu6ruBVg6XKFahn09Ik3S6
6FfLcbQhhnWARlP8J3BfeLL/Nn7r7w5G3whDGwl3PA5eHcxfGJKg51LHGaPDPaE8wQk6H7scWsDs
kn59Kv+yTPPJGITZwkTjyHL26q4rdDsXhLE6QqBkYxklmjDCjcgu8dcHep1NBZGd5VIXDw4fDiHM
qws5l3EyM+SbqCBa1Hwme7hhzSinz96GRrV01zVghXZrRzZWFXz5MzsST2KPz/VjkGT0c5xk9AmM
ic3SuhMLYjOvbfem4dLKousFABY3C9tzIr6W3WRhy+iRFSAl//Un+ev34wjKOxqmAdFQfymFklL5
tVd03dEChreZSowdxRQnu8hU/7jqch2Nl7E9AESCzJdXl0IfmVYPyL89tiaMLd9K+fzgAoKtYWkz
TEmA028+nH56/bAw2jzWPETuJn8KYlZff0ukPkvRtI59dJvZ/sN1rfHY2mHw7tIQcb2Ork6z5M7b
ap6t36x01utLhKQACweeS7YrsEEqIfnzbUZWap/YU5IehaCTtMDj910yBJS7gBZdT3hvPyPIzACi
VZ3obiGAcAdKjIF7VBGgvS0rVWdzKOgiLpnu10C81xuLoeXvi8d11BbA3HYDv//e6wEc85smAm9A
4+BpEBnmlgcHk8G7Vl9eucHDYAdwnYnH2Koaw7bbzffONNMa68KMvl9G4yiEXThG3saP0BPdOKaR
EVrBKPRhottw27q9sZvtxL2vlDCWHdhOZOtjXwKoR0iBkcBMzRLPtzMEzNdbIAKZDf1AzwunTaUa
iBTlkhwnPxFreKMOQ8xBxA1W/wF6FXiLykTc86zRfBX3DKgbONm1yMWXqfUzmuIGyp410DbdDFWQ
2u9HJjLRFpfgUpEMR4tyF7RBGO/dMWNXVDYLP12QXn4rPoEU03kJcl3XNDX3Wlzm4FbpluMLzDSK
lpSxdg4YVfnGfGbqXMT3sqjy6oT3fOwfOtnxhVgEnaCRFkWdnavF5HnRDr1oroTp4o4yLf8ER7iC
hVqL7svcmXyKSabO8od0y8G+aRsUU1rSzNcM75IX8tGdZwezxvJY6xjRbWal9mnkbIIAraFpYAvr
8em7teLw9EHoXPVLTCPcL5Bxb0fsZcV6cONQfF4mPbGa08F4nMkggeuXLTy1AhMyGJOyXHbWXTmh
CTmLxIg7TPUZjVf2q1WLw9Gb6rVhJPZhHFsM1ZuhH431QgwCxjuLJdxZIq6gshzZSFjelHgnewzF
dIhnA7JhPwvsatiW6Wn58FuX3Zyzh4XCENBljAZzbp9EyVB25yd4M25gDbrWrZHg+vpWB9Cz5+pb
IpdWQwyEJj6iaoTSH9IIQda3qGr+ClswvIctBL7v0oIjl5A3I+NZPNlQgZ6TMI7DbYeiHMzM5bZC
9gVjQN8zkydT/7mEyw6R1FHiScwiTvZ0e+nNW73NMt66DlcRmXjszOLc4bxane6Zy7QbPqsEXuPV
jNjt/ttoRuC8Cx2pC4nIprbzK89+LkSqO7Et7Xlm2Wx/ZmHSgb88/lBw0WSM6V15J8alA7J/sFfp
VQXns7sugojbtKgNbevCvj0d7HC05VUa4Mp76MqGNyKAzgBPRUd1LklTmD8NsyexvOSek0EBroJ5
uHHmXDy5aYoZamjDRP0BjZJLNkWgZj8oUdMFjhW1seT+mzCrrhzGAAAqoWLoa8VmmoOqyO6l957C
POsjJsl9VUtQQmNtpMxwl4LevJE76TFvO7r1KqcpeUUHbfFpSSBQgEhhzrTa6JD3GrOwDKS6fXvi
/zsn/c2clOJNz8r++5z0UH5JnsufPeTfXvPnmNR+4wUO20zqaj2OpDD4Ex7nvzGR0VEjsgfVomB+
9KeWWLzxCGyDEOdRNlCzUvf8qSWGRscP9Mu+S5D/iZaYrcurZ7dPN5d3weSVrYLO6Pv58Tmgak0W
FhVNqJ03oLTzZyeFiw4Q1SSUnJrZgoDfKdIkBgPkRBZZ4uTC4LxZ3NCe14J41C3Qz/GLN4jibsEy
+SkwUwC4UZDBkuVVxWauQmb95VJ+KpxQHvC3W3eYilzc3yhZbxaBrWedpQU+hi7IXYys/qPHLOvc
zsN4Z47PRdWiLUCA+67Hk/aReZ1eLUfoLQg36/m5y3tqP7CNakGFGOHNnoMSvZXsCaME29Rkn2PU
DrDs2kKX4eC4cUyoBAdfM6OUyIPhRnvNJRqMcLE3Tst+Z5tXPoStVgYp8Rh+KndNoPHlNJfik8Tv
7G8R9iRYqsscFFlmMDHQhOePFWCN26FT5nqQeXcdBd30QipA+dHuE6CViL7UdTJlzYOqU2ZOscXE
J7UqQoQGTLhFvSYVxcSM4E+3CwTge0eqCg+5PzewLovJIyA5yW59WcwPJHIugE/6jepoAXsT/GYq
2fVYDhCzbUVFm3j3oukCNn2yeJm7XCBbK/x7isj6AA63f5QKF1fSdd2WeDi5DxfqAKjkWXl0ep4R
qVqGawjMSXhYiFQ9jjzkMHZEAKxXidN4J98EO7RuDZW/k0U9PA62xoOw3LHby0bxISGF7UNv1POh
nhwQ0GVgnKYFI1FfIoCucBbqKm058cAb3ueZqpu1TvA4TWHbXMc+4RFUGgt5Mao3sk1HP+FutMt8
C/+sTDflFDTlikJ4vEH2CzCNmXT23FycNgCPnV2UFFTzFuyaTym8pVwTS5taQ3mi+9IPSrGn1E3O
cZ3J9xYagYdgcTgaRXz7KPA7XQ1NbF8LRqgmbvUq3iMZxh6jsKBRZzf7SYnxHMUFqTqAmj8aZdQe
pVkEf0ztBCDRNekQ0venFNuCQgjOCOQXyC3wwI0PaSTd+9hOqO4IbDXKFfy07MWuKxkg7sZTGZlL
sQmcXqybQpRPfI8ZZkmYhd6cdjedUPHRYxgQbEU1Nac4LO2N4aqo2HC5EnIoG1NHFFS49Bp+LqrI
vmlGe6i24Mzq2xTiSkIUbMFd/mEuRWpDS45oYXF6Zss3scKOicm/qlJEPU+YYFSpe+548pn5qfz2
2LHgDSzYvciTDEf412c1jVIdYzLR9s3k3gs/Rdpne8tayoRxtd0Gj3PO3bPt5iH/GIaBIiE6RGXm
DXbQrbPaqtaA5ZxH+NxYmhTT3nXPRGwdI667tZEhn3oHS7ENsXrVVR1m4IyhdBCO2dZngL5uuV/O
YTfjEkjwGL+dL7JeBN1meu8luIGDjV0jen60lw6DP0Azt3RuLdEY+2lo39lIDR+MzNepPVpJLJEU
j1Hp3lRaZQz/EleaVh4DZVIPqLmtw6B1yZVWKPuqyx+mVrbn/Lt+GUSGDACc1XyRpNOvoHInK9HE
twUT00EroU0k0WN6rCfCXAZpNLtBq6YD5NOu1lE7CKrTFLE/yQor4YMWlBfVtdZfx0TUk9GEJlto
dbanddoJgu1AK7ehZdDf12rudBHhPtKrtRrM96XWfIda/Z2pL203XvcL5zDszev0IhQXQWZemV38
dpZaRY6c3PcUunIE5igzSH9LrLOptechInTksXfulKb3PfJ03InzylLXntatF2b1OCYwJYvZ62H0
IHAH5D9urIvqfaCtu/dinHJKi+KHb/r42L1huN8dW9ld91pEr0im3VkSYb3oVMZglNY0xqksPraR
Zyd8vHr5GM9ddxPME1wpXH8WlxEyFqTTZtRatNy1pJ+olR1gR2Nnowhc96pabtXFBdBVYlxRI9cP
jVLBmYFqFm9oaOQPmTYRuEH7xato+WVJJK6XIoAx1E1+sa6dmdTKsQQeQAiNip4Y2gArEg55zNq2
sGgDQ+RG6pZYHPKjRtG+XbKI5oVj44IIkgenNRpuCewQLe4AFOdYJNoiLx7HPAwfHG2gYA+K3bIy
FY608TpAo7nJLAwX+Rw+x9qCwf5oure0LSNpmZe62qoBGLlY99I9dtrGMQ9cOmSMvne0xYMMLnYm
6ay5q7xTK/NeJiSYZ98IkFxASbmSagmu9ID0q9uF5e0yUd9jKpl6G39Jq60mrDHGKe0T/CcNMM8z
tI9802h7itRGFUdbVoK5i1/si48lqLpu7WXDmYswvw0qM78HNO+sXG2BSbQZRghTR5DaG20LORTa
MpP7MtgYg7bRTOKTM7boCIWRPRbabOP02G76ym6uuosXh+VQ+3JGE7KbTZaRSpAXrBwdpaCtPMbI
rMvpJgU8IJkPbs8jcs4W92BADBXfmoz/1sm/rZNJrP5lnVxNr4rkywu+F8kIBnUQAdX2TxVy4L4h
ANsVJGww+LVIcfhPhSy1205PGphh6gL5PxWyDXTJ1TW3iXOP3hSv+n//92X+P9Ef1f23rlX36r9/
TAu05SvqEg1tYglBQgPFM/HdXWJ1f2hsq6LvR5CRBGo0xXxtpB3ZN5mVnWfpZF+KclwO+GrRuUPp
R/OeXeTvFyH8RRPPVN+4RyeMUh559IiCpg/fZQu393WjRfVxn6TRobqo3sOS9X8NrR4JvkA1gijX
e6ecfnoY4P10q1YhNzqiHc+/jCNi/rEZ/HfxXKWYDC5q//6i/Kelo1cAegXaFjBqg0Aaa6+Ae/EN
lNpCAAQl/wM86iGC/n+bBvNIYkNjnzFG4D4Yxjr82mtLQmSMN1k+8CDArJN+XLR1wQ6j8f0cNWzY
VRd/BYCDv4E4E0g+7ezdk24QUPIr2XGnR/MNDVdwhkFrk61SGMZDVaY4pb2xiG5HwwoP7sVbEeFa
oA1fSftkxWmWrk0WDHT90xA/L2Tq7nM37LYQM+KPQklQIdIv/B0dMDwdQeHmjygj4jsqBnwQCBn3
yZRHO8Rm/tHB87Uzq7mWm6Uo3McC0i5oH4KjvJVS6KVxQVm0B+KMKmeDKij4osjWqXEftp65RgCP
kYsR79oKs+Y4hFm6RblIBhEuO4AEzRxct7iGLw7MEsdz7QMsrIjiI8hmOI9eAQBOxdWe+JGOXQhK
oXWQFHm1tolQfWzyqT8Kz8dvQYTAQxXkwEsMQLd3wqMZA7N/gUjnqgoDveONH/IBVoc72L2PSbHy
0FojxtJxAF5A2emGPVEgU7rNAczflbEWkM8Jxgbp1g1Cv5nWg5l0/bFPCxmv3HiO7v2+/spsRA17
U8MgNwYNza9kReT2CqRWPq0Se+lfypayYx+Gfv4uHOb0MMqy2S6BSknLKt3xmXYam4qpRUKPav8q
MGTrseVo5JWoAjZeM4nRd0vfRem7xgTdMz6QhpCAOxCIdfqdRz/rPCkvvi+sgOnPF75dxHhrgtAS
zu1sl7HRncylVRUgKNcrwtuoa4INY0YaNXY/fpycyaX+EtbbyOcYcC82dDUf7W5G1VnSPl73Qozl
PiyFxrLgZ8A56K7HwPKAtJJmRqZDwe1N5q2iQ1dH2bTyUCqRsWFX286si3XTi/AqjTO1MgihBZgB
SLeNZIEeSFxbfSBuKlMAYKrsM8b5fT6Zzmmp7XCtzBYHlFmqPeZNzvtA9kqxGgGBbkq/5Qq0y8ZE
plgpl7zBAax1Cwo3AYPABK8F/YxF9oD9cjoNZPdspqbIdo2DPQzc4NJcu10zHK10KM5KlHa5SirX
2blp2Z+NoHtYYm7MDLQiFv23wmAZyP2MoVxlb1KXyKcqSbsnY7Dy23xCJknvK14lsyMeyTNi1fIL
6rMAb9DKdLHkhZkFHHGKfPSc8FzGIbuXdvkusMGzRovGdlZyn/bR2XXLGDCSSNchxJF1mpijA4M9
9/ft4iJGzVx9tqvpiSFTvDHxHh68CmCnlbvjjqmFdXZpbG5YnjL4iq1zYDKL0tAJqDEju6P1Rp26
pf86n1SBdVXmtv0BzVq6iTNq+pm0tqM39N4TPZbhup7cHNhn1LGmUKbgjEqc0HiBx1vR5Mii5c7M
yM2DMpPS7WRtzCIK1GqhPToYAZgGYQTzNuqi+Sq0lmHdl2axnhByrqMka24LrW3x2kJbJaxn02VP
M6DquppDmMFO0PTbAng3aBxOygPZI7RMFuyfazfKOduWTLlRKcKClwQRMudcjnjx6OfN65ht4SnB
bXiXdv70ZTQdEDBlRu8Sas/W9Gsi5G1vuGo7v/jAbsS/j/sId1LE1/8h9UHWO4Nx62RzeSfGIaF9
GJlPDI7zr52y+4+eiOxHr5nLhwal81bhJb3Ka3wk49L7B8yfHWApOhtbVFI5i26cDI+JLaujzwj7
WXZc0lI20wm/W3njMxbcz4Yj7rrOISagp5/Roex8jESBFLIwREJGV0Blzmbt1Dl5uDdjJ12PaZdt
KsK7r8I8uhMB0TkJoLZ7Ixs8H1qL7+HFk9EGKBOtkrCPl6OZ1/FVQcvoNrHy8G1c4uWD2Ox0nyj/
EDIuxpicrDHr9jB2GmS/Yv5c9EO2XmS9PMmR0VAdpl4LuiOh6eo13duGUcxpwcBywmAEHSV3zZTr
rYnPjjuIRysaLdB9aQ3IsMFPCxwmfl83dQcciS513FU0zViYmj1P9Pk5JhLpCR4fMNzBFTOmVpmt
TcumO81VeaTL+9APUFXYn0sBrNZsXF3cKrYwmflBQV0s99Xstcl7m70ANLEekRhPosz007ulikdS
feRQbAcBg1uhEQUPZ87LF78fAeWjvVyDqmEJ1qJ7shda2NsRMODdZBZP0zyTfpwxseEiDQ98lTnk
/DJ/kLqT5JTecYiMetMQevJvH/kbPPQ39bG0XYvi9b/3kd/2z/GPXpvvL/heH5Pl/MZ0iOCmpkV+
BaDsf7rIQthvTBdDjSN4pmB1oQz/s4tsvdGmDq28+7F9bPKPNJEFa3wFTedXxfCvimPdh/5x8gvs
gurYlMzmUb/Rkn4l+sAincSV8tVNUC7Gkq39qVbqqnCn4B3Yckl7la0W1puovu7Y+H4RShE9p6c6
FyVE2yBUs+qKqZTWJwGQYmBPMON9wUDPlKuKRmfos2xO5jDSZCpcO5zOhkcCULMeghF549s4nAOo
3UNBR9GNppH11MxD4y4o7LE4Vm2KWGfNpLzyv8IuUMmwn9BPzOMhomHN1R96qMRhvvnN+FiPnORH
o6w8a1vbsWVvoxSSxTXn0pZ3uBNnkGsBBreoNtE9FFaED9teVH9uC5u54JQnRAMC3Wk8a5HrCR/M
U1lY8dPS81TkQ1WbfBmMzygVEuIebSTudRGnDzOW835um8PiQKaMq3B4DnC7rRj4gIVMNGyYxYiB
LAHSORh/8qwsqI3Q24gbhPo9kfI5TebYXFtopEvBBMyfb2PMC8YBQuKkNllmROoRf8WwmBuTSWR0
FaLkJtrQSpAK78bQxH27F8isRUKCXTaC8z67OZa7mxrbKBEuq8KxyBf714H3v1oR6C1Y4lcrwvVz
2T13P64J31/y557ZfuPgzQBYjowRja1g3/p9siRM7nwHxdE3aZytNRF/rgmoQf6cJEGlAVcjfAZT
Lvs9W/yTpYCx1Ku1AOEXTXFsd2gw0GS4r3QnTdj7ZL7M7nVh4VJaW1CTmWULPNvcq51R982KuyKk
T0zKXxXeVqWiKG/RPtBLXHqeU4951ZhGARzGle2MJ2VGRrL3Q55xTFJGB658ky/kt8a263tXRQtJ
YbrtEfjiEFJMycnK6SAYRFd9lxfuabSb7iWLpgeoXR5Wdgjyazt2vavcDgKQKE20qa2F28JfFnFa
epiTa2IeSoyuVEgpDjbR6kzuWeSEFXcmbSWvBQy7zxt/aO5TI8we2yYMPmLVkvTxKMMFj91RB3mU
LbNxGDAfDIlRl0MgSNnOuAeSXc2Aj2BXVRZbAIH+XdaU7sfG86aNEVTTp2S0qUHpcl1Vg3Jgq8ak
jaXEplLty9jwV31lAHVbivyQDnn8ye2c5oPVSQZIghDtlyrwX/JZ3RKoSL7JmAF85o/wZhxcSShv
Yu6DwBPbPpXBemZSwf8jg+ZhSAnYXJtKEbk0sbKs2JaTO8RmmiKJpA+1moRDjIexFPcD1vN3ONxw
MLdq2sEQUg9BZ6kjpbKeUSVsZRldG8k+ztPkC9eD85Bm4Nm2IzENd3FRgtdxXMI8qlkw6OnLpxgD
0m7xB3o4GMrX4xzF7JD93rqxndF6b1R5B1quseRdZUfDJqjZQBcevJMxEct13juYt5OBpAxhlQNR
0tRHk0FAgZzksse1OVfAi5rlk6GKGkNGbuwacLgHFvnlhQGWd4g7UT8upgpvB6OpThUResXOXgx1
Nw+LixmSnAi7t1w2o9//zSTAHuMbw7HqGoKNiTkcaOAYkAF8TGtI+eWRbv+UVxuvD5s0uKIvSatV
+JO5GicIm8vWREhivlyWiX97kL+psVjBtNbtv9dY1yzMw0umfl5TLy/6c1gv3vxoaP5hVh+8cWhP
ssxepL+4DP5nRZXBG0HtI3RVhbSNUu3HFZaSjHWRIb5wTf2qf1BsvVbYoiM1aYX6DiUXkmbrtaBU
ujJu/SWMjgS+QKeVUngPEwGNXONlv0saOkCj+Tk1JiatjW0TIUKkB3jKsd+DdBp3shHNjmkTbMMf
TuP3numPPVLH4jP+WAfy1vhwPIlMy7WQhb5WEcydo4iC8N2DB768ugvYmt/5i8tazyLpZCsxgEYW
tmFvExJL+oj5Jjo5orNooYRf/LIUDx38/Kbd1sorvPdLbUS3MGbIbLG5MT8WMXSMFkxZTdA6LEPy
T53UMu8YE/qdsbHRy/l7gKHLxjazElCYyCcbEAcO26x9G6sxYjNlFOhiAidvQAp1udqwN2M8xaAb
L0w7CC0ISLdzGzyxusfAcIPJl/dkXA5vg4qgpglzMslROeHLq2FKm8+FKkyInKQY08pp63RNLUxz
zs+YDV2NoRXnxx4Oc3YFOjzPGYlL+6FsEIJNEeFTbfgOdrmxQ2bYHpsoFbthkN1LYsYttSuoNjft
rkVUHevK7Z68MiHhPQAU6nVDf032yXicjdHYJBgqWaCZKt82tlRkM8dXBkHydDXI8zgbdvDRRFGl
01SqCoVjHhMwFdbeyhyc6cZgCv0AfwP4kxerbjsl43yKvOXRHKL8riWMbDUvQUl66uSK6IpoHPsz
RWlKMmrcrWaceugGpZm4Z9PP6vOIHJ9UUb+4d8bFA+IKPCe7odHRybepTtWYUWrdLUuzpfVlXTU6
e0MxRl6VMVo6lL7OLtcZHfUlrkO0LpJJmprbRad5zDKst94SGCu5kPUxm3gP6UxibNRJIJz1hlgy
BFukmZnHSMjgGAjyjuJLjEioE0VqGMpPlU4ZaSZK+nU2GDRgdQqJ1HkkciSZJPLIKIE40mxRY1CB
WySY5GrEvHmJNeG821dLo8NOap17knHZr6RFoFOvU1EWnY9i6qSUgGfDtTN1wxYMTMCwOs63vQEZ
BUuG5AP18hzr5JXhksHS6jiW/BLNMtG0UOsFIs8Hh1+yNuacZ6kfEMOCG/vZitIYK7MOesEjetMA
gNr489zuYVEhz+l1OAxPYnJiQsarB2t003ZTTVLF66WHL7XjCcxOySPhzl9ZTeFZqC3wt2FLDdQm
j0gNxIkSGk8OekpybY28Jxe8JeuQCGYHurWZH0YPB8SqQKN/iuiaXcN24uzZOgnSHnV3fIwR1VlO
SiRqaL8AQZlcQP5T+7RMtbZQBgGnb2kQvqI1upJVEK4tP9F3V+w3wEqoN8YdXTiZo7EgB8Ej59XZ
eVnlHrK+fRvE0/LZGxcSpafOPpAhCdzKhZC/qYVR3bISTh8B0vrtqvZdZa6KaCGdLEvaDIrJVE4K
+FfrfSpDLxg2DkQt7KxC+CMBWgC9ZkH/Z1Uwv0LdO/ZxcVLEx2gv/zgeqsityPZlESlAGvs5nD/S
HCGcRtYd0hQipdqRkCamC1AjVNnld+SK18hw/BgCKv4bg06dgPhW0wW9dVkOros4yIHBh3nxjkKo
gYsq+2o7Q4++CbVqwwC63G08reVItKrDo4TKN2JI7I2pVR8u1yhpf1oLQl5WezNZcXyfWFP2ttaa
EV+rRyKSlDdFPdHHu4hLnC7LXtKoR3KCrRH5Ce169x5/XG58APSIQGXWWhXrIlvxLhKWqG7d9gqH
dvBHu8jmiMNn+hj5MXomrYARWgtDM3WD8d0g51MrZcyLaKbX+pk4INLCm8b20ZEV8ppQuPEDrQ7r
fTUWyZkdfSH2gBuie+w3NYhJYpYxf3lx94kosbJY2VC0HKJKIOiGWuGDmLkB8Svm8QbV44jcTExO
DHfIZxic0Zu7g/+BXsgZIaChaiGHmPUd+Y1BjHzjud0nF/8uPevAXE4QypB+KkmEcWbN22ZCp8Ta
MB9SrV2CwiX4g4uOdZ6bPGNqT2w9VsPVoHMSgosAKtVaKHGRRXnK0hKpDrUUsgR6DPBHhuved93L
17Y3/Pi6YDfBIEDyIUfhbbFgvqSSAf/k2zXo4Vm+Q/dSH1I2C/eBjAVHLV4sBEBciE4m72ajPhGv
zpLj5KdI+SHaruoQeHCgXMeAdi4KY4NdqQbDY6e3Ci3+zmbjwAuWGWEyNzoANS0xc7TYzLIGa1PE
Cp1Jyx+JbxqfUi1Ray05X9tOY2PbrGMkbE4wvoxa1pYRfbNpIY7tdF3yOdfyN65SQqxgH6GKQ3iL
Qk5psVxXjTRNeJzCNPG14M6RMco60S2evR2UARsTIU6g81gJedgASTPfuWnfl9tGS/fsi4pPXRR9
ka3VfelF6ddfVH9+7E3spX0tybnoAgctEUy0WJBNMV9X/GzY6XhnmHZ2Vqb7mM0hCVAXtaEk3mUB
KR/LG5Tp6BH1HvwuzEpkNX1cfVJauNhrCSOaPr4vEiNQNhoyLT9Jpyn4nQgfLS2BZPSGvsbTwki/
6cSpYznjLtLCyeiioaTuQk+Z+z1tYpyc2TMj74+dIcBEKCHRwKVBfUxRgXm0u3yD4Rt6xHgNehyy
u1E1xXmKYZpWmm5qa87pfEGeanoXBAxNQh267hwFEw9rx3duYqeKEV5yi50SZuzOBlEGUgwAF+AG
ncJGMaWTKEJNX0Wr1Hz2g6amU7wYwRE5xqQLTMdqt/AkA+YCSw/Qk17Ywb8AXgPNeu0v2NeanEdr
NUOQYIOfpuOpgdQCivoCjG0v8FjKk/a9dUHKjlLjZQce+g/ctUBnTa6BcBtoFi3gB54EwKHKZp8R
HDxv5imMQx6tNvVXlUv/cdZs2+qCuSWx1r3224yFNg5kvfMrN09v2picvTVLe4G8zZ/ftYD1z8jv
vE8N2PRd5aKHW2WYgl5sEWpUmNeUu6ZrGZkbUUHPMRYLj4zGoymW0LG7t8ACFke/TgJ09V79lWwy
OyEzPDIPNZ50c10SG7Dq5ECgw4xWUPbXrq8sRsP/buv+V0BnbR//YT/ylxivUzWQxfNahP3tVX/u
6/w3NLjwXqEWuShC0HR/75UFtM/xEJk0w10hLTri/9nZyTfsZCwTAjQKFHy0tNa/984sfmHAzhFV
CsY6SqN/1DuTr9roQnCD09VHA8NO0UOQ8LMIO1HtNJCN0B4cLlx4BqkhzmbcLCDtk/qqalK/Xzm1
Z37uDC98InC1JWmjDI9Gm4BS5vmP+MQTp8p0yx0BB6N+puQI06jXn/yavEovJlVzW5l9sBbov+5I
TR3+SFuk3HMc5e8wrPTbuiDwl2s9ZIpNpO+G6Jhxg1EHt0pkttOuL4xlzzrkPg7QnG5/+Mr+Zgv5
qnnIGbAZkdgOp0Gjt/X++kf3aEqxxka1rg+UmvM9Uo9gR81C477v9efiff/6eGzlf9ywXo5Hu5JJ
Ck1Sj7iQn49nGSg8IpK0QVu0EkhL/lkPr3HKcg5+faRXAnt9JE9aKDgwMWLFfT0iWZj+LRqwgEqI
vZ/F8k0l6Rg7kqqSR5BF9k7FaXj+9UH/5uPBq/DoF3Ax+aapf/6DZik1LZStVJ8HrEqK6k4LCTvU
TUR5z06rVv/8aGQF023GhePCOf/5aFHgT0lZpPlBmJOD2ai9BMui+rkb8uDp18cSuo38g9lQn89A
j66Q3sM/RzL288HmLMrjAivPoYnnHKVEzF4eJlRRbXwMeKtYxfPdwHb+NHXZuAc83tdbwAXdP/7M
mGx9D1sHHSGPReXnt5GLzlPFQMXYDBmuHB70HalOYfgUuDVC3V9/6L9eQw6TPB7V+GD/xkrcslGW
PYm4sEqX5aHy227TG9zBEDeJO1ZdgurBK4nC+c1x/3oZOabnwgoUrqbCvTZ2AjuaSPut00M5NSNF
Od/mJIdpWpXJkP6zY2GO5fcHuo/G18uY7dUaaJP5KsY4SA749CJEtMrLVrXZquuIwJ23vz6fr9bb
y7Hw4nIqfc+0nYvT/8fbo+jZo1C7HRa1TORWUy0cyW4fv8tBfxIT/tgYe90Wu+APGa4ARrhcrtbP
F8ng5l3rEn96CE0i/ahm2E8AdyoRMYzSeYyThBDgGYE+4DwaSGQzFVF88+vP+ura0Z8V6RULHQY+
i0Hxq7EMm7MsaZye9zB2zDvE2JD5uhjRTSgV89HIZzvrSvWb9fw1LEEfViNzMOYCA7AYFP/80cfI
pbqDCXiI4Xe/b1O3ODJDVrc1Y4ZdK2uASb1RzdCP1Rx563Aa1HiY3HL+gjKxaV9qRIRHYtQQruuR
UAgJ+BguqfHw67Pzd+8TeAqlAWAhBJ6vp1YZQfITLl9jD/rB/azUYLfrscnZZhF1MLnMO9iCrVRq
eBD7qym7AcqliLUkK+YwZJV9DZg2PODVkbeB4XbelQvOJ4UjG3jj7tfv9a9XrQ+zBNoMvVb2iq/f
qhmQhQI4OTkUgQn+KgOfm7F36frtr4/z6q7nq0NGwFfGLkSDbV4/GxPD4qQYXXKopmp5CEDZEYWX
Vc41Ixjn8dfHer2cXw5GNIaloS/0yl+71ZXfOZ09pyzn5DZtIj8kBDtnnIJDJENqVUdr0HfqWuC9
/GgUZbRjS9P/5sQK84Is+OGpot+GZHppanc+drzXDey8rQ2LOyPce8PUqoOXWyymfTDL+hANNRRC
6ZqfnThM1kkywJdWdZxG/B2g+YrkF+eaCKTwGAwD/AAkhcOqa9KaqNO8h1lu4Uu/yeMO7W7SWOcl
l+HXESvFO1/lyw3SXSKEgqZ1tRArQ/HnO9dja7LgIp6yzuQtuY9uXJv7HvvHKQYtTIBknRhPhgcf
kWhkOaxyGk53RWv2z3lIMuViUMYxc8UOF8xl+LXwDQc3cQFecwWvMdxj5bI7WqXxEK+k1+oaoYJh
virxrT7HUMNfyv/P3pktx4l0a/uK+IIpSTitokZVSZYsyZZOCMm2mCGZE67+f1D390cPO7pjn+9D
WVYNkGSu9a53GErnaYLb22x0NJbGtsPw/aMYe3cKyx5tyK7zs+SKgqkkboytxWrH9H1I2LzrLhYf
IMu+jZCHspF2zPRjLBCDeNgTh+AeJhc/jpDQrO6nLwd7V2WNfPEbxOcPMAZZbzz9cb7P64C3R3Zj
kNyAShpMZZAvCzqTUBNRf5Xr33Y0uoj3hINLdjp1sDaZ7j0GtTNfOWeK56aZp7vPyxt5U7+zcXC5
V06T5Od6IY75FFmx55xt7PqvOQ7Pw65Zkgyk+XO3Ijfgpu0XdqhP482KsGsc8U1tmduisJbjkCqu
3Sx88rxa00weXZ2634bWLAycsM3qy2rwvVL0eB38HpIrNuKkgjUyfW/NgKjtqG3n+BDgirlsGOSL
r2jCnCe/Glt7Y9hc29Kx0/cCrgma39p9A2bCz4GHpmiJWCiJzZ0AurZ9jrTbHBt9hznniLufa6Wv
hdezNaG7eLZmk8wBZ12H5Rq/4g9QOLdz4vdpuGiLAgZ3wGVPpBprSZb9co2nGZ15ROs1b/puXO5L
YTA4Wu34wyHpYBhmfAFQ4Gxa8Gtnge3QDKm3ZIpNZi0+q5d4LP2ljSCoYxlJx4DkxHj0oM+u8kF3
vsZGkZ1zv9gFC0Ads359h/VmsyedwDpi/VnvGhwqt7NRt/fYTqUn02+rG4Yna/BkkaKT78yr5VTL
eWhIoXekiB7jXu5qd1UAelWO8yup39hgy7tykYc8Jdm9IU0Qk+vMefERNW4w14QbPkO5zkkGMw29
ADra9tZigL8PNFIanNSLfMtVtZ+DdCQcvJrPmRXskwRuM+z0+sy8jmmLgVaNpLVg05R8rSL3222S
5wVu7oRJ2Wv0Zy/cl5aZ0xWV4V2LWHvDRFyH4+y7Ww4cEuqa9MmLPCzvO2XfFEhFzSEXW9VX0yEP
SAbMcZKF8G16zL/JsUuD5KFL5ncMyd/UYHS7jMDLcPagANtgTifD9L83q46HCb8qtrP2OdUGZb+W
jnteHN8iySfF3zJFV+R6j+MY3dSVjL/3sCJ2iTvrc1KUbMDuWiOV9nzrpY5zRS7W3EMS6s7GKPJw
WbxLLhv8TTYYlUoUiusmEne/oHmr42zVhEdU0RiR3BE7uHTUbm1tIiOWl0EUfKC6wFQIvNdensSC
Al9jfjzs+tEObiBsN3cUSm4STtiqhjleS08tJvNPQJbT17kW1A91p3x8bsdlvuZycVYLeLl3897/
mZX4hevC0yfA4pI3pYq+trH54ItpepDTPO+cZRh26/kDNblWY7JNVVN+6XpAQcmTVpwYWVIK2Dlx
GO1MLYKbLmdh5XUQsmTKVlRNMMAiTgQZB/KoMlofWAh5WFLm7YPFBOsiFE9tW2WXd53ZP0vcjEOL
Qdut2yxEwcSojLOw9zBo3zPThBStunxfZbn4YmLYjzPwEH/rs3i6cQYd9mk0nbNpMPuN7U/Bq5Pp
LtqIiqgEIppa41QFbXKGkYvU0p7IPFjGkoWZUTvQIhTGfTG3clfO7fcKweLeLGHOE5frf/Suhtfu
VZb9aJdCftPTEiwHU6QGosEJgUE9UI9VujmqZQluNUazxPcwqXLqGieLvpFHOujgGGjL7jfKGtpf
yvb9nZqy+dz0zlWWrnkNopYEGjewLuDIFSVMJZE7FsF9ETUR8KoTOTT/WeICU7TWo0Eu39bqi+DM
TUU2KtCmcAijkKiM0f2hF7O7l0iLTxpnkdCvGzv0cemI4L4jHI1iccBbudh7kGIx9E9d8kG7+kvc
dw46TCs7RVljX7mCaehg+99gsHEYhWBhB9UVA3MSN8vA/hI3hTiC7juXIEb526pFfI1EY4WlP9WH
AtezfbF0/tuwRhSw0eA13jHk2+Jy2KabPBL+IcEcC1H1xGiIoFHiAUzt3A6mX9+ZS0TZT16vt1Gd
kZHpnBu1ix58LA5FXskXQTjmI18tvoFZ7ddhFLnFaTaC+VdPO35B5zPAbzK0v3FUwEideTZnOpHJ
7YpMils69jUCEqYMns/1ubDmnqerV9cpK4svyhP9nd9pzJWbLgm2aeAfS720p8mvjA1EA/8GF6Xo
mg1Qdtx4LN/XuD9vl6ug+eai+dl7XpZ/BKIkYkxJRrLoLcGSsqJ9lp16LXnpXdvUjA8CsdgMEYiC
fTMZSSAXNjrjFKuBWta3CO5skkqELqG/N1Y0kylaM40XQ7rLS3yRjUDB71G4ZcCPIBU4jucr47v6
XVrVeCY/mWlHwBkIAIv9jkBZweCt/2KZY/eetXg0Z03BqcEmgK91vx1d2eTiqSdBV3Y/UKH57sbE
Gyn5SAykxj3mXbA83b6iTeqNj8ZLqqsWyr5NJzE8kZ00vrtt6r/EQ0DSxqppJyXDXHyAb4FKS5Zb
EJHqaHgu7tB2Rq5Z6Y3f5h4GvJmXDSKbESV+1qyTyym3tlRREB7sWeIJ3IBq2E2EkKnQDp+q10e3
yswrLkcFUpOJM4NRFmGdxTAQvs3mlBChnTX6aEWrmKhFhR9isVKznc1L/NV3MptsQ+I8TyLQHCMW
6BDrElSe3PLFeEyLwNwHec1941A4OKbqz2pJhx+K3midjhRhZZRchdZPXyNMpzHUosS5JlLZFaS+
Vh8904meZ6jLb4atjA8b6scl8tHFimrJtpBvLfyMdPBEFvmIl7FoXyPlppSTZrBlAv9EYUwaY+Sh
sc+bB88hlXRNEVnYXqMiYlGVzxjgmhvTNx7kqPNNJivsyKW/h6LlbdoKRj5ylXKjKU5CKQlTtfD+
3fj02BDlyeUNdPqeF3ZSbQ36ZOT1fc1RGR+hqtn7wZt+YcMcHOjl3W3D0GBP1LXc5qV3trtSbC2y
WCHArhG9QbxFDGEQw8pyxhncuplFeRgWC50aL5zUg3+w5wa+bDkXBywf9NfGs5OtjevjNavGD0Mx
Zmjg6W68cbTPKcDurgPNOqftXBzxD+LA0SOaLdUOB5X05nveI1uhx+fUoRA6I+B3McpIm3059aii
ep1dcksfcmLFN+S16y1NtQeNT99N0JLwl9HeUbRNsjXLkcjdRuExTKQphoTRF2115qYvMlhxfUci
slHvFNZqB8tLV0eK4BWj9XLfzsq76RXYwcLgAzMFcgKNt9Rz93WUzCsr+hbNPumpzctULndDHp0R
LDypNrqy5QIYIbO48drlI2viZysIHiAwHxTVNPltxVtgprAIiarZyD54x+mr2y7tyvIzLPFUFykB
b7X9rgOLwoq879BPbEIz2z4MbHOfDQoGgpxQ3Hg/yjEgh6gE1UbsTEcQT8PwbXGWH3pMT142QDqR
BR5UczDH30xIeniK43h1hr+Dzck8o51KnYOFZ3STftejJjSoTy6ieTL9cYAYhI1a0qVfpRMnRzkF
+bZtxuG7Ybf+Tk8QrUZ6mMswtGSoaPJ2oX2aZ+Gk8rvXuRUDpcbzwy6Z2lPaeMCjU7a2EySB6kON
xGgH3Tp3EauQvksEltHusbR7EHg8/kTzRsKRoQoAHcJ6O9882KM9OTdMv7uOYCEIB18Ku11fz25y
osIBnSeAC7hipxixUMD4PWf8C6rpZj0O1wUuQh0sy01OPXSUziCJhEYwlYadUWdEgQWApl430XLm
AWGqgx29+HEefXQRfu8b3pURg4AD0VKK0EiFtl/TFsUs+yGs2V7AmdaZxlwP0QtZr8Yuwj1sT/KP
wGlg0bcNZ9wzHt/z1XAFXXIqjV0/N555mxmC+OI+mGk7Bsm2NHWw3ytr7U6sVI+/ssWe7jJvJlDG
ypc9hmL5Ocmn6CUuDUDu2JXWg9WJfofHFJ0IE1jzva4h/l/7ZFxb3qAnTTgRqiPecqR0KAzPPCjL
aU/U9ry04VUGJhk06IxnodhJS9JfMSF+9YrSDtOW8m/jJuqLaHGuQVd4IuQrg2JTtyc7R3GQdk50
dhIBKAA7+OoPEoxgndR8vt+oXGM3wxw5RZ7DzCYnBwh3zfL7538J8Hh/MD3a/lpmwUGSQ38k0Ue9
dSURnVvd2qAEvjPdTeTdhwbNJrOepfK+BjkXE8IwLukYeGN1BVCsCs0YRWO2POT8uNrYm5jEJ8HB
CPiIZTLlZ2/pq4NXiu5bnfZ8gTTjFdlHFlh5BHfg4mV9LzEVo7TPTT7zpNtTKyr9JdfUu4uRmMcF
/8SrRv3RY8/P93JJGH1UgravGRNFLPqcNQdKNXr7YShwOccibso36QIqAnjJZjBguRWZcMFrdxTN
KY+IlGD9m4txCepYvQH+kb2cZyCK/nITtG2H8rMIeiAZuOekEMVLve/zaXIvRUNqu4AQclNnCxOy
RQBeRUt+/lx3Bokje4xQDcp/LCxI21zuk75D/jdqLNk4GlA/GwyPAUVos+6LYb0mxcCUzeJH7pW+
reXIZQOk3LqWWq52ZVUHnA7IpRiq5SpJErxDOuuHJKEve89lBfTu6gwd4KR2T1y09zW2A4O4UMx4
oTKD50t8jnUlze+lyZ/AQGhPslp/SxxLG1qeZsFajpyvIy9ELn0biLCZDPN7Ygk3C7GtCw5px7pP
DMpri7QHnsi14bcQWX8slguolLGaHFxQw9UE7g0osSJuqbLHp96Ghx1YU3Qek6h+IyAHhQ5cNxIP
Eh5h1xmYTU59dI7QsLzlsoMU1mgDE79uLExYA0VkPdAc8A0rKKIDeuQ4pwKGu3AIqtS+0Le033oC
x9NNaRb5ecCf8Dp2tU0sfY+3z/rA2l2e/CyXUr2RwMZb66Ebz0U/R6ceyJV8TN/o3hYixmITRK5v
+LugTfMbNt/3QXTjNrFSWo9e/ahMP0BkHSEQH9vobPbcnb6PeNg1T2A0zAGIRRUc+nbsdzHB4FcH
CPyqyjF6abGrI87aW6wbvHqtu8rxorMo1kyTns5HhORZBAfTEYAfjEX9UKyrYELycBFKACmg1hi3
uQ+5bzMFA6tELuZ7bGYKXahvEPKYKJ7puhVRWNOdwgBkfwxcrhR+IcYjYd/RhyRsnPC+fl2DrTmz
8gTm95DMMI708eg4GnLwQ+lL2j7fS8ZfvkefvKXB0N+7OtWvGqtbwh8pyFugVBXvEsoKTkYS3y5W
N1a3ydQPj6k5+T8V/rQfaa1hDwuCHDek4E53bjo1+1nIGWU/IujTGDTRS+YJURGAgzqZ+AgA7rDA
R3v+DX7+P/76v/DXbZNp1B/Q878RHa5v1H9v1c8/8td//6PfeQ5SrGQGaTIbcFdWgslU8neegwwI
tTYFXHRGerAcAP1/lwRBYJdMFn0qW5Q75A/AtvivREj+Z52zWphoSJcwP371vyCw/2XGz9uzwCkv
zAD7OhtnyT+PhCpzyNoyyZejjC2xMAJzq0us4/mphMW3jWMh/mX0/reBCQZ6gPmg/Xxy+ty/jIrB
DRIot958JJOmvTeNcdx6q730H27C/0Bd+NuQj6+0chZcV6Ch+hstvxcduKtI9HHumxSmp27u87qF
SwBraWcaU7GxunYKsasyHjpc5p/++e0hEXDd/jS7YMyPAJT637e5yH91XmfmwHY5yx4jM0TuAGiE
tBaSM3kkIwFlNlbAqOTx2iS0HhhMgbKsKAZxXduOfewrQJAVb2ratSu0L1JuYsstKCimfE+sEP+3
qGfcOZ3CIIdHq4yDUkQdm2Tvz3i69nNO5L0PEqj95Zi4gh1Weg2QDbqkCPOJwzo+wKAztvCAWp1O
CJxGp3g0G413pmOr25YW+JGeR3/pnSEiKbBTb35J3u0W5uD8kWBPsSfJeXwuBhjMXaarS2QZxRbH
TZRmU21XeJ+Z9WuSzuoFtgp/OOk0uHTs9ztm29FDMIJqh2OnzPrEpcJ/O4YUYm0jZsTOAW03X9OU
nQ3BnGQqnNvZXXWd3Ilmqci/CXAU4DQgllum7X1djHDuRok6IetRqHdewhjH0emRmmUKIXa0GO7b
zT31WnReBqkPXmMVJzKP+ThOPz5nNGLPTbZ4X7k7uEXBzdhVNoDvgEHEjxnXrm2MJcY2nar5Kemj
+gWeOHemUZV5RF3LMzRxsDl9FVw8OPVH1PvzxzSo+cls+RMMJ7pvHm4Al0jH7qmJe+uR/K7uW9ZP
1UXXdXApS58rgl4L0ze3nPCx8tCGbvKiULtOEbBCsJe9A1LLH5SXBJuBMckWl8L2hxvxY5xDasJl
wF7iI+AT/t/u0MBB5XH2jX4+eOlQnDBHU7ezxNMWHyo6hM6p2gqqJMQU1fkM2BYAZAl4dTCsKH+I
0b4D1iXNLawLASYej79yEzZeRezTvixMk03Dqsk5asbnKKiXa9CMvBTRoQeF7GBjab5xMBnqNkJt
tvWMRtwZsTmCOPJdPDcLmOmRTjDiGIf/RlKNv5iOzwcEa+5d7HInohFnf7dSc1jSPuLsATz1MWEG
8QZKKbbwETPAWk0JyYg3ih48M2p+CDjE12pK5id7IloOZDWHzN/ke7C4/qeZedYjLGtcbuOCXsXg
2nYx9xH1Hpd6XaJFRU8zo5XYL8SzYuG4cCdcr54PiPfnDziOGEvHMjoXXf4yGd3AILHFnMf/oPGm
/EqNEiOPLiptZGzi1QR+WFUew3NsszY3tpGnB9ukBXDd4pWItBHsUCpm8YJFuZZEOuFGedLo90QB
qzvFgOAu6CdxNxAZ9FilnXoZhFe/GsBKZIrRcrV2VL86pZhvMscQX7W/DgCMjLrLr3CWjilNqm3q
zAY1Gk56n1/OT3gIcOwzHvSsKrJqcTi5TnjmfQP6hJtbM+DcEC9cgPlaZP0UWbn1JjM99jUOUeRq
aQJkdAo5AG8GblOJP8Q6xGq+Y/0dXDJzJmoQI6fmtvfs2Le/+Tn5cN7LWFdT/yNtB/cltaoyj4+j
s1TuMe0Xo9o5pjkN17mZyEuYYmdwH5wcIKBx9fxk+fQzGC/gf2QJTRpgs3h71qEAMoEZyPRB92xN
Q3U71MwJelbY2TXyL73Z4eVDMoQhhlu3VOUelrK4X2iaSIwA+21FDIYc3QKYMHaSPEQxgWun0s6f
EMpbO2i/BFW583vqM5EktepnntjlCXfJH1AUklOyeMQsWoO61PCMd0R9a6BVksistGvIVOxucN8g
XY0girNe8iAkLV5ucS4mxVbF6a27MIADUx3nbUuH5GX+2cixCEqLBpNxFUTNCYoA8gtDg4fh9kk0
WA7LviyKj1jhDbJx8Ik4DJ07bxE8Psw4ZO3s0ghusiRW187Lpr2X8MA2WWndpHOkd0PgxxBuuJG2
NZonEwj/WEq6GtU7Pk5+BpYcqzHLiBHlITGl2tpGad5MIg2OQ2x9JVAuoJWS3cWqAqfY2Vz7H52a
Jm8rmsBYNljhrC4XRT8ebZXCxLCm16qOwGM6kLrKNodTPAUWCGuAilNEq3FG1P1w6mk4xCLmzOMA
9/cjbpgbbKH6XVZ5zQNcRWtj9Xm3j0EO4BqTar4JfP3qQ+nZ4OqhbyodYyJY5PlLYES13Hramw8M
C8GZpEdbB/kg2UrspakQneae6gzYErNxeVLsrwQ+s4kk+LYqu9sonqurW3TqhrnqgibNtE9k4OD6
mCQ8Vd2OxqohPpkVCJoszspr9dOC6/m2zZhh+F11nIrQGY0aINhb3lRhipM9l8ujylQdw7kPjnoR
wakcovlLmjtLOEZDc86Rvmw9uyhZ7jke1xhAMRhz3HvZuTnFAc4Bm7idMHFU/r4xxnJHrN6ymfDa
DDGJyL5LD7df35wn1FPzuMEmwdgjeqqB5cr7wjI4y2k3TmnqAGq74xjGJHc/FwTtHYqUFe85dXLy
CUtBdxe5VzIYSFbLJ+MBsoF/azXLfF5JogVT8iBh1O8RkUw26W0SLfISaJS5W3eagHwLYQvGb0l+
Vd1inVRSMpFJE6+9KbAvexmgobvonybkPTYq3JsEf3t/m1mZ+UuVZVmgC6w8Ha6e8KcFFQwWDUaL
/X8hXqZiSBmY52l2cTGB/VE6mccIunPHJQZvRv3xEoymeZySHJdPFCIAc4bGYlwmYnyvM6ve9sW0
1gWquScapQi9ZqzqnY8G5gahF6l50SwzXFvsMjm1ztheSEKq3W0Ldx8FYi3So0ZT1WGnVIu72Y7S
45JU6t1W9MbMGOd8vTc0fmuJlGUO59DKUshEh+zKZpjuV4pAFoaICiWUTWCHmXccOIpd+KMqCuAG
cmMeFJNUngHoFxcZmSoKY7G2m0mKBxZM4rslTY0HAz9Uvm7qJPsBQr0fxjgVbEuKPCJFPa3etRoW
tUsEN8laOJ3ngarwt+KrSW2SLK25+6kymfmhjcERdXIJ1k/G3WzvKEO9rxoRQLdZC8ZqZyO9CbPE
Lk7wtKpL0S7L0TU7uCj1xGbcrukqpWJsEiai43APytp4qOJgeE5tJ76LSyqNSnjqNl4+P0XQfHdQ
KqUb3IDXTRliw0efUZOkgaQ8CZrG+sI2WP10lFePoQGfjVMbjo8XsxFtSsyx8FxW8yHBUus5SQE1
sHU1/AqMvZ0PcenNNyZOALtkGKcwjjnLa4qtFyDnctvNa/kbePWL7HVxYhxjbtZw00e/1POHPytM
UpaohhZDWqAFqWWGYhKRpYAzfHHKkTT8Gw3uf+ohVoIg/ZKEsLey4P9IGGbgkddxbPTH2LCbcxSw
GVIOy2rbIOi/Z0RNee+Q4TRyY167mdC9ihSFiNgC8W8NjbW2ZX/tZ9ZPAmEDQEuuQdV//CxD7WBO
nDX90U2p/LcEeYg76WG4FvcAVLNLQZgEXFmSTvQXGdclikPhHMFeX+OoYmFWyNM6Z5xvqkk134fB
de9GLAmeJiru/T93XxbN8d8+LB7qq4UG4WgYqf/5w/rSz+VoON3RSFcaQwcKOyseNNPKkKANrDqO
IhaYNbLi855YM5Nzap2k12+Zom6WTDz/hfL5yen88xVEewXxe/1QEmL9XxrfeGhYI2nc4ZjjME0k
UjEKO39ocLYyxkPbDgm5xsWym/HuYuo+UEFliuZVJutj6o75Qza5zdkpPBhOkah/ovGR974Xq13Q
N8sxMtoaq4NeGOE/X05h/X0hwpb3AS9oqrHx/Cv5ELMyqCrzRJRDw5mGkExlu6bEraOGvsK1rKYw
SBz5AQtzPMK6jPeGZb/5mfo2VbGzSwXlkiGmOBxUWV/H1nZfRqWqa7o4+Y1pls6r7eaJvqpYVeNN
myQ+ELyVh4h6ln0KgH0o2UqOcZCKO9NK1A5lEPVqUQYXCkjGF5qUDDehmm+bgayVdYex3cF4GGMI
fAaIGWS72BQbu3JdpMode6znQv/vpho6PjZ7JxBWanaaZfqSOOc/YXjBCmlXP6HfanVdLc19VTTr
nhKsZXtOQY8onFgatNZfXWYBO1tHOKFg7n/JBsYqGAzTM47J+LySexNEgnbx2jpwB899sUhUWRFp
td8m4mE5krqeuGJiXXCoV2ThGpi4IYFst8LuSSoL+UKV/VxHrsWw0FH5SXpLEZ9Q16UhxnX8Q0RB
H4Vmh+xmG6Ue4tmNoOK+CUxcnmThYJ/pTtT0rZlkFZyFhG8cVwG6VjbhZFNoSnkJi25jELSypZ02
j3TfbLG+230jKouxdoU7TCcgf23LAIj9M1bOT1z1PmdDvm/TPj0MI9WVSdIxrvU9DUVSecNznxav
sqV/hNimXvypcNKwnVe+zXrtghwiyHlZVpGMSIyHNrOdk8XBcZ9juneI8oRND81scephW7xp2Gdv
LoaU1PuEsZLpyP10er9dE7T9y9yYiEAnmn6vqLpvFey4b0jUiDjQ7Eb92ttVyHuxsexRA7pLoZky
FtOwt5a4PLVdRtdSSQfjqlTel047PJsWlEYw+fpNdKQTwl6fb5RF9xyS+MEJ0NdWh5QOQKlpCnXL
uE7yBLvsJn1U+aHj93RGkev2cluLhWekg+JgbbTFL4klaH58Bov65QKJkO5wI3D3PFYJZ2KjGlA5
5Om4rgbrEZpgUb4XMw52jLya77hz+hdrAmZBCBpcYku153SW1cXDLebQcoAeKtMW29qvxmeMw2jv
J9y+/BUBQkytbsscfEimtMn+VC0fTB3J5k19QpPwgvwyaqnemT/SbpsCF8CKsG4islZTZ160MtbC
ef3U2l25XFiHsjDqYr0HzoTyZH1U9bq/m3k+hbAX1Kto9LDXbZl5m8yc7B0ejSAja/OakgZUhYl2
m3uzarkzdUYp8nkWqyomLQisZ0bgCrS+Fr3gOg6zUIBVvl0h5xtyc+arHkHXPpchwxMKiRgPz6Me
CJx3YxAPp5ub+0/EB/NRHLXw1N56FsgJTv7FqaisFFsaCqrCJ4pxiDxBsA3wgIHz3nvvNnS2AI5r
qvA6XEv9eZ/D3d9OSfKBCch8XXjcqq3G6z/aTGQCbf0Y9MpUOn9olKsRTDOmoE+hJBtqZpfNaqCW
VD23OJ7Q8OuFb4RRJTFPOMxS9WMu8GhH8IyBdkxIhwNEAGSbwBkAd9OuKnliYl2KOzv3VumCabYA
X2MHN43oU/awvPm+oKcl4qafmh8xjkU7+G7zU4XWahPZbXEyVnAFOh/bGh09k9EVqVlH5BufUgO+
0pLySqUN2NMsbHGOxdt/4jefh6TOwW6rNbCWkNVfprms5bI0uH1FSbHUdCYmrp9LE0rNHjuE4lTV
VvRgWkV1UbWdhw3JnBdoDs332gJDY/wNpjastfKEHS6xEnRaTJd6NneDmMa6COpXHVPstGYTXCbJ
PltPCZcwEUgUzMrhhuQ51iEd7dOu8yjPMWAILut6btp1G+6iuoM3X4BIBqmk5s1b/pxDlAQQBIGP
yYp6U5espwAN2qvlsyTcZeh+Dg2DuMSK4jsJAR3y77p+cuLpaXUAIz2+TrSiX5/lrU8wyT7Oq/yh
xD9iv9ISQ0/C5fs8G6weCBj2SXIn2fLBnVYbCIzo72RsoJkPpsC/NAFlSDPn9iP893G7uudtPeQG
OCRx4xMvsx6Vhwd1OnAjAwDi01yY1WUhcOEibIpYMs2IlaA8fOm6qVX7dqkpzieL3Qze2PM8USar
HHzOrAv7ESo/my372Pe684kH8zC2Br/wtp+Q4NgDWvo2I68YUyqmlZSfHbuJwiQVcuQqfNg3taY4
6Wl2Ps1Xe8cBBa0LHoqZOOhXBNEA1BOYsZNGtAo9hbPjETVlAy7vOOxZPJ/brJZcDZAjeN44S32j
q5/hDtprTAzkNVCo1oHFDGjzhBSfwRvmEDMEv5GLabK9JSPPUQ4l7ZvpjYoez2GtGcRg6Am8DM/U
Mj1V6OfPkyoAEdet0jG5KG3u5HeLb2Ov6qUC1Av6rtPgw71JgEx4JlvQ6apn3isDy3p0Gjn8kit3
ueejw7AlCACyHk0I02P13pUtJUdDtsUpq3jIUpUmdxDPX8dRcNU+Y+ywoOBRGXOuQV+YdEPj1Hyn
KsncDc7/sC8Lsw6oWwaR3jJXZpOdIJU813VEBTmPczgO3PDZz5drbgOpf/74+WDOZcYRY8D5/CEm
zlS0pu6pWnr9RdsGdpBJlkJvqXmgU6rKWAo2mVGwsl0lFwKrRLpclbfQkU1y3usu/xjcpfZg2tDA
fgLFK5XQtelMpxb4dtYNLRkk5eEAkMA3nhBsZNNx8N0XeEMJbnIUsz2Aym4QjFtxPx78cx/19W+a
tf8bVf7LqBJBmfuPVlvXt7T69cc55e9/8fuc0sN6kNxQl+EOUiZG5Uzu/juntP7DhFC6eGb917r0
v9aF8j/Mq9AkSXz4/T/NKV2U2kJihYjilQpzVWr/L+aUjEL/1NIhfILby+swUsNoy/vLnHIOHEz6
51XsHO1I5xTzFcvdf+lz/vYWFMZC+DDd+MiIvv/cNaJ2W3lsHEFj5GzyxacMrja+xyX9//ZmX35r
+P4oP/z7F/nzu6y//4PMEQ9xrUWyDouq1854rfWv/t9GrP/2Fn9pf2Vau7CMeYthuZfm/ZyGzfL+
z9/CMj810n/sZ30f+x0G2wxXpWtZf9XHd4RqYnbatEdhVO2PGqXqtANMZFq3jsJERFKYY5YQPQqm
hw4VL5uIo3f4lVuHWY/TIVVt+2wni2NtYRxlYdvLe1uUowihzU2XoPVSiIytGTq9HvfWGEVfseuA
KCbLIXucV9Y/sFx2Q8GDEqiG1+wrMpaAYwsCZI4Mtre4KCW0M0hpw9yQybVQaiZlaqg3XtrWcB8H
mEtmIW9MjNGQskm2zETMydVsDA+qSYHpk8khkBiCSJ64HPQmXxFC3LmGyxCUy1Pa82OiEhsL6eaH
Z5cSWWTp7HyjGcNOLtgV2t3Fze3+SVezez9hnHkwoNfvaqfNYGRhQF4Mlrvvch+rDq2sqw8ZeZc5
rt5oxq8Pjux5EbgrF7lk867mfJqRZnTWNSIe7lhncF/jekjuo2ycfgQ9AUgjFQC01EgTgDFiYmak
y68J39vviUJ0HpaAxE/oKIVDHpH1q23XUlV0bv9hMGBJtjor+ufATv1kr73evR9HkxdaLzBTkGsN
o7jfICEjEm0WXliqqL8QBOH02BYRFhcxgyCnoSNGiJAsiVlKZtxmsfur7zBQmeZ++Jkt+sld7F8B
2Rcv2sawnWY9/U7IZ3Yyad/g1ySNdagm99dK3iNOdQLgyBpMyTKGf5o5wdI/DyavV2o+R6Zlfi4D
0T2nxsxERTfypvSHBPLQFO0c0eLjxhQdk3c7O8VUiGHQqnY//T/2zmQ5biXLtv/y5kgD4GgHbxIt
ItiLFClpAqM69J2jc+Dr3wIz65kUjGLYrXENKq2qMvOCATgcx8/Ze216HnvIWzODB8eJ1n44hVtP
keO6numBH238RQG6Ty5gzs66adJuPxZeRus2HR6zau4fO4DlyGL9loVBYtFDHoGiAXWcHWnoERak
Vf12wOR65/ncTtqmHNALbCcbk73zthv9ND2kOMpItAR9uVIkLYVrQiuNT5C7InyEif6Yln2m6AbT
/DBJhd3HUaTvDUuG30MXbQmrRAtvzdHHDsNB2e0XLFO/Ii/QupsYZG+maHLW5JdYx6mWzXWjIesy
ODkcHL927kNNaHsqdHHvGkV0PVr2c1g0SLnAPMHKsQc9wD/omIdGdhyrewVxHrZr+L3DLLny67Hq
VkLrtX3F0O+3lWbeb5T43bolk+lKkiHzPfZ1Y0v7i8YFRx99q7Wdj3XFX+5HCOF/Y8zqZ46tLF23
g8q3zKp0jgHGFBSeb17nUWQ9IXOct+HkgU1nsmnsPY4mexuG2RfPDAeoYXb8oBec9egp5s7G6hUK
RDcZ8JRgyPhhZMRrNEVf3PZCja9SiPKm7CP/Dq6YeEKviP0N9prGadWwr94Sp8XAmTSqpXdPhmn5
OsX2+CCnifIpjbtb1TbOtaGoBNvGt6+yGsGo0djDGli781hDvNp0+NgDxIDesCYlmQs0JJpQ0Jlh
9yBn3eV4poeZuyodx97QNKvAE476bwKGiQJmRhM/NlBrf9qcCQNjYBPKtKLdszTwWZIcuaunut13
1UiwXFsn7YavCtwm3Wqu8tEBrxVXDYxrxGnRKhqAMvHSxM4m9YHuUoTOR/7a6Mk0qvk40cm6wuY0
rXMbbcgaMYlOxlWR+ge6mfYOvJGDIiDyD3brI+dE9gjXfsEkxllCZIcjWBMYGlDk+nq31ScpD/8W
wMYNZ2RoQdqWsFciWJle+ush7LgPqpoVxb6n7kvG8t/HpuvYxoaMvraFN4e58bpjF/iWJD4Tt8F1
A6Kohl9Qeucdc2T76k3eORLy6608/OCvbVYZ36Hp0ZfPkRn+bn3MvFNLYBh8A7S5ixrULDkmQ+dD
AK3o7FHluotgF/hKy1B5OxCzPG1Zw2/xjbT4jGgxkS2XxKaICBzB+LDuJxOZocgXDwDN4xdXde0G
mR7/UUsKbZuAvbt5Ux6bdHM+LeHeX1Mrrp6HpCj2nd+Xe8TD4TaZOYOnFPWcNXFc6GrRJVb9Kz3Y
7uC5jpdBbEvtjRdmnA8507J5yuHWxx+DsDYmc0IafnLjZODWDK2L/BXGPhVU2JCWAGIaXnDCyExA
JV8c09ZAtuhWTtcvdp456MqaP1hXdJP9BFWzAVrwy5upNLEWEfkbecauvXLvjstIZq57LktAAaev
mRa5IfsBlXyjPdWJA31CUzx6T8BsrlwU2z0x8T/fxKvZIqwtpGNfhaTOoKdsIa40dEV5+zVvTzUq
D6LWsufRh8lYlg39wMbRtjahhNi1EEFHb1L35WPX+pi1tJTWyYgwgl4EKs/KxzkWI3+/F3KyXo2i
ybdlzQIH/pUdZ1b0Gt4EYR+WXv5K+YYz2tHbpzZz5mcWUnTvxFp016W9/1gu01rHahHtyrrce1I4
XzoK0m7VJ2Z4ndPNnv4tUjVDDV1Ul80Ps6YPv4Yy1D4Xbh0iNu9SY+Npzn+eU9ap8PdE/PJWWWLc
6VZt3CLd1p4i8iDugdZhgsrNpT2ukq9l33oP8OTVToME+iL6yXoZpGa9pHY93fKlcnZxE2ubiVHf
Bhk0doeQyfQcafJTBcB5a0r41WSqqtu3u97ZjP04y3v0h4gPLMuKD1+bXtkSu2dTAXMue7CCFQtx
p+xKv3Kxe21LP+0OxdSJbU1bDGW7bvESu/507JH83oWeER1wJ+MQe1vLs2cAJNAsj7rCs65mAt1u
0ZmEWxxXjLaJASLjzi6zO50z9MHBBPPFD0FJdiF9VHqGfAx1GlXP4wxbKWsREBkNWn1UAaIAfY38
2J6NRUGNOzub1C2bwnSgDVHeucwbN8xcCY9bpn7POhgCe0XqSLqdifHYuQYClJw4JDJP3fSOWD94
bAKdvtUX2B3GGXqrO2KBkLW6a9yWT7dLN27vNpUGf2guiAA3DfRsK48e4ZZv03DwJY5KerktXr2O
huG6dMvqqQeasevZcKiB8K5d0R7t7hocDjg0mFFGzHVuppHs8Aa7+w4ykYaWJSu1p1bXaZnCSqRi
tujk5AOGBT2idYAzuU5hly4YGW9oMCfVA4Jpo8yfdVwh26JGIiL8xPj+5tu2Cry4zNr178QzovVW
SSVWmrXgDWj4bRNANscZ/+iDzFz36IzWtPW6SRLOZKLqFtOAp7/wHbht3QB0YFW2Yn4g0Z13XhNo
Ddch/8eTpaFaWxExP1z3nUaKEP/R+1TA2iMztgmDlrjSfaKL+QA0z9mPnPiXX3Tnxspco9OOGTon
Zrvuk+LRVBkx8h7uyrmOtX1nE2BPI3Iyv03l5KEDKJtHMmHgemSJdoW5776vJ3dFxmAMl0/75TXQ
2A2r/CJ6XHt5OoXX/AyG6zqDUQYfrdx5nhy3FX3jfRhicSupS67gFEhIFo3ubqkQYzx1NsFs8XSP
PKVaZ61T/HBL7Qf2hDtltmJnKvQV1G3NAbWQuUKK+DRW8byWnhYF7FZ7bsSwhp1TbiIsx1j2vC8M
O+UalnuFkbBlIOuNSwidwBulex12YLsmx9it+b3wM5nq9ghz2bFxM9bhTV3G0Toj3HTrJDkQmkoM
PTT3NP4W9YMdZIDvZ8b2atgyraoea8sxZ3rjekNr3oyv4tSp78syq79o9B5XfNULiIY1vsHBdR5d
A0f/JveYFvXDNB/NxM/2hKv2gRaDSGZ01lj3lifne8Y98hFVUrbFrOxiVaRpv3Fmx9kqV4brkCnd
PicCeEcoBUdyPU+O8JInvEBd891n8nBlkDeGBSW3feLmq0iMuNl6lWVXbfmd8t74qpzSuzH8vtPX
0rSrh6FJofmbVT/eh/NUHboJQ0yqxe2u83Bvm0Wh0zYCFgpbUfIUNzAjv1ux1dBBIyvtzjK69KG0
u2rXQ2/76kjqK4YssXk7eX73Fcyye6RZW76g59DDVUOy37O+fCEdo6hx53gxQo6yv4oTz7qJi7Z7
gQhs09ttxmNuR8PVqE3ZD/Rk9OVig4db9V14P7h18bNoSaUbHMN6xfdVgQOF5nw0YNFfyw7nj0O7
HV/GUFqcdVuA+BOivc+idIstVmQDyw0szttKm35lg+t9MSsXRaY/ewiwGT/AlUjX6VBMwJ3jGddX
XGAu7TVFP3mS7GRpngZpjQynZnjL4+Vre5w4VSCHFMiBDGQgbT1vwF8+aTkWurIjIoVdnkGmjmjA
R1mXGfWLFKnYZA4WlBWK9gYML5UxCgmneKqyorru5tw8SInZlHq+wMoNVTSrvZ5JZYtWNeC45Gi/
pi7H3D4SDmb0jvfcaURBc+709pxiRkapSfgZ40Z3zUcxv6dUTF+ZzVWf04ZZRd3Xyt3Xmo2fLgmb
JNsP1RJMijTU5DDVlQ+WMMYSBTJ2ikw6xKD3ckyPg9n/ikYPuyHtnWvle+WVoLL9Uda6Q8SACwZM
y27nakD61Aot33fQEdYY2KprZJwj7fam7m4xHEe3KcXQKrXytN0yp2lgEzigNJhIfuL9/0nEGIBY
vmlob+GFYuzs5iNxqv19hiB8Y8FBe0bVLfhwEeeArjF8aGtRfRcavdK0Hb8BcHicCXi3di4WkY2G
O2Sfomfed7Um1rxq+SPCdkTMoCzkJ1vP22IdOhAH4l7fzcPQY2WJLWi1lbWPic24ZvKDHySTPWkJ
RLEGxBJH33HLIP5lJ1zZQgMRHin3iaMO3xNgKt/CgsDeOvJfLGWNV3ptmHv+KeamUU33aCUWs2JP
3g1VNwHgC4fdsIxnuW9TeuP787gfJONNRuDeHkS6kvRXuCkidF/cIbaekqGC990nvLDSBzBbUlNN
sePvbM3edyI27zmDPLMhZ3eqnp1jAw2DqWTnbOu8DF8rn3CiHA9PgAozvXVIIUcJpHGKMSXVLVT7
hpH6WH4q4XpT4WoP6MO6A7L34iFMNOfeRRkJp90xb414EL+NiKC7Kh0RDfRJdAzJX7wrbRVf53Zm
P1o1FAagKzMRm1/TEqg3KrF9wXa7HWoBOLlT+gOiXYfgQABIVZdV+wnS7mPHjkuLHpSvj7psL/P+
KeoJFVYYQY5iURZ1o/wW+6UbpFHMF4tC8MhGqgWF8IdrSjn3OFr4y9uoyah/q/J336WM8vOu/i7g
FH1tvQ7JyCoCivO90tNUvzLqPrzyUDtv6JZgXmC4+NSbmprWmm/a/m2Sy8hcV2XTqJWQVW3vmlLN
HM1iiRN4kjm5R8hj0Qf7+zhZwGO0sJ4gtvxC9tYDfaVUkY2QR30ef7g2pwY7N5lC2jaHpAbz82zg
9CsS31jCNgMND/2R998m4c95LjD/r62QlE+qwnxDu+NHayaYTvUpxJHN93UamQYo59XlCKLS+dqW
+gM1FAJ2lzaR1nvGD8vPxyurslEMN4JGSkZgJuFHwYCG83fsCPve1jXzoVX+70ZZ2nPEq/fZNF0Z
b+y2arDySbWoagx3pZV2tdd91QOJb8qN0y1yUPhJF5hqSy/17y4orFHXdgCP+oZnniIHHZDg5aB5
Mhgt+neDRjMuqSvWZLPnPF5csLW86+x6y9V8AyEOEbrv3DqushV1kiuDqUL9q4N0WiWFq7Z5VOeX
VD9nfhhkTNf3kGaCAD2RK+mtU9N+NPhhsRc9qdTik5EOxo3eEf35cTMZQ9W7e2iYb24dVE/vtGVG
ZutTzlw5wIjQX2d5lwWOTCk5Wbyrhvn2nui/6YIP6dytNA1hCPpwZGecasTsJCR6qCI3aMq4i4xD
+UpLWnacSa0Lv+/UjOTx1HihGWG4kE3fKb8yNv+5rjUZFFMs0DGEWsrm5qWIBuloksjd3NeTQQcx
n+ObHhnOhesvg4vTNWqi3IP85y0zmpPBxhRZdaxnKM+8QqMBX/IDGbp+/vghngoElx+J4g456eIm
YyzAH/HHXEMZfC4635RB19G6dceYKiJyRXibm/oczBOBqkNPXGclKZI/vvS59SNMqKq6z/DGWKZg
f17aty1lRKaQS5Nk2tbCJjwyXRrBrqbnDSJOKrAJw87248uee/VJ2aM258lC615UiH/8YtGiFXUT
Lus2aX40iuEzEaNzEDmsWt9l/X58uXMLVrDHQOH0rEXd+PflItnoBroMLtd29lNjNnsO/3DxCSS+
sMu84/+9PUvEaBYncDYa/fSGzvN/niUyz/FH+7Y2p7D/SfapWmltboB2w5rveLP+itSbZtJIK/7j
n3tu0Qrfc1zHEqgmT+WSmSu6GWyZBCEWWQ820QXIA9liP77KuZvKI1zGVzqDz1MQsAU+r7cKtp63
XWBIQ0YR/qRIL07rC8/v3A+yEFB6lqArD0/17+eXqb4kcgYR5Tg2eDjG6pvjVd8+/jmXrnEy+Uts
FPd8qGUA7+lmduTe8opLquTl4Z/uJqw/slpYirb7bnH4qTdKs5NBTe16E/W6eTSrkkHZMCZfYo0d
BpqCvkSoIgdAQ3iANXppR3v/6mEAgg6JvVL3aV2c7GiWXUM6qXxCvA20TV3VOWtsas11rqVACmq/
3PzT+8r1XM/HImuDjT5995pFE7vYRIKiVBQozvRAjot7oZR4vxYFM3Qb4Ljjme/l3n5kdLPM8gYL
VETGTl0la/Bn127KLOPjn3PmSvyIRYZMxoB4x0n22ySZp8mrArY2AAtaeyUm96mW6fPH1znzmAwX
S5LBs2LnWmJQ/9whnbrIhC/dCq2cvpX5q+bl6zTDgtaEx4+v9D7sysMR/celTsoVelTOApmDaoie
bWOVVrSo+zpIvv4APXIo58+TTT1mM//AMmZ1aFQl9nkiYgGczCbGIqa/e7OljVZIQQO8sGBT2IiY
CYxSMLFw8N6EOedAqykFBhqmRZyrum1udml3dIdc3Y5VTwcbSwUuWDqOq9FJ5gs/lADI09ePLzhz
PZ0XwECXd7I3E72tCb/suadt3L34RanfGoP3aXKc5LXA1nrsF8cK7IevEiz3zs1QTmXKOTggDBOb
yazR1Bnco89FyMGoc2KIZMUnvCY3c0hjqaiyBuXcSL8xES4kzFSAjBkrcBIDoexaqvVrZVVWwGwb
zVIHTpTrpBtaeO51ZqFlSDPyIhT79caPRlROkdpYbDA+d8skrcPHV/vdXRgUH6+AM2vN9NEhoGCB
9GS6J2stLIaG6mPivqSE0g+GLw48dRVEqYTnpUIxBh9f8H3Bgy8fIb8NbBBb/2nBAz5tGEb07IHv
dQQUJVgeGnIsrh1Rd/vQi7rrmNbrE0FT0dXHVz7z+lLNARQA0AsW111uxR+Fh4ymQYt7pwR0Ok1f
Bmc0vjXMe55gaqe/Pr7UmR+JwIPdiF4H/3NaOjIX5bw59WVQDJKpCOw5SbuWCHioePLgtFnirVsG
7ARRmjTtP774md9JXSUcZuFLyt8pJdvNIjDuVVkGCDaTfTOWT5FaoK/pJP9xGWAtm5ThojByoTGc
3FF6QG0E4zYPQDK8TBNCTdNTPW+REP94mVJuIJhCGMXp4x3auibwrcezmKMrwKkwOzReRXo3jraz
o/H085/eQAvPBtF/hoWh3j79bEVJXpcWjoUAWY0IIA+XFTNEZjptLrJL8P33LyAXo7ShNABnYZ66
lZDxGrHTF/wyzXqKhfYCSfNnqsRTNDoXapDlXf67BOFSHEsdfhp7/hs4+o8XAFlwMpUaQgxsKVtB
r9Sv7Hzl5sNMyBfgwdy8VI2evyJRJcjYlpfu9POCKNKDnZwFjTEcM79+rSb0nxLXZ49Mllg/8/qf
PzoKb/DXVB1c8WRF2sAHAAW7WaD1/XHKh8CysrvE0S9c5n3BaOGL5mgoPJfq4xT/MXi6ShL+0cGg
mQu7moylWvFF/PjHvN9FuIqhU2xAnXfe8cSB+akyTY0skIKOFp0e8Df9b7d0HnCUMVD35rWYqgu7
pPn+S8lV2Thc28bsD37l720yLGZgZTHNBN8GuT0CHuFbV6OUVT5T+rlkiN1OREeuYHtmeIFnv2bs
pbv7TjXRIWeOvMNe8TRPdvMJZhAg9BrL71tZ0Cy8NGRxzmffhEcPvNS+8NeffTBkFLDiDCAwpw8G
SUKcM9nIA7rT5Tad/PSoKfqcHz+Y9zsstwhdJS0l31wINH/fogJLg1NGVR4gaibMqRoCHeiH53aX
qpYzLyxOPGpb9iGMRyePwsZ8VNZNyUakaoGQJYwPytHV7uNfc24HgvZCG46oa5odyz39Y1uYU91U
Ua9liIfw+A4unylYpeC/2vw7aLF/XkVzZkQmyidjiXM5PaGC6XYIoOMVnbLw53LvZOI8FDJ8+fhX
nXt5lgxXF0kuB4PTZYzyujTmipcnT2zvPls830Zo/2TYUu1kZHs/xpwwELqF7YVP1bk9D62qRV1N
kvm7Qw+tUz0W+A6DiBzFrtSAvUW7On2u0/mR7frC1c4teI49Joudk+W7JhmOaCSkUJYDTIDZHk6N
+zCaAGQ/vpnvoiWIatG5ia7J5wgn5umB3+9N1WN+zgKvH/XnJNarnYbieBWmYsiZzbnj59TwKvw5
3XDXTGV2a+eu2Mcems4Z3iaD5bTeGA0kCFBy6DF6rCoXqhHj7J13OWHzZgqb+ufvhSzDVrfHouBr
oyzGBF3zanQ+WdnCaw+J6730iu6EW8cMMUqRPGfj0B5Ar3yLUXTMzgKKHQu8GrSsV86k1SR48js+
vpFn3jVm2pSgrivwI51+EHOXvyFRlNu4xn7Ws9Ht9BoxZZijX5leP77WmdthvGmM7aVRS9X99+0w
AeWD6eoo7UPjp07DYVPY+ms75WXg+mUKT9LpLlQYZ146w1gQTlxN50eefH4HmU9KRhU/L7W/xElE
cACqHeYYcl4JSC6fGzk2G9QYQ/DPfytxSthHqGwMcbpTWoS1J9Jrq4Cz2i04UklXOn+gGx9h/Y+e
J8+OLqy2c0+Sko02gGlw+j3NbuJdgVdrNVWg6VGznowBVUIpuocRPntQOBykP/6FZ745/EBqKGyw
9Gvf3tA/dukilDh1K26tGiImFxauSb2pmo1AEfs/uRTwLTyBFIxQo/5eOLVrJV1RckQz/Kq8Jx8W
sKzbOVdJbxgXtq9zaxTWF8vTYlt51/4ekMSVM52BoC36JwIIftl280ScvFwlESZJ+Nv/+HDEBobp
wiQziaTz0xfQUMzazHYugxnaE1yA8ZPsJaQI5z8Zh/9tXtKZjZmWOpQ6QecZG8fyPP94XvUMWFQP
OQLmkf0SKbX35ubpwpIQ/DNOCvq/rnHyuvlamqUW/uYAQb+xImyyPpKmYX8ye4e8i3zE4hbpUBxH
WROMlEafq1ESyWkzq+1Jm6T516OGLBMmvdgst5owjC30jDxIRCePs2XFD6YfEUE5AZMMa73cFy3i
LE630xoZbHiIbWyws67gqhpL8ErK+P7T7BeIrUoDd1tVtHIPUi70OUCp6I6MSarDauFYE2F8Fys3
3huynQ65jURzEHFxM2hyCIAdPSVV1q65wwsti77pCvZJHSBOhLs2wuII+9hGLJyNIM1EQiBL2u8+
vr3n1iZfcayFTA6XQMW/nyApDfDgHNYmMuHXRnWvXlzfWULbiaKC/0uw8sfXO/eGU3NT7NG+ZyB0
cj07nspGRFMZdE289JxuRzM7jF15oXh9P1az6JUy2KI2oU13itgjGyEWUvklgLfsoa4TiWbQ+9Fk
nxlCA83T1r1tfotkeeHIJM5fly4td5TD9WlB5tck9tSjTU+kmuYvsdJxCUlLe8DooudbNDOccRq7
AJ2eDc0mLxEJwt9nI2/M4WCj8rfTUTsIvdd2RmeV6xBhKAuu3jPvZILtp99tA6rTqJACwnyJNn5n
OPRe3HkTGeGjmYEc92a7WQFpBQPUzZBEU/4eHIT1Lzwfxn36lruroIXi6OL/X8wYmdsu3bpg1p8b
KFEXHsW5J+5gjSWQc8FVGsst+2OPSPTWLspsKAOyjiamS6tp1PeZ0Q0XVta5veiP65wWRkM9FDmm
6DLw7CXklX7Duojj7cfL99wH0QFYw1yBeZtzmpKmNyYEKBJmAoZO3nqCAsFh/KXKCAuP2+mC6ezs
xehXcmbxcbedHiIcyWZU5rwrWuwUnETn/WDVOxSgaKm75MLtO7cROLT9+Vpg2XtX/ObTJJwUFVUg
U/lAdhM+/nB6qXL5q0vQLMTOhTtpnFsXy8ybAywSAvd0TjO3QOE8izotVTnBB7NpHL1ZjrCvbBKD
hRYHVt0Ap6598SnRwziYIkwNUZWUN17kZTt4U9NnLL28URiRSdf5+Emf/fPYEGkj0b9lfP33sh1V
COIupswZm/qX8KPn2Bwec4GO5H9wHRe8AhUlMLTTVnE7aFNco8cLOInWdHO613LS4JT08sKH9FzZ
uqRw0mJZ/sU9eQ/F6OPgQHsZdHhG4haJ61g+yMomw9q4y6vmqcj9C42Kcwv4j0ueFqzpbOVo9PQi
0Ea1J2H+F5gixO3OUVbDhTOHOLd+OZEuiZskA9NL+vt5dUsO+6zcgm3GnL51cf0bMIazJrXDW9O+
jdYLynxdsCNvk2bxGmjGosyUiP5IYXmxaKq8hA0BPL2JYwFXGz6juJOP0eyTVApqa12ErbdT7ug9
eza7Jtk7LYIprVUAxpbWZmX+1kcTOwsAGFXr39Kqv0WKA/eIki/xhnFVTCLZ9sVkPtaIrvnYm/aF
1XTuLviLU5cWB+v2dAALC7RtS/wJwVzPh7mbjVWnWy92bV/RM33pkmm8cMFzj3hxZiGUcWm2nt72
OjWiqaEYChKQfujiekgCbyB1ARYyXLWLJv3jF+ZNO3FSEKKYMfmBvC4cM0+edKRNOVPSvAicYvbX
8dgD2IlBbZRisq/iKs+fiW4CmW6hnHyzC3gx1Piin8nRQdK310ZSwC7chjP3nWJjsUD7GAPfHXl9
Z/KIbBB5QMqdtY3l5NyUMWXjlFYwXMm5DdBFfr9wI840MVEl0PVZdm3wW+bfSz5S9lyHA290O4dI
WQGS7RCkil0bwg4mHlasWCkoJ20S2yIZrydmMjgvrEupqeLMXrn4wpFjGBxzYCr//YfoSCOcoksK
fMspiQ9vvoZEQOlHW13aV9wZ9wB1xL7CYkWgUk4T2dAK5qhEHwz3oxj13TSFkPHforC7Wf9CWVzu
45ElhWMKSojy7T2S/F8TYmy27GFrOWm8RStsQf4ouwAejrtVce9uvOgKTJ54zESp7nhtMaFNvAgv
sdf7x1x3v+rkF104mJ/7/UzA8KC7y4T+tHFEuy3N207w+/NMPZKoiBbVUclLYmjx7uOHfu5SCK/R
GuBG57OxVEF/VFMMnYhOXj5L5CXGm7rxFjefqrOjH+fRy8fXentup2/a0v0VnF75DJ4e/0vNyWEl
JRwOoD+AB2JgjNlrtox9WAN0KN3cuDIqPbzvlDnemqYWPcCjImJB5PUe8rH8dyn5v/iGC/gG2j0+
x+L/jxJ4R5q/y/LXuCronf0qu6SbDj//7//5z3/pPwQH3/oX8neDySIVODvVHwQH7AX/okXtuByY
lnHgUtT+F2reXf6dRQVCp5Gl+F+YefEvKmAWIFswPSDb9f4RvsE+2cgMujDsm8yy+AuouE77FXLI
vFI5RnO0Ok1thJXvSH3pOIJ23oMdl3FFDlaklasOrri9Rdvfa0C27fQnHwKzaldKI+ONKLcCbycG
ek3Ip35q8isPKlx63xEN+W2QifsVv2x5jI0ov+rG1CStKEPuoSdJcQTOBvYt84dNN6SQOOtGq76W
5KDcDBM0n30xGXsSLrFrzbFZ70D4Sv8reCrhBZ6+eE4ABDlfhlH13v1k2i5xC0l8DX27s7bCGVBT
+FHtJa9Dp8VfIPK0RVDJCg1G3UJ8u+5s8l8g4+WFbq17HQ+1QqKC8Xe8ZdLDzrvzmnyub0ks4efG
qoUNDAYntUKqOYeT7raomiV2uVwUEPmKYFx2kE3Wu0V465lz2C+xXNzPZpVMRT8265Cx2LjphwG8
rxGHhv5jhK06ztssTmzollnZ2jPdvrQKs3XRyxlXmtOXguw0srSKtep8K2S4ScOH74mdkruyzhyc
SSQnRrXJ6GPlpX01pz/ncJpaG0NgQebrZqCAh+ZqWkOEsUCF8hbOu3bQx1Le6xjDVjPOoNU4WHKV
tnF5QDQ2APutzcdMc/pkBSxiXg1GOT4Y+WjvsKlPr26dZltQryRmZlOM669tdoNXZNcSxuO+aq3i
UFVdv8/Koemw9hDdlw95v8Br124f03spcD8KJ47uaDKXGIZytaG5mW3QrIhV6kQVn1g/fJDFWLxA
rOyQzYR4i2dtqO+wsH7OqiJ6EFHT3o/x4D7kdTZ8jQtPbSIfLrasY/XAeqh201AlzzmUIpKfqukl
i2vNXJN4tRD4zXAzGol76xMK9BzXSgQqdrQ7DYp2t2ql5u8GV4rr0AnzPVKbZN4YLqbHZ74B9sol
/Ppz4xjlYzupjOSzMKalZaeNUGSvSlet6UfMh1KajgPNqi22PW3Hw6hmuR9zmse4DMSVPy/wHaO2
xyciHzFLe+SB4SjIZP7bGIEiEj0822oVIbzYZmaF14zginuZzO5BjvZT2ribNu0teMFCudfGVONt
I8InX2Jz++GuZ1p0ZShVMbH2+1WXTjzrnsz1hzh3ymfZqnI/hGDlRjN+MbC4Q9/1vCNPmojVWliQ
I2q0SFOuHvC9xMfSUvIpMsT8pRcz4UP+qMwfaSX1K20u0Vg1jWBEQp7SDsnmryUSJTBsvdnGEAN4
gm4KXdDrv+hOmr9M2Zy8iLFLbOjUXvbSaKW/GTPeMEfr6O/RQdv6tMN3gG6vgDA568JL8n0qxXRX
UuUcR9X65KZNWQpXnXzBOwO7EC5y3HkgJPTkvgxTdVRareDgEbbDKgZZRXNR5asEiuMGAyUIj7Gv
12OI7Yj70q1ccrrWESzm2m7HY0Wk+IYq13y2XE3cdZr8nMzyMa019yce3cxc6RhOMDiOoFrXZj2n
T65MrasCnwWpc1a9ctKWKJgkOvhW62I7lQ2vRt8+wrQgOEvq1Q+nh0dYE+Z7L0J//t6MlWxWZDeg
Wy7G+iqC1vE5ii177TSLlGIsmolIWbKdGVn0XxfCaImrch1m5BbOZA7MEDiAmSV19NqizfiVjyYC
xqG5Nvtw3NrOqEC69OKLSVZ3IOhBeSs1jtM10+CFo+nQ3+06k0FVZsXI2Rql7XAoL2Ix0jgfsrRt
m3VN3N4275VxO7TJQgMME/CVcTGmKjDjTn2qRqv1SC8dxePQhd73bCwIZe6THiiXl4/+FuDl9MnS
Qu+6Gkr7tccFfeU7oXQWaDf7XK8DFYuMMgQ/58Ut1EXCUZmcG0+TobW3ZMn2BPH0YtygyyNgrU3i
Q1V4AykaE8hDkKfVbZvQLPZHG6a0ruhFeuUnY3SmQ6TBh+YfCqolDduDjUYVFpalrrXOTNa+V3s/
LNKHflea9TOpG5OsqKHt1lOD6Y9IyG0jU42XXMtuRhV7N77Ismtml066SucfsW4CftXxtllKfa50
+aiaWV97BueBMoRFmPROvEsYAhGyPPsPDaHVW434Q/x77diCF45vcxynO6tPQpCW0nhJkPPs08gm
ya9xf6SIJT41EJHXcZNXT6RgsIPEsj6OKagaHIF2fmNXBhmMbTncVKVO/MSoqCOdwumISzCqB1Zu
sSlJ175Ppkr+bFSr6SQfGTllj+U9c6axjvyFE8Lomi4+p9l6lWd2cV+Emr3LTeygRtmZa73F4Di1
enKtycjlfF5W+65XQA161X01JU6g3KsQtbrZt641vqeL2hFkznw9jEXUQ3AYYwyuDdgKKLAbVUDu
mYRqfxsAP7Y9BtbHlKn/drBG3MlLD8ryOOsLqUEfGoz21tFdKDC+gFPf0vnH3SywQ834wlcWR9K1
JmPtMPZXMrHitV2ORIqT79Ao+KK0p7OfhYcxcJp1nqvnfYu9/JfMkvYgND73uovKpLH530LbBeeA
UA2gSff/2DuT5biRLIt+EdLgmH2LGBnBWRJFcgOjBgKOeXJMX98HzMoqDdmSZa1r091mnSIiEIC7
v/fuPRcuf5o720EJa2/1SlwutZF+RocNTC9/s05jXMPqnd+lfW6frC5V+7pHCa05kOx0k8sjYZv4
4SdOXrT73UNmJcNZFRXVez6RMNALw9ia1FC04qoBSVVXfu7dkbxXmjkK0P9GY+E7joMNtd29Wpyx
PpZEPYRmLa19JdzPjVnfaY2amCFMuoEwcWCJNsLZNsiBcOYQr6JC4bZwwshNomrN6tqvW/BUVLFd
c1jGAgNaASXUTMp7wkqIhauWeE+fIwgbxmAAm4jgdDBsw9OL9+TtXtmFYdxD3hkPuafl0ZnTGB52
cUfAB75Slex7UtvCpTLKjZfPd+iAxRYmen7o+rpi4lKXWOiqIHQTkEwl6RMswr59Y1DohKzt/nty
NUC5pxE5pa74inUfKAVkXCxXuggtVbtsZFnCfmBrtApCflbF3NBj5/EjT+PoTUN55xmEe8p+SYDr
abExZa0vpqKVx7SMDbIYl+BU9PMd2o41A+TDW4Hwv1rqd7UUoyf6E/9/LXWlOETrVn1XS/35j/5V
SwXyD1NSQSFA/bMs+hcKT7p/QKKjMRWsBo6/KHgmtRKTbBMNFXoBe734X2WUR3WFRpFxgjARklB4
/RMK3o8tULoPlE+ItlDj2mhDfkRxt0h8G93ECWATc2owj8Xe0IdY0oGC1Z4zPJlx4V8brlvdK/Se
1wv9lbAJChNShdTpTvgKohTgknnXQmC4SYI+zfCnl+Rn+O1hkso+9aXmdDmwD205uQQ2SRPSAWic
jf4eDlJyHvKxujQ594JjsPLLOmmzW7+yg0NhyuQQ+ZEPsCx3APoUBnZMqp/DopL2ImN2fqU7cqAX
1OvGxtYz89BihFFNsNP4TLLvzJrs48KxQfTj/bdIbyUu5J6BjDMSqTNOF3rF7izVi5/lnBMz0snD
dgr6Hf9BvBsHb9pn0eTdjNEUxORMSQZFK9z7QsyRc8wwDH9ejzuvfq3kjZ2WwUUFtuFrPFlRAxK6
FrcKtzpGZbu9dzqHYPfMX737WUq4M6HNX1OzMjcQwEhkybGEQAmMvevYLOMzHnvjc+khAud8XVnX
xtKUF7NqHgc5NdDbLe+QJcHwIan7/p2UPUBg4rvaT7z48WNrZJlkZMlaCYss1ShZ5cJBpLyAC+qr
0CKGljG1zPyNBZTkpZnZUjaWM36ke2hxk8v8E3m+/VEuqoeLodTnxdT5pTLbG2OJ3VPW9vWpxa11
JkiKTqrrrztC0FlbQHtzEpqztlp+zzh7BMQDgp67pPlrdL/3Vmfn51mAjmqrwuOLTjKl7xvpS6Fc
Ax6amRymJsrfV6WTfMx6lTCTL2usAzO5VsRsu0BxjMiF35AQmso4n2cPopijr7SDIwC5lWlnVBpD
tE8WaENw1MgbHjvyMvPFJgnNldP4qlJLtxvKppK5e94thzpNylvlUa44zexfxm1FFv0ChMJqg+Kq
BlFyaSEGmMmMHqH5Mk3y59Ct6vgh8heLKknHzif2Zk7NWe16Bz8HQFHVTDPorcf+doB6tYWdLa6X
wpV3cTTj5Mb4QX4J/N152Hqti+1aDp8BhmcXBHxBFUgNI9kOnSYoqkymM2Y6/Pup7MsPskqjR2Kh
YuMUYeBLd9jDxZdmNDsdJuao7wdAttFumDPx1Ms8Kjfwq/Wd0GXz3M6mtQG3Jl6y1qZqGuZ+vie6
Lg+OoOc5QbeBRDVkzR2HeHvCyNoD/g11JOwHezCTc2MmziftNYyrhcNDuwGfg7w0LoPnlJjBK/Af
s3kxSRQLy5BVxmZO/WhFVlNHQwvoKuKSyuLFjRP5gcPNJ8Mc661Xt/YVnIf5q1u3c8MzIapyFwVR
+ZjGuhM4+dMexlletk+9z1A1JEqlxhJW9YR5DeyjPeLdy4Rkny08lDvR0XvGesL73Jo4/UmXcXZB
Xi+bApFWuAyrptOp1dZJpN4tSONOYL/8k2t2/maxkzTgPjjpoaL0TUPqNozlEmHaANb73oKvfKiU
mXEKkn3k7By/NZ8sJoC7xWExHSyzJjmpLFR68Ps6v4hnYqsoD1fQXWX390StO9xYv0g/EjfTwPAR
PeUA6aD6IooJgdkExlg/Dz6gvaNjMGgC7BVHQMrn7sahvv9cuT5oHzA5w+3ckB0Nagz6eGWksg0Z
og6IEWGeeeM8fm3yZHyanVJc2Z2Kil0/wihbATnQV2RkNzfJLKNsG1g1XJZkRMNiGaMFiaZ+F2dd
vUV6AoDPaxmI5Vmz9Ur/5ECn29KoQqRHtAt9GhVdpBnLZiWc5jCZxfu4dPWBZERqBsb9Az0JhdDG
yGaaW/3g7RpzWr4s9oDIZhBkNVW2LsgBTwYLUjFE1gmu96DPmA48FE9ou2r1kegDJsCz75BT/BjM
mUcNm7S26HtiQOYuvYmmCOyLTD3K6THaLyJv7z2S5e494ce3LIvTwYdwfDHE44PrlOV9w7TqXosu
ohhWafQwAjt/5AQd6BAc03hKSA96CErPYpFiEHQPZKq8NfVU3DJOa/akvXByVplzLeOi21QDCYCp
20I2Eux2m6mY1bW2pN43Adberd0VxXUK2e5RexmajS5PuDHgT3nVJeUxuh/vshF8/AUM+BWsqwid
2dJH7wDpeBd0CEbYEAbe1WSIkq82bbab0og1LDijqeCgzNG1rOr63cIzfhHzxT/XqlkuoL25B+Az
gFOjZnnOGF8i72xg4MYin/epAxNlEj3uth41ata7rEdaieVs9fRqEnpRG6rj2ybXbeg2ln0TVXnn
sMhmIJuX6ILq0bpqpyoGA7Y4hLYFurqNF5+8TO7ne2gbxA+nC2ZSx/CBlLTGTUaCn72zrBHSpVyS
L1EP+1xNxmiEbTPVXAe4/Gle/PnOytrxIGcpLwahu4c2qogTEO5w5H3y5hAHG7Sn2pcFPxEA7hBD
orntCUgeN9qWzd0IPBboSGoDgWMkQ2SRgoLX5A459kV0tfhyuujYGKm+mUvA1/5sVkp+Fp1tQT2B
EvKodJ48m2OUEW9n1IfSTgwg3ANLDY9fwibt5MTzrsbPvRrS7BYF7fhc+/5IbrPwnqxKwU2bAar1
ybpoMlu3FIXK6C6UvJZVvStn+agsqFK7AXZQfW66Zj3i0zxNILmM8kkZUfbOFRQ4t15LawAvs2yA
ynteRihTKhrzEpeHYh+TojQb+hCg2jds/Nz5ylrmd20Tb3ErAFG0E8/f19LzN0kJyXWTxuPdQsch
PfdvnWa9Np1dvO/qxXrrRZMSarq7doS97YWZR0fAuxL05QaIPnGmTH3ikbWIaPeH0iPDuYmWJ469
08csM8rP6TBZD7LX/nvRxGDLGvW+Kf15V9hNceE3HfJjPRRAYad7L1+eWAABVyYvae89+XrUn2z6
s0notKhVO1c/+Sj8jp4f5LdEbu7gnhiX/DhQCltAVGXWN6/24g40/+tmxRw2NrwZpVV+bKu5v7Nd
fP0bIoOSJqxbGcfvA0+3uwLl412ycN7BATy6hRH+r3p6mxz9rnrCNfPLSdQVEKuXz4nuvvZ9910J
9ee//AsoLv9gUE7dgwHHRir3zTjKt/9wmTmh5w5cKCauzbTor1rKeos3xmEOOtxBK4bG5V+1lCP+
QGmOTIoqy1s5D94/qqWYon4/+FztftRQgoAJPt0PA21pzzChaqM+0uJ9TcgMOgBVYt8LEJp+U1ve
/vk3f4n85rtYVIGo+WEM/KS/zEvsyGvuzZE2FAIRs36uy2oKxyjRm39+Ja6Bb4DCFU7EOln+ZnIc
90a08ErVABkyTaa6edMNRYrycPmNQGP9Qz/cPNz3QBPWUbj5k7BrYCosq3apjzPBAFmevUaGek35
3//4+3AZN3BWiSdC7h9+I9zJ1InuVBNuRQNXBg0nTPx2m2xS/8Wt41ll/o3/EyfUj7L0mEO/A9ev
hv5etJeTqckxqSzCZMr0N1/K+5t751kgYfidsNf8qC/0h4L+lqSDlowjpbee7+d4egAJ+VAPQ7D9
9R38WRGGCNfGdIVRmCS0H52thnAr3s2qPpJZSFogYMljGjQRR071YgbE3imYtSG18T/Xp3PhN9TF
m4Dnx5/OaytitYhBPJJhVr3TcKWo4aC8Qmiwf/N+rXqIHx9G/EDkDyA3Nnmrv3/qF53qGft1jVey
AbIDJnKXWmb07td38u8e+W+vsg64v3m31qj2wSAd+GjICfpwOz2wx5ensv3vbt033+eHp37MioQJ
BVdKcj1vvSl9oYkJOeH3r5f585eiIxUEPBm+dHDNr8/qN1+K1ocbFFVdoP6wqm1tDgZVeN1Pt4tT
zDtJfvdWyFbsgVy7R5PD4jbNbUkoilOehgbT2Was4E8F+O5oDZRgw9Y8Sj+N7Is1ZGGv/ex1hohy
ES9iuKr9LiLkfOk8jvuE1VFpCzpKFDfkhVnkbENb9KemuJtbaX3MfAtRQJRGz0NB0slYTO6Rsh3U
6FzKw5jyPGf+BLe9mzVJ2aT3EYXYEFLT91gmdZaXO0RJ5Tu6AM4JmuL4uYlY5QVagROoRq6SOtV5
DLoh3SR+kFS72cnNTymYWIxgfB4DucxLEfGls6Gv9xXd9BsSgekdM4FHdmhHURoKnUsoVXYvD8yS
6n1jAuWhRxdsESwYm8Lk2y0FC1cB5mxDyrnFHJjFJYkVhE+wfhBkJ4EYoq76zYCA/+TQemPmuFRn
YfboEgsoqoEsjI2fm9bHOBnc8xSL9DkOqvzBG4mRbjq7fmq8wvoY8d3r0B9F/VQXjl74TMM6wvdr
2W9se+ZdnzyHBotBKNRDN8LRJr2Hnrmh+ueIWwM/tKlvPJ2+moLfVMPR+8gQ9HXqxuhd7y3Vxbgu
jQn91fPMgJvQN/pTa39G5gmodG+6h1fiXLCi9xsy5tVhiHM75BigVva5Lk8qBusSOprA49iu5Q2j
9/LVI6PhWpBlcPB0jpSdUjZg9r4+9nkHuR5UenDJCIGRtOIm4JkAu+8k86Zoao6DC1hJaFMqe5ZA
bsOCieYWJHxKVjg42wXCcevlByYIZk23YqglFXM0PCZRbcidJQYGh2WVqSX0iB67BAu2fAwAyL0n
JrZ4tfykOvEd5x3czCg0zaA5OqmQD5XlYQInaiPdMFZ1AXM6LnA0fMYDCNKJdMIWuyuKfoufoI+m
zIXVX8dVCJnVwEvmyYeuaXntHHMxNkyc6ENA76X3WK+cR4iDyQO+y3jA5FKmLxLh6V6WvEdwTmiJ
KTkwyxii6X5s5fC4tEt2AIzTY0wxWkvtU6qBZbekQdaEbRePDL+QDXzC5tx9sRbeLWahs9giseg+
DPQ7nuLUcc/+nLOGkqjnovEz7JNHCCNpwqMyNiLjl3CTOHtuYqs8TRGMWkJwrU3Wpq8kGcnLSHj2
iQ8i9pDT560xdwQbJeSgX8PwJm06zlegK78QU9SM/8HPmwREeRGIEr1LhxbKK6qI5GtZS/dYojUJ
Zy/xlktH6Me6m4cDjhX6J1LzICxjUIJQVK8dzPqwMaDIdiI/MIj72uvW3ybd9K5srGNfDZ90MqtT
QUNgpyNG+2yF/l2ieSlJrZ52a8/iauhbuYsz3nOshhGjST/7GIh6OcMQ3BcLQV/xMtU9JXXWZSCJ
U3Qqfc5Dzao43SY56fSlTmkpc6gk75e3PtM5+UxDHSFoIbhjaVndirEfDmLdd2uH720V6YvqjOAm
wGf4kk/gv+2hF0iKR2LJnMg+TZonCpZM9KwlGexmPld0cPj6brfwGhVBI/HmrpQuo2UmDefV2CSk
hdwJj5m+Y+YvrstC2basH4DO/btFwYFnTjpvI79hju7aOriD49wSIwifDf4dj6GWbXPIzUJv05nB
c2HpaktTqtq2JPwdFWjKDUyt8XOCk6SmuQdNtoN/C/pi16r8xq5h8CYjIQgJqco3XbOeqyurOuei
5mEamwSVTyEc7C3cHRVJQsk8EtveVt0xUU99Foiv5shqNazPiGsu4jqLenWdulO8H2asGP7ISSI0
jN4lXMTdd4wcN5BHrY1rL6yIfTVthsWrPqiJO7T4UbmdTL/dOMRSABzoWblzs22x7tPqGOo42gTM
kk/Roou7TrP2GDGrxyh56bOh4J7LSu/tFNdNXA7q2o4s85MUuj/TU+Q8WumbIOvyY+eZjC0StOcF
ararvlU3trKHRyNNu5t5SvqrKF0+QsgePwbZHGyDGbKJswj3uEi1kEvZFDeQAtEOZU9+A3GZJOfX
Kl6xZL36wPv80A5M1y1gFORkFA0yAxsv10yYOttifGBx/2S4FQ1wn01vFSpfGCrJH2Adl6e2ZMUx
i0C8VyYDCqzCI3Cgt0UW6D2abn6DPbXXuPYL1n4Q5iSQZZM+ImJ32gOpmaFFpuOISE+mtHKZPlVh
SpHX8IikstiI2KSeH+l6IitiaFFm0P6289AgM2NYgk4XAVVvEkUxMoGvC+tDV1jFiYK/OFV+b9YE
Veo147bTWy0Q0efk6U0Yw8/zaE0FPTEzb1n/Cn+MECSMUFDNLGUE7qihSJAjSFqTIZkXQ3ByBs0g
NvI0c7QNZ3EUywjPWv+1m9OEzIghK77S8ycjXMX+xRT4tdiMM3x8TjeuSXLhxLo+B6seliSKvr8t
PR8RYOrAed90QZyiNE9ah5GzFrRCOtE9B5mZ9Ztqyt+NqY3kpxZMctbDNanptT8PpzJPs62qzU9O
oI91mpJEPtv02F00xJbH+8XCMdy5bmpcCbs00m3vFxD3HGs+8J5aTOJSFFs6D/qj1UA2YObykiVu
RuaSle0syOdbIhnEI2rs6VqzRxMyGpOgVDqWNjYyt5drXtf4c5z7YAQy0RlkWU6So6VhXKiJcePe
pyWahY7H8u3EnE6olpi8jZBZ3W3NFz5myIWLTTC7w+HXB+yfpciSvTPgCC9B1djiDX31zWG0W8io
0Z2ZHxs20K1njcMVJDTTX9tErHIcLa/REyRJaC2cKzKJfocX3j2jyo5VKOTvCrWfBP/r56FDAAAB
rM1PcBQ/tmLeAT5PWwjShuZzm7Gmjr56KXN9H81sc7++Az9VhhiEcJtzJcF5HHHT96fxzhncIiaT
8Dg0HMJKIlPYoNiOS+SxZ8NBA/Pr6/3sz1ov6LuruUPa9k9u87LlgON42co9IqlmJaJXW4WGhxyt
tnjpQeztsg6zqOcG4+3btjMSFuEdEmsU+0TkBhqw3H2B/T8cJpQYvynsfjYd8PkY5cNA8OFd/VSU
11C1wLHq7JgUhXPSQ1e8VjbQ6XBkGmIWYexw2M7znBcpSUV/PXicNQWSy5tacNBWfAmOMuUpsIhJ
ny0qz45RAPmus3bPqDvkZYkVjmjQTu76oVF12BOtfYxX3pRNGFPFiKiI3kEhdF5sD+cCQ5plOASG
8O/mSLABR/OER1ip9PltVyyROAWbcUFg85t78TOUc70XnChXGbcrmf9//3DEGvAzu1d27DFAQ8Tu
qrCf8DyNtvPYKMDShHSDOE4Ta++20t0whv6nFBdJ9F5goRrmJ+Ex/eET4CEePUxN6ogQTh1cI67O
tTP+bhn4qWPBVWhUAP6C54fF9oeSFMHeEHllpY6ew+HZY3ICtcfrN40lqTO8jFwLlD7qOkHJ/fjr
98FaOwXfdRIkRxR77f9IAJdI4r+/x4xGHNAPI7ZEhhLRMXcqeWlEkXwuNEfjji7zfCMNVz6UzvyQ
ybl5NRDS7vp5IMOsr0oGrqy3jBYYugT2Lu5rjpNO1h45f5MqXZXdlyYSUX+BHJDC9e3T/0/t85t+
Nd2ttYf2/6t9PqqOBG1Uod/2qv/1r/6S+3h/BKy89IKt1XIDLurf4ZdybUhjOiSlDYTE6pL4T68a
6wSCn5XGG6zPqs3H+KtXbf3h4HhgK/NQ/6zU13/Sq16fu/88lytWwl2Rjxb6GCS2P5mPLGEmmXYT
7yxjzt9sRxOcgrIFq4ykmdNJ52Ib+fcNuv3zT3/bsv67CyJ9omePWJq+6Npy+2YrzvjWNYPlN0th
sBWgXQ+L1NOtl1P8xoT7/cba+X0f6s8viM+P+wVBg6b/Dy08Zr9LB6HKOftV4r2kkgvYEMPedy69
kF9/te/Xl7dL8VPzW6OexOH5o7uqTcYErqBwzmhC3Bflp+3R7YkmDz0rFtc9OucHP0vFNarW6f7X
l/6bb8mTBAuV/ZYd/selbWyyYTaN1jl3VkoYL8xG4GMuIfAFporiN7MA8b3j5u2L8gRi7YKTh1v2
xz7zxLQXNrxyULJ7XAi5JYLpMSWpZTP0PntIaad1ciomys7N3CZD9+iIKk+2U06xb1ql/A054eev
73GgwszJPMRjcf9h/0jxoOg8jpxzMDp8Xbk2tkyD/tV/ea118oQTCq+i/yMmFVWumSfz7JztbhTX
mo3zCzma071Orfrp17/q9+3n9T575uqocld3bPATjVD1dWuQ2+acme6/dmAwd9qi2v71Rf7u3rEI
kU3LxVilfnghTfhlfm/l5GsRkXVOg4E2X+BR7Islo/f164v9cNb48ysBNxVswutw7sezBsRmMSyG
sM+ppdBt2wPXFJFB3zZvu/opaDL3xfFmXlIlp3sgezR4Sc393fH05yeY7hLLHnJH/o+fDhwRkMko
8jLnjL7POtmA0DijRgSj10bHEwqgiC5LZq0K/kXTynp7ed26o30qu/b465vyd7+AA5vMkesv/ZPt
OssZjhdZzcu7ttzA81IVcV4+O4ykd//8Up7H4EtwEiEAz/p+9cUV0Vat39hnheztXsqYVxZ3Bkt9
4PFL/Ppi3y/1FOeO80Y9he3D5X56fOukr3LKDSRpBJ8udFTa+qnE3PlEg23i0D+zOvz6iuL7JXi9
JF0EVJOex9PMjGj9SN/sLjAYsRxisz6ZUUv7IygxanQ4g+690ZjuVRfxu9LroK0WpNZ7FfNKFVNf
nX2jrMdtoLzmiLSyPb6tID0ZRB0PgEX7NkqMRWwV2Uy/uUnum7/3P1uwy8ZPADWTbMaQ9psh+/vP
TFBlClrIdk4dfbG9uSTLvlKesY/BA+mwMguwQBsqkZYY1iqFw7QT/LG7tsXwt5uJre1CrBj8kJEb
90ioiv7LhEYGDSIzTuYhjcHKa7apGEJXjJx0Rcz0oUmC6T73GGuZKf+sZah+4SPtaPFgWfYFhLzm
qR/8ChukY5/alBv4JlW9hf1qtDvG0fIB8TlRbXRYGwEZ0eVPd34CdauQiZch0FMoaGOtbO+Qlw3X
CLjTOK/m26YJTDN0BodiBnOPuO6SapW9OkwXZto1y4Fxs/ROIwlH5454ZFo9rSiTE0lb/ZcszZsn
vy6t+lQINd+LgFMLgl5jIEsyi9WzmGl5Eahme6vmA87wA+YSnr0+814yZfG0O6nlvszoZ750NA7Z
oYfBfSnmzPpM+J1Flew39y1xqSTB+s0Gy5MzhKy/g4tYx2WHEbMQ7w274SWdguDSiWi7I43kjkYq
esDSrQ6RbXdf2g4cuFFZ4j0kcO6PHCP/vuvi5cEa3O5LLR1+p8Ib5YOY2u5LVsQWhgRGPrulQ19J
M6SVD4wd+a9oqTP6ikr+SpHCiF167pujTYShb7tcyU6NIXStU+ciadNj7BAojSrS58l2Eg/5b1Ei
oDol68HkLeoybpgkmKk13ZNO6lHvmobhbd0yF9dkBvPUZKDTXnxvnV/MaUqPeqgCBHuDGfneqV7X
S2NAs3Ogv9DkB4tYu2ZDEbRad3r2Ra9KeP8qM55jNDWBuE7w7fNTulhzSfijM7D1Z4f9ps8iBhmi
tHmWh9RgemFG/FlyioBhGJinahGwF/V4yKf9nLMvh33pYr8iBmBBsZUv5EGqwn0ZqsZ9YfQlrRCS
hcSVNgsoHPZC3DKhD/7Wij3nuRyGktGOmq/yBgkqDTnaWakB7GMvUDWfSMcbLojo5jIdoSkIjpdK
b80u8t5DSVdjCLKTYELfTedr4BbmuSCEtQ6LTEpMLGR0Ta6B3bBc5veZRCulq6SuT5mJb6nkmUzI
5+3Ku77ucLWkkS6+Vm7bvwYOMzDX8vU1vFNdbuYpjaaNzliZSI1m4RrNuuUmGHP96OVZ2+07d/Y+
T4svtl1flpdVZ7bxHr6EPzLIQMoqqAvJOdPVtUwHMSLG68j6I+aYuNa+vlonIIemnKOzmHu/OQTd
6D3Vquj3c1kvzx5w9pNNkhTpcKOzPJd5k+0Q3ix0JAd+xiByh02WjeVzWjOB3JZD0m0zs/UP62G0
I3K8WSXgzAcwmSFsHDi87IuAiG8Wpigssf7f66wjtTBr6ou0JY1vdvX8NYqrkVx0ZdzNsioeVTY4
tFXKPqxLLJFp06nQz9oXv3d4P9RibCOrSDZ6YJhc1BV/KDCuCRs3Wf7tiCw9VM2J2HqQYpmDZs0q
3AlbVA0xTdFuqsdLTrrBkbYhBuNSAVpx1ggxNHwywvsVJxdBVXebHPv4dqlmY2cVlf5QZ15Tb4ay
22sXCVmZmJ9zv6seZa4s5mdi2ndGZG/RopkHGfXFHbsSA+aF5f3Sc5oxrGOTX5ROYEqsrURE2uv6
FtMmD7XhcSJ7QTghrg0r5ZXoOiqGXVWTU3wmtowDtmUj39yw2vZf6MKyIFWLxE3INAPhaj/Ih9bX
U0wOJZ1XBpvJhAIOj/cQFnh9F5CTGNQj4Uy3JJoz/l0nc3Te2Y8DTawt41Tm11Wbr39NTICTMtWz
BLEaczCrK1bbiToKFi5HOG9YBHMOh1cf3hwDzAk56dEVGYPimseWKN8B2zlD8xzlI/xjAnoxlAub
sQ3vfNLVxbNL37x+nevBCTsGhhEZln23K1Nn/FoEY4P9LzPcj1gq5UWbyO5IbGhMUvEUKx0SXJ58
6ob+Ja1J93IdFeMfnVk+Hgk00MY78pUrG4FUElwPbapwbJE8iUCmOaaGt+znoKw/4EAtfGwqzvhh
cNvi3ovrVytfHifLETdZj1eEdZVBnUWvf+fo2voS90n8ZVFqfBdrn1+ONx4v5ZCRlezE/ojLPFEZ
Mu68IxPVVV21naDp0sz3WMc3mWZqSpzZZJ7hY85XDfyPe9J9FGrXIsMj4/ErYHajn/BglMNU7pDj
5ldT2zo3C47om0Y4+r5QjEews3af0Y/ku6pf7E9kKg7n3qsXi1GIpbywC0D/ZchSw5FEXskEO2e5
kJG7TYvAOc3j8IlZ9fhu7OMMP4A2r1oVu8/Z6GXxps0TeBxpKVTYQIi5ls6sEPa69smQo/TCZIi7
F0vh7C2Aue5K5eozZiYjCh1c4u1BsOTtDQ6zw3YCNslEDkfKtE+Ay773shpJVGkv4IwSDMazJhoe
52koUWM/EXjb6J3ZdY46TWqa3E1QmYYXBhFWR7L7sAgcJELCI1WucZn6S/UBG4slN0amizK0DN/M
jpqH53pkh38VQ9Nd6bqmmcxGeC7TrsB6IJOoCytBeZGwuB3QDwu1qTlZGAQB+sNdbA3EVZRphGW0
Y8l7yqYeT9Ccu5eTslhGbXNG/bDm58L1L1odbfKysq56f4bwNMtGBFgMfIcFUYxfGerraC+NZk1/
Z3zmOI21I12E8Gntq/uuEM0HbKLdQ5DPzm6YFuylKB6Y0ZLh6phJwshlSf2tXTMogK+GStosevah
3pxBABiDyrcOt+p2INv3UOYLQ0m3itQNHrLpg9mOxpWrepvxvt3Y+wDOBfaJuiTLr/NdspppWgO9
5Nl9jfJk+liDifs8upH/ZfR6LJZm7ekOvr9gKplWud+GEdHyr9BxGrVtSUnVR0b9r24yxbddCkk/
XFTXn2xsxeSZkh24TSaFswFrREsaLvl7Rk6esmV6UU+gB2f2eJlJgTKTihBIVzt9cM6YjTCk8hFU
MMPSGz9e0hsTF5gZRoybbkqZE4xcWpNxlxg2v1pOA8k5AlFktvgwJQ0pTH9WsP/rhf6mF4o38HfO
x7L82lU9/cBvMDJ//qu/eqHyD/bctdahg4lA8dteqP+mwOXg5JmrcNajMv1Ltyv/oAnKsdHhREfP
CV7Mv3uhNr1QCY9mzS0EN49z8h94ICEhr/XvN7WYibEQVpEPxJAPCM7mh26hTeu/gJxpnkvTqJJG
b4TjGaxdZUR2EjvhLnPsvsJ8PNTtnpOpIE+y7m1iLtn9w2JRZVjjPLmamMzKCvEWM/lpyR3nQTAj
zbYsRp/iwIo/FJP2Nyr23I+D4/RXJIv2tyzPRrRXVYq2nZOzfxWP/D8J/51kDbQjIeUAG8PZT6cF
HQ1Giba3PxmjE81nqoApYLZq9ZdDKp3yg51F2r/sSD43Nzr3RvxQTmHrL+lCxElpdRPZr5UZypTh
/NzhNMq6GS+6aSNYs/UTopERigxKfOMqs5W7hEgG/Hqf8du+g81WeBvbQtgEHyxSH0SCQStOOCZv
WpUO3oUDqesLdLzmnedo66Lz+4TqAOJOg+xBYa3YdGajIOkPlnWgE/R+zuzs1sMWlh75T+wrvFxR
se0nWx17kNFt2NJN2vXCeJkyZwoDMy3Gi7bzjdXTYO8I6JGoMgJyb5fEb1xcV0Z3L8zcvRokRye8
LL7AtC4p2HpYLA8LZvl3te9G79t+toILpJa2sU272s3PWFk4yxBFnT4OY5vsDPpZ0Gl8n3tQD2FD
NuvJkxUYoJpFkODPEQ+l10Vgb+Z5PPe6jzHrx3Wy85W33Ddl7CjzEFHEHjPhsVy3cPSsfgTvNi7l
1g/mISHftEn3wRxFR6cqrMd6seeCjHZjeS85eDhhH7Po4/wyg/wBjLcuP8RrKqS500zgJ2NH3Kns
uoOl0/9j78x25EayLftFTNA4E2j0g9NnD/cIj0FS6IWIQeI8GEnj9PW9GKm6nVImUn0b6LeuKlSl
VAr5QNLs2Dl7r03pfYgjDqkcE3M7ES9Ri1ODK0eWuQ1DdlO0VmDI2rrMiCU2ox6iFkT8dUj6mSTi
0Nn4sYXwJKuGlNPMQh+oZBGQs9uh2+pab7UERWGgsY1hk5PiG2CSJd8CW3s22uvCNg6Ras72krQ+
Uwi5SXWx5Ex1aBMIPhbh0c3Kbelk7RN2xuvIkHzV8DJbVFAd5uDpWejDvHXdJNyG/fSgE5iMoRMY
6+zI9EYWmn6obSvbdjgdjz78tlWGRGLTamh3CmtMjpbKq+3gVclJy6f5oEseTcPJjSefCPiy86xA
CggPadxpiF/SfluVbtcdbdNMD20CV4HK94gRMToRz6Yw4RVkjNXTrgJO1lq12lpzzfejyTXcDJyU
UsMJXVOGBuTxfrNn+QXdJa7nkDOhIyEOccrPPIgH3rBmwBndkBIM+jUBzCtJPOgSrV2JKhGr3rBD
rG2puOPdp6fUnjR22bGrD4SNqm+4gqe1R/A2Uop42FN2IFNlkllGc7evpEQfYz9IM7/PvORmFiGK
NYWh2JgfE2AZld76Rzca7ls/OZQ4wtaePm2ilG8/IqvL662nVnIInMZzSvTvyrfVuG3qvNv04Qx3
L7Q+OQigltjldi2K/Ftu6c3KKAcH5W6sHhINtKoUAjuf065kZ7MIJt7ZqpHVpYwCVsyyxApcrXXV
FTLaYmzKwPWBZwRxDemR6+HsjBbbnIYDc+81+RtuLwpPwjmPDsvlUTVknJK3lV5iv0v3zEHjNU+F
uEaxvPbEamseH2quysuIU/MlX1azTEEEYnbdaqe6Nqz7xJDOkZNUHHDBmm0NIBY5VPxF19qeY8/4
Pe4KsY/cFiUOLZAVAxBA3lroH5lMm5uWZf3amUO9imbHP2Spex86zXXoO33LMuGdqlQb3KDNnO4z
64paG70b9hycuvSCxbgPZJd1O50LtdUrqS52ZMf35jj6VNX6/dxo3dpKi+eWNlCQ+gphV7EldTle
kcvgYtxu71tSVvmGMM0rPd2mZmby9irrJbaSS2bG7A6SkLRMkKmVdo85UsetUczhw5AN51qTTcBJ
In1ytfTJhm+GTbx/gU71xYmMg6FsznhCQSjLIfYgxdi2Q7O4+Xa+kYZ8i9K6GCKSu8Fr3kp7sjd2
M7d7vTMeaxKFuIEzdEIFvt6Tjff4EgvzXvn1Td7Gn/BmzivOVHg66USx0m5Q5n61/KENmBQE2bKW
1pp357Xmrk3S8X7k0qHk6iPAIM7sfc3CSHzJbc9ZN6a7YI0stJRuf0b9tOklbjM6C1u7lwbWVMy6
ssfqGOC8i4Nsyr0dBeF8iKtuD8Xz2CdhtutyPQkiHzhQ0mtbNrM8mEMfTRCSJAjqlrLegCp1LNhI
RS6AVaxrXOD1pq6W51wxyeLwVG3q1I5fiTaygsFQnAske8KQPwmr35dhdfb7mY019VEDN91DP7W0
1tzijTMd8W7TlxTYwKbn86CgrbIATmpy6mn0CUaxWysOScGLbHu+jDY0XI50sl6rORYnO7GjLQCs
adWqyHwOK1XfE9iVlSut6cgO9/DaYRU0y7tI65FdVU3sBB37Wp0AuZ4qO13Dnai3parVjRGVYZAY
Bl4OBdgkNAHkacOyPQ+Y1B1/pXn2ZcCsw2E0L2/1qO6J3qMPhzhqmlN1X6aad/DbbD6OvflkjXr9
CqNei/ZhUapsa7uD2a7MXAzNyrKqqd+zzxqbvvPfsGrfiZjzTGcN3X1rl3dDqWmBzEhfn2J1ix/n
c4stfUu+d3XEavjZayHHjEl2NDTRbQQfb21wevvK8mrtByRxL+ksmg0nl+ZAvCIG3KqPd07uJCvP
A9lTcMxDhd8/Y/ejx6B72jnqh+wTOnbaZgi2vzvkuKyVXXOEjs38pfLc6QFRKGZH5T2bmV0D7yrc
T647J6AHHD1Ax50+llGp0yhbsDMucFLTRN0/WstDxAVLV+ZoZth+ExZkn7cXNVDUivS9brJXJrcu
s5iy/2y2/Ub3FdAkPbNRN7JlY2oXiOISsi2CuW6sVa03+QlFW7VPMS5SI5TRWRj5nh5qFmjkMAJn
86t7rzAkfSIvVlfi7r397Dryszb7e9KUx8ce6ftWQGMAETVnyU3Zde8wpd5YnXMsGY6/Vk2onpJU
nJzS9LGRIuu1By3ZoHJmgwCOvKZVBarANvQy0KrUuJQmnQbiq+RNKtp5RcNsuimQnu+HSoxrN5Zv
eURCnGIILO44iosHFsh23JjKhIbndEOcwzWI2q1VWBmbV6uVz5LRySlyJkBN1IKfFuHuhJIz9xbt
4mQ+FLEpXsvcdl6tpIxXcu5owIS4OTWRUzAovnMD1TwgNYS32B+Orpo1DKAIF03jNuSgAhcOeqAK
jzHd4oLKA9140kcxwGZRDPGpUbBJMsboD6AFu0acKbSCouw/Nf58QEn4XoUOXdQahn7R1SjRodke
QroAq3m0/RWb5I6rdrRTi75ngv4tr6p0NVrqa9/BMTHmGmt5TavQztEyN/StaGFU+9gq69UU1nQ9
PZHvzQ47OE19hJ76sAkb85LGqfmUWE6zy2vHOyVxwfC2iwuUz/7DNMfbvJfNPX1Xa6eLV/qQFEwA
hwgjDZ9E1AAIkcY61CwTw0JN9oXdIFxNwQ06U7lxJUTqkvuuQIW/gicrAmBHNZaufu3RMmQ5SewV
2crY1SXSsDmLvw4+CZUU+Fvd4ysu/PoJfVy1QZhRr+ykOBFZOq1JQCrWHFXQSHealeOsqNkT8wqO
nHXvky20cyLzLS/VU1VP9i0NumtXcE4x8KBvx6G0gqaG52BBFTFruzlrzdhvwUsan8g/hvVGv/Fp
pPUEySRlq5sIj04F5A2zomkR23iQjLSqbrJifsLfMW6hKdGyp0nynjViLUZ3RsbOXT7mTH51gjSc
0QufXJHfoCy3Lo1Fu0fJ8jvFLy3NuN2IdK6CWAM8MFr97Ri3MQBrVTw1Vpqsc9rHWwxNPggZih2k
gnSFtDQ/ZxGLy4Qda8t4QF4cL3zV24Y8BvJUd/GQjVegI1gyWkcE8KqpegQ6Vb1OL+U4qQty3ABk
J2OBtsExY+nTBZH0USMeDel1ZQZu3/cr13eHG6al7xXnjVxoz4Y3v0Q1LBLRqhuOuRNfRrYd8vkQ
elm/mTVtl8ffwQmQA+a0+o1o03ovs+aOwNZTOcYsj7H06LQn+rauOd72RmPuzK7fGZUtVshqTgyd
2UBTHVeL92S7MRDpZH4ZXfUWqui1qjLun8q8qu7sVuETfIRuxXEq+qppBml9Vn7Asw4ty3RvZt/7
4kHTany/2mVsjisj8upLGIJe0Epd3FhWfU0HqjOtTfWgUzS9VpkX6cj5q4HyTLsDSQIiKyvGmS0h
Dfm47ARypWt1TNuXxKuGO/gr+pRvYE64R8IBmphptA2iZNw90BWL57xKiTJJElEQ12WQEzBWZk6B
xxR9bcRNeR2W7nCvjUzhUifbpYkWAZIxGj0OqgzrC3rWJBgHJoeNXcunQXn5oe/j/kBVnWFli8ud
5ZfWtp7m6IQDytk2pXqcGqJ3ZOXf+p5K78pEE99pIqvTHCcM3kyv2Rv5lB1VFU5be7CaR6tE4+01
xgtn+PScwbYMwki/RfgM0KWtohuQmmagAG6eEQpbGzmP486sMLalPaclcDTatvNd/BxJRAFQMjcq
TWsdjRqHqkUXSy8vWtPb0BhhkcFtEbXo1CnIhjgPbx38XeCrp1evULSYDffFjXK+MYrac6lgdDTp
dCC/BnrF0F9EUVFWtLHLXux/RSqdrOFhmDSkmRIheywpg5oZfCZ/PVTMQPHsRMw9uF2LYQsum+CR
0UANP6bbuNLzA3XjwS2gw+V50W8X/PWG1Xzi0tvlJkcGlKLb5TDlIdLR6Ma6OR0Xc0yfeyZ2VNKW
np3ZqtmFGM/Wl6n1T9D5AVmSHbQ2QtdeQYYINGx5dIsNiZOp1dGP5sm+zSwRNE2drrKu1U9dJrtj
W5nf5azOk49tZjlbGHNyEazum3GOiru04TJWmbNK/czYiDwfAigXtPyrpFtn0tNOg5XeJUZhrADD
niPH/VR5dGapryUQvYU8Mo7bUugghel35J3NWYZknK3KEv4qTzF/Srpvc1Vfnao7T/UErmYBY0Xm
hi4D5yzDhHas0SUfupiPl9OuMdtAj0dWZVsP91DwyeLNavrb43QceFIDteD4ddWxRhJjRF5l/9q7
6Wvi2gfPkndIKMZD0k7QoqQ8sUR/Ai1fQn0cNxy1uJMFuJyubxG2MGC9kFBr7LxxoI0ys+laiHya
WtxjCDqA/d3MPeoBKXFQcdCZy8/S0mibDMPgbY1cPLJ23htTBDg06rtN5gycvLwBVTLHwQ724zyD
2aQjsBZhArGFbMoVbJfXsqv8axpBH6aa3UmsQhhgzfnJE9YdCZ0dqQvCAMmib7vWdiFMoHkIKJS1
NaMfEGihmz4Cxv3mCXlpZ+OUec4LvLZtnb90otipzvve9FPNMTfB2iPmNGgLfy3TMhDMR9cI2b/X
HYlSuZZ9jaUWbyTWiWBxVcHCrWiqeItkIfWjdVnSC4gFZD9WLYIg0rsmZoEOWtU4Y1Dj0L8tVG8c
AUI6NbJggkaHnkN5L6eGP8ROXmNBAXFay00JFbdZx5CSBumc6kKc8BMGTjoWFGJZrrZ0cSJybZW9
ymbhSnboSSqMiqB9Lbw//orpQ3NIchneeaxqHQBC0dgFpTEKktUC/+geNUwdLaPdVpu20MaGJjBF
TKuNUQtPYSENhWcQJrAEf8h3ZIc1PQelTfqNAlL/2majm3VY/PyWjsX/m3797lt1eSm+tf9jGQS8
UVywzsXd//z5l+2fv46+VQtD/adf4NCEnH5V35rp/lvLdOo/fejlT/6f/p8/Gue/7cTbOn3r/xLd
/o3nvjAIl/+QTPVzL/7j5/7Ti/f+IGZxac+TrPyj4f4fEqH44090hoFS7UcT3uQffwiQTf0PFFQM
xUEQ+QvA/b/Fb6fB/3PP3cLgDbwdS4NjooH7m0yMdrCEWttmhwIw59mNsnmrGS3PxlwA8bWZCe47
aWNLNUS3mJ7klFmrvjIQPHCWfIIQg92yilqDrnlGpuHKF4Bggyw0xju6eBkaEw3NWZ01DEUhmKr5
FCbupHg2agZwopvPvhvpe94li9wUE/916eOy/+amnqkCmSTztolNv12lqKjvpcZa1iDN2HnDgJ3d
5f3WZjzt3N4Kj5U9IlRxyrG84W2S8EQeff1i+uW8xSmT4eTUzMOkppQFP7aoqfc5nGvVPDDPU9rR
o8oS1IiE8Lz3kRk528F3qW71PoySTaGisWGriTX7OdZ9HH4IivwuPlWdibB6NVDTDncSCUm8ciNv
iC7w0GNvW2WTiO6HSHe2ep4V0lolUYEjy2Bsrq+1WDftg7CWPxmJ2He/jE1Wlztal84qQkVLWM0E
iDEIRetGazF4s+lh2XUEUjDESyFwEgw+0WsxT9EtiLJqU+lzTofYnSQ430h6X2Y1dhqr4jBuhlK6
O+XM645fIQ7qmzdI4/3FpWxsg0yPzH3umII6HG7AEGKmbqCKeX6+K5pCP8NxyzGtb+um91ICehz2
G6oCacn6TsaZwQ1TMx7sVFIFGhyza+9M4xObWfZFjydEO3kZo1FScJSTzP6mlWN677UdRntQimvo
rP42Zt596DzffE5tWidDHONdcpvykPhldwRcv8eimt/HWO6u/YjyZuVqpMfjTtxpMJkpAEpod9Oj
y2LXrDTfb19tpsz3BZm+65FT8iGLHMgEQ1ecXD1vN21t0QSdk5yK2ClXUhPxLhor/82JMnqQTdik
d73myJcIzpWgCJj0iz95bBBdKrQjaWX81KSX+hUN7bQbJFQW08gfU602nmE+1hE4x+wtQRr5yYEI
vbaw9mzZ0q1DxNGWJvVYHBpz+BYSUvQy0z3c+HXF6LWPo+6FFh8Y4gRaVzxY0AyHU2/F9m2OK3Vr
9ugNKYXCat9EVnaofOGcw8oVz6OhvIuAmUbZNnQHP83yA94WQJQAgx9bVUW3JjTrfWYW5mmIp/EC
RJy5VlTbRO7FKKv7Ov0iyzh95ormu3FU5olIgHyvyrK+IPTM32o8tmEQgms+Jo0530m76znY4Mgq
EBX2zIg9l6qiK3LEp7TNUZIlZyR15tWfwbZTUvDY52MDJI54heQIYdO8VTQlbvrGTD6PrT72K3Ma
9DNI/uTcxZl8VLgUH4iVqVEN41LXxsR/pqOZYp91ulNnV6TO0KxOj/oMCHIriri4s3U/PJAvNexI
p4nWeup720b29ne7xw2NQHT6PKYGMeD+Ioaqi0Nnh+dcr8o1OAJ9kRwywiqjg+HXp8nWJ9qaJsWp
pd5VORgr5Mv5Xo9osZc2JyYh2n7XJKW7NWKQ1vPoyNc6RJmhyyHZ5kg4Aqe0hmtacfSMCarcV40y
r+E0TF8UgII3OxT9lS8kvB2rWn2mCy8WhkCx5jnp1lUxpvshB4VYW6kDfUJV2RMZifmOy87Toi3h
gG5Wv5saU4fZK+ggjKFubgi1AcBYNN2dK3o8dH0xOUwn+njlcZz+PhsxYxTUAIpbmcMMTYfHesz6
MxSPu5pe4cUAIfqF9Ll8N9u+3I7mhOIThYl+dpJMP/td5l80pmfXaewVGwUZ7DdVtTj38/E2l6pG
bsSDelSwOdczTd4iCIeOwjUT0bGuOFZEngNrQZnlWZH1gFKMpYaO50kDM3o0pCUenIkBV6CDQwpa
6UxvcTqMnBc1D2WeatN030ImeGVayGAtzY7sJeDhZWV8TTk2H/LWzncSguqjaNL2PnI792LQjyO5
Xs5w4qdMPrWl8mn3uvO5pzh8qSvFmBZL/H2eoJ5iGNe6NyWM+/eJrhtSokgCNCjt4ahFRb8L0eZd
+q4xj0ZulFsvkfLTgFEfgRJngMnq552ZjPGVna1+dnxVvXpd6X6fkgytqNO10QpR+DsdiHRjQXSH
9VmTRuqp0zS29tqFG0Kzj/cZ+AjlD57IUtSQbd6/1Li/86A3BjMPnFlLj0vI/CfSXbtN5SLLI/Us
CQPbSbPvpSVAJfq9/OxFpeNsrCoqXs0o8nYlgo2zEqF36pFuQxCfIdMizvNVhg19Mtjf6Kh1+aVD
eX6bekV7ztAubhS5xkdZaZjgOxSshFfSr85dTpN9qT5jsEAGXdPbZXynMSdvzUFdAY96N7PmT990
U+VqQT+wXQOPiU750GmPcWw7zxg1WXoyBiwLeDstl0WbqG64nIRw6l51yyzTvBAwWLIsgZLJ0O4g
JQ1tb+d2NMm4J4YEkziqn6AQcBOxnHsvmT6TxJiYL5iSq7MGGvPBoxm9Evpo3gxko7AMTgYcT4b3
UVielwt4lLkpdnOnMM6XydpPpXGGNpAeIgPfYhOX1V0VGeaT63X9ZnQ12rgSHrvmpDQSfcfceExg
1hyGW/TIZn1gntFeXTuy3rq4QUQjunpeq6H3HwR5LAydWmOrx414hJMTW5wXa+suC2WIR7of/Wse
le4OoEIVDLp544XNwGUvLB0lAy1SyxmPfmd4G5Fo8htMBkSf2kQrOOyku2f4VCMkapFNhlN7V895
Tfp8jSAvNoz9aNIAmG3GK8MAgm8Xisb9TC1gPI6mn+JRBwn33Ss09VxUnr0Ns/qLLXN3A+n0ahpN
m/L5dDJWqFNavOwD/Yy0S7HwY6Y5OEgfkgC/WBOyacv5LambAvRXEg5HQ41rCL7DifDeiFvT4kiT
ZvZdSG2KLpjNGkqnlTJZblzYnXKm/kCNoC5mpCQH3+YTmVXFbY9oow5CxkU79rty2+My5pTO0UhL
hLtH9OjdusId2RXc5JkCzaHjm9LQllO4V3UaMkXO0C+7ohHZwc5B5HNn53dDVaMTaKwxRb6rV5Sv
fTttMo5b9w7hBKthNoeDo0/lLV0IBpS56TTcHL5La3OO6UBmxi7TWVYQv1BMj1SqiEINfXjo9Tx6
0rMqf0KP720tBANWwKhJ3tZZ5+MLcqhWIjs86G6NjiTSsUDRm2AHo2UcHrDV0q0ZIzM9ph0SC8Zp
Al1mEkEN5uwXtd9MCEWtD22kI86CCDbp3YS9DY+785qjnTO9hRNpnmmSThdf0oj1swTXayTHY1yS
KhRR+H+Z6XKnlvMYObAZlJFcUBsKPqV1LDJXfE2whS3SvDwAp+9TkhXOFzH3xmHSXEIbhthcS6W1
m9qcX5p4onWhXT1yh+hp9g4oaBHTymY6U3XlsNOJhgsyhG4jR4RTkotik5MNzWUxtwrnfsBJVa3N
nOJGy5Pb3krMc2tbz6JlKAkIU62iLMvXWebRCyxyvpgC6WVe0B5AH1WvKpC1R6bWJvM3bxtH5XRk
6AB31zI+mU2ZZ4E3VkWgkz21FS6z4FkbZxzxylwkyJzBrQJwLa74OUnN50kzRhqPiBIKGD9IO93b
0YGTXTtldi65/V40AjuNRe1SEPi0r5GgHmlg6+e4yBNgvYNFkEXDNtfGySGpXW87td0c1MiOg8lC
rFtXXXTBS8PODq381tb5cEQBb5IZiwRC6KajGYjK4i+n1n+wiv5i5uFgiJfSJD3OMolk5Hz4szEm
DmkfJMpLDikZ2ZRw4NuPzeyxStuA3x8svZRvRDJ6JVu2nq3//cV/NmUhUOPFHd0wkMtj2RH+Ly+O
kotJyFwnBzFWzduckvZcJ3kMjMXP7v/9pX62+X28lLmw9DAUYvNzfzUtJSihnDEueKnakOWGZ2TK
iQKKqm///jp/w2DwmbCeYzMTGIcF5uafv1BMHhNKFDc6qJq+MXwk6+Co0djkZdLdyQYe8k3vx0zF
J6t4qRdKBatKFN9qYbwcrpmrlZt/f0t/v8SL0s5aIsSXYNlf82uV3nlxxynjIMdyPutFM+3MlDHj
or7HdqdHcfMGqIjrLJrwT+jA/1dy/qZ/ZC7Uy79cpr/1jz6/8JyXEVSBv7aPfvzYj/YRxIw/UF3C
4cN0DG7VAnHyo30kDOsPoJo0XZkm/FcDySL2Qjcskor5oR9g1v842u0/wNqJBVqJn3bpSf13VJw/
P7iQSSFJAFlAXLoQT7DP/nyTzyBDWOeVcy36vJiDMhnVFZBx5zCcl+3Xv3wxv12iPl6M3tUSletb
WJ1/9VNG9mjlmDBQhuDKeS4tqpRpsV/86ZdwDB32me5aL36P5+r/4qVhSAO2cVyHL/Xnz5lomaDt
Lqzr7I+8tE/G26afBpiJrlrocd5I4xtHEIaSNlySD/795X/u2i2fHDYrAlks5yhwEez+/PKGmUSl
D7LxmpMdlYCn7zGkYGKZ62NSLS83Fp73G5u38att9+NFuVVYMASGGZM26F/tnajVGSMSDHS1jdJ4
LMH9HYzCmeWWVcb/VHe2d8NWzIsroUixjdFivjuLazcnlMoMJDOWHesa/pSWkKdwM8+z9QKYBF0M
ZiZdnGCqsewkC7lq1SK8WCzr6Bp+Y1P9Gf/z53cHhMRe9jfyM3+1kHsDp6/RjQ38FnjdoLlZhzFX
WNu8dhSPOTlWJ5B+7fu/XzGfL+d/a5t/vKrP44HEmRf+dUdzNB3lsN2IK05Q8VhqC8zMLePvejrK
6yTm8d62sBSSDxVj96No/w0e4e8PJsAjoLuug8waufYvF69H4ZLJbBQUe7Ack+WBmRbyQ9TL30Ef
xD/cKGynPFke+zcd6l8WgXACh6nrSlytxUbOwLfMtqRcYTIMF1smZbv10uvO8nTqtAFqd+Bh+fBE
fkA6//2L/6cPDjeZ1XLBBvztrjUsaEfAO3XG3pKHxMKCVd0YZEj1q6Rkz/33V/unh8Rl2eO55N9E
tv5i6Bd1qiea2Rs0AzGfllOM4cuinXhSHBtOBZyxw4ftHvQ6d7lP6XspyJGJiOUQGsYsFA00PPrx
ns4CHrJMh1XcZb2PitrBOB332DZJD+UpswleHcgOJg1m++8f4gNY8cvNCtkauoJA2M3c+RchfgrN
QXmTL66QUAlWQHPX7D/um7Er6ucP6GDuDax7E18gNh8Ii/ii0JXjutnXU4FLlhgGTKlIkPEqilBv
371G/x134x9WQdgsVKi6xZu19V/epkaXsydgTlzt2eUL+fiaRd3UaJhD8Sjz5nd39rKD/vQUL3nd
cHUBcS/8FJhNPy+BRYdjUM+m9jos3mi7w/Qagg3mv0x8gUrHLNuYTuusMCKHzQa8Q8ygd5j8h4QB
MYevcurezaof71KdFQBPVf2cUIPfWAuK4eMratk1HOB1YDdx40FjBVJzA8fVOhguHwinz+9M8HyC
Xz8Wn4TrDFXEMmh4/ooUmSmrXZlM0bXiLgl81BDNOqVRcIueeer2eEv7IUjdPu3WmBdzJwDLF8Zb
H9jtwlvUTR2/bO0HBg3FjV507rafI22J9m5JTijJmTdxUNvhvNZN3H64jAbtqdaKqFvrLujJ1RAR
QBVYCDLaNdwInoy0HdSGLYAZK45zIhC9urzSz4pPXlsQ/1N41QXFFDNTj0Q6taqNnEi6yc1uRTXl
bzqq9DW5SRzNDdJTa95fH79PNk7rYzfF5Trp2L/BB9uFuRhFGF9gfSIbN8bnuLT59DUCGo/wGNfV
6k+kMKXD2gxdl4AnSVdYphEigsboOYYXdtRwknV8BsAOfZdXPP8N5Nmi7bL9PM6dsZKIBZuDIadE
Q+4jLESfCud13YdHHYjzA1pWgcHK6qPmqg0w9MAv4rEO6ANliOHiqK7vIPjlqKqI7ArXXoppHYwf
227GPcI8jUfOqSZ/I4uY4JcPmrPLcI13V9n2S+tblAmlx2pDCchC3CMkvEcEz49NLskna1QnWuAR
Nmghd0pz98bL3EyxM4uYrgFGD0X/4WjSfpjOjlnJG230PbGNpqqIs1WdjN4BQWp8QdTRveHPdqpV
RAecZMq0WfuQ/C6NYTXbBtVzJcEBDLo+f2GclByNnrBd7PPG69RVVWAneM+Jagu3xmxWXwu/tb9U
i2taOnX8zo0yfotUmHarmZP7WldcHoLAunJHdjEGCOH2ATdWoWO1C8uRfuOkkX/sVd27xUgNc3gS
1Y+a7SXZqS89JCRHgnP84tHtSRPzuQFAsbrrwoXmjvh4slxadyvL9kOD/xXGYKBAzSw0QTF5zNrk
0JhH711/0ehkmLzdLGXkP8mp8LaavhQ/M7yhKsv4pkutr046DiST1V6DAuENLiIbgMDM6fH1PI1a
yxX78B4X08T4s3d91hW/Yq1IJu7KFYIKNlMLAK4ZYKeqnwFbcmUdMXNRk7QCn6IDoB38gdsLOSeX
PutZsvFTXBn3kwQ5T471EtoDKq0Ea+KGmF5Wo4WZNEJ9+DQYBliGOV4Opw4LD4FMN65VYFxpYomz
gCfUCwoMhggkpc2b48QBL86Nwk/KAXOfTUghszIzHqVuL3+oyv2brutZn1nOQoIpaf0zxxQdv4Pp
hM9EIp1AVafzG8xzQU97GPhfGoOdGk0hkSM0WEV6IS2LJYZTtnfzgU7wXVJKgCSxqScaK+rHGkkN
R3vLZhNFit/swRyAZsPTBPCyseBOtYp//Hi3BYMIhMESGzY6LgoQZSfTnfyoRbIc2cVtWUB4i5j6
XdSMG7wH1HiaUJQ99mJGUG6k071KOG6YOTQTkvrYnjsc7etpqR4ng+9eFBMfikeSV8rivn1P6Pvd
p8s/9c2EtzwiAPSgZ+AvPqJsgTmCpcjZbaUfyWcM3lS/I9Ke+49CYc7gBRzHNHdejAV8kbbgXBrJ
mxkNL3230MbxXbimeaikpl+I3AQOXIX6hQZOVt1wG3HtjOXdlpVk40FHt1/M7fc6w18ZVJX0Nx/W
cXhO7OYAOWCNhAst3Wln8mb7Ch/oQbbNAorgZ3qcpcM03kitwQT/UeCopVTJ5rR7//PwYy6lz5T6
C7LbhsMeWFomofxiZ7XorE/Qvwsb/4RrMsJi2+EN1njV5hWcbvypSGbC11yLefHy4xESoZ2O235s
ljKInadbN8PVs4b2HQcW16iGJ467q333I8EGXFo0OEmz4qiS0ePZfZBDWAbMg8OVvpSt6R74ONXJ
ZMJ7nyANwPHKaLlY94qZ6zCw43bL7fmB5dAjMBWEGSv+5rSniWx56aTO9UDS7r6IQ86Awim5a1UM
xHnj8a8bI7S5gf+E2XQCR/nYJ+5jmnky33QE2O9AuXCP5DG8zbgY+E7HuuDzfywCWW6CYUpKvhVm
B/6NM9nmATwSD5yzvHwxgPJIl6c+70T9nC6AnA+UHOW+3MvQ5KomBpzonI2c72GgBPVLGCkaI9+7
kYTDlw8sTKYvhAtIO4xv8MQAOG9a3snHnUjLW7SnIWEJsEXKgiGanMXHimTU3vljaAwgGpYLhD+F
pcmoQrkvGjDqSTePPvaNmb4vOiWKIhTn1EDGEBUPMInslw8UnKF5nAGYqLA1jZ54HMjkJazcIDSQ
lLvUZ/KU+EzLopoHXaJauPv4hOxE1MjtwsxsGPXsPg6887BoTYTJIxpxRE1YuhngcqR9VJLfBPXA
ZemWKm2GS5P/WTF+bJsMZLij6hx9iOnFfPbZrqGIGp62SiFnrBulOMks3xouxNFfp/+LvfNokttI
t/Zfmfj2YABIJMzi25Sv7mpvaDaIFknBu4THr79PgtIdkdIlY/azGIU0wWZVo1CJ15zznNHKl53S
byd2AdplSei81T3xktAoYELmxBY8msssiOwWC3NrrNtE0rYRxxFZtcnWdoiWgrevpNjE3PLo0Mm3
fIyTkG3RCNflNCcSxJAMAOc/TgqZPBoHB3qOgYbszUFdnWz40zArJ5O2Ne+dc8aqotoHgT/mVwXM
VObmfWw3T5Zpj9wi5HoXmGw4ypJ0PfsmOzVIjbI45LXVR7fkrPfQ4BeggtYL8O0s0o37oAFr68HK
wp8nznrvEo7HYw2LnDpNXjL/pngMPaz3J+q68JgyCEDJ2jjZjdf73CK+2ROgJ7PhKo5m5f9xQxRj
4f9eewMiuwLNBnQcNNsIc+Rb5DJLWe8KDDp8KTI7tG5dp+SL3BDemEo9bQBiwiIMyjcutk6WnEQz
7LSt17COOirJaJ5kX34hY0SXsEkUiwVFCnR7nCmE1I7ek4gCaF8nbjkWbrFbjTsrj/hmeUCqH23P
FuJQ1dw0fVpx2ovEupOevRC2t3BTm4aFWqobObTXE9DJOrgcVehxsbvQ0I9volijjfBGvjb6AYRa
JELXsGWtzkFaRYp0zMbwA46rXr/btO/4mgmYDwJWwTw9FgyO8YbRqr0G00zhJyN+734efO5u2+nw
zjpqsjaKWmh5Giw/mU5dP5TxHSJyszqXHKO3yoSPQdOIxpsnP/r1nYnqST13sqcIQWkUYPCoQRfU
iGQOfFXGe6e3vafen4o7ZGyfYyNELRmk7UnmjbnxFCc7QKv090jArPVsMhQESQ4ZmCLBF3ji8Ziy
ziDsMcHX0THyDKhQZveVJQbXOan5QCs5LtPR6FNxIF9tHjZRUxHjNqCIQWCX3giH5EksApJ0MmFP
p9Kqy3mb13WJzgX+QTDl1AuuDXcB0zt3mGrtzt+DPuzMq0Yf/lcp3t9liw2FRhv1Cx0MLJTzSoUq
mbIhMcvD0XiKUpuPRxU1/2wCi4u0kspWHhzodHUSRLXnGNuocQpd0q0IryzqqPAmKC492RTXa6Oc
oR25HkXAVxXFPih+UycJhCTbvaI11TiocOSdTuvDJIw5t9m3VhkYIpIANllQB/tUP8MtgwhEIje5
g9bGMDKjsr4CRVZz5HWcaRU09/CaeZo6EWURXBKNhR/rwLqNML+8WkanAyGg0bsiQ2vE7cTGi/BE
jKUpD7e+iDitFjexnwedQbCemyiFOBwDHpj7WaPYkPxyqK+wqYKYzGIXYh16Hsnq/JjlrMAq8jbf
VMNXqMu5eZLQyK6MSh7cSJ/M+KR4AtHbxSdbxslXZ3DN9powC75xiIWRBkMEuqx5LC5pAte9wZO5
yErfOePvMr0zDdsE/oX+ZuP3vTpWXdsjorFtWDltJ99MZLPPYF4Z2RGhS645criQ0s/gsYFZgU6i
cHmwuMPsPsdMrBECe+Jcy4nvwxLp42AtmaVZ/I4HE9ttUBbmAVmW5+/dubMPvHL8HKt+epl0YEWM
fuel7qNs1/IN4XSm20GfSACKh1S3IMp1dmrjXoMjsQAsQenvhRLTyY6k8bmvhfyCr3T5mlNV/l6R
C0G5PeYsd9zZvrZq7fqgKDvmDFdgdpqu2vWguXBWNWXa7Jtqaq4kKqrbxENGFqVu8r6ou+jJpcaH
VVWQS5G10jzOvmSVK+oQI6GXfa6amb9JlmbSUimXQXS/lAYda25Go0V0jYmqkaQR9xs/878bnl9s
eGwWlj/d8NxWqov/tX1TVZ6Ub3/d8vzxo39seTz5DugGRFVf51PZK6H4jy2P77wTtmZ4MKFz9YqW
ic6fWmH3HRNXhkIwS4XNjzE1+1M7LN7xRykyIXlISLVS/CerHiio342NWJ0yLhLMjZikMwtjtvr9
NAwcHIKyvE1PE4tENB+BllgubcSzxR4UCSzdUIMU8k0vxpWHawA4LvhZvCsLudZbe0QJfxAL+M19
JauoORl5ZeFShehTmAyJaIaKhK3CHNKOsgUnQEXSL3UOThr0SDAScd+J87fR8kjYAcenPpQK7EsX
8ELVRypnQFjmQsGORZ3v+1ha/sWKbecNeShPBPKXym1VUmhsemLh6qPNRknt28zQPyIgVm6zlL7Q
bjpQgAKoyWasdacKioH6U5+zRWJNjwpfx1kXWDwE68lTBEqVWYUgWVU+RguPntrXZRo9JQhI3Zgh
KaQMxEw33ZPFQVea6SSYzTcooW1HoCF1IctkGwigfsBVldGfxBCLl5XgWQrdvQmT7gL9P2e+zdiJ
OAoa8dTV7RsTZsoLBgiQKWrCuL+kKuEKrGuyRHeOItRMsknods6ZOEPXUdEcaV5+H/EG5AqsHPWA
gHGK7nH1iKwXxPdt3GDit3YyXtPPRP0xT01+d9IkGGD0oyko07AdlrEX34qMvG60KhQoY4J9NUyG
s6gCEkXwYmslkL6e38hqxVTQgnBf8/98+0A5pKBiRrrQtXv9CQ8zWws+0rb9QDdK9zmuW6Mpw5+0
QwyXJQ9GYfMrVOuUHNkOf5ffgg7cyrznuoypwXuMJwO9+Tg7htx6hhfpbJmCGNualDbzvXJbRxzY
YBr47GAyQTjmczOHMnid8/GxW1oJpg+sI1U17dRit+kDCnQyrtdigN0VPbbDDagV5dy1BTd6hu00
PKA3528Cc8k/PVpGinh9E61NSQzmE7xeN3A3ULzyyQaiozgLdNvHWpmWOfc82iDUc9x8BkF8u3Cw
+ep5Y919QXvA6A/1FahHVMjgHYOJD7iqge5gI6VZYpRK/XRVYn4CSwa+ibhnblHGzZoKXZFD65zW
kDcjHaiD5lHwvpOlpxoqdHciKEHoxMeCOya0elY5k8NLligOo82g75M5YB3a64/IFxiLConQ0bda
/rK1YSAfINgjv0mO88CgoHaofvBvha/rLZwY1EizBiFX+su+jjdCvQsZcSn325HcjvsJpe09EbGw
P+NU95uuQ02+9tAdRTpQytznhllL8ZwEXJ3QomdTujrBA8vFW5dr6wyAzIPm41qzNbJm28jEi3aD
qHbSDM0BWXJL5A99LbFOudLTqLVVXGyfmi+WI9Rt3RV7JrP5pNWdUEPmM98HRpuIH/VAlQcz1yfU
o6fBplT8xgiELC/Oa8k26unY0mAC3nTrMLYCjMGTGUUrVk+vjcU96nzImYZqZ87TaAl2Zl57J5dk
sgNwluAim8nYiTEGVkK6F7+vmFQ0HhbS8+I95Ai+YbYqeEP4Bmgl7GqMH+d2qm+itA/2yQysW0D+
elxDhRjcMsQoSABhnYKi8EwyNCbFjs26qXcqHbUbVxDQy2NN1Qt6B1X2xwxe6Cmw2uhIOL397Anu
edJHyPz241QtTy0cfOc09RyRYuEXnjLNNDUCzbvNbcN6Dk1G9FdR5SG1FmVB1V6EKcZBvSPpHY2M
hQWkTrlustvE5mi2wpl7KmQ1pLPEFj5W1TJBMUlzxvBZ0sg1PV0GEJeRokiBYtgUSLqRErbgXauS
u3REkurioKA+TFDOPxeFxftJC0Kj9kOg7xycx9V85aSKv96OwvZLlNEJJ7Hk7kYU/AzVH9YjQrgU
WjSdbW95bMvWe549Cz/ERp53SRnKP3vPZZCo54WSTSW/5zrwHEar6R4GPDgTmtSW823dG+ax0Pdj
MOt5WKM5hEIP4L4daWkLbXX3bWsqQ1/159RvyZ9ukImrfW0Z1r3j8u3Kc7q1bT9yeUUOuVV/44rB
d17HspswMjRSxYf1ZK2qmPSXkX3Hq5VgP30do2jO3stRcE7kjj6l1qwAJ6bmDnL2fWlPnKMV9/YW
FfGXMp5gQ9a1fhggQeXhjGEG4avebo6LHoDl1A89FEHY+JspxuMRk8EdzyeOH1HQb0c9JcQmwrNu
MbJcguuibDt2N1440e20SZA/LGn+leVq7jEM64zodR3Plp0s+IhKjbjOesr6iu8kljuOGPL4GNan
W9Eo90tVFq9MOtRVEE49iO/ZHyfqEKGeGcRgnNAPIuAu+TNbsBoGSO/fW6Vnhnx3B4FdAORSw8z6
VpqaiQzufjv4UfySeI1kQFWGn5rO3hs2e5GWndJWdd6WhT/fgU1fWIUBbrKbz23c1zQngSrCezN2
qm0QdO9LguDrum0OhusF9zWo47SAa2Oz73w/u3lt8Jyo8PmcLYuodV/ogDrHpZMRZm8T7VkXO9u1
F2g+NEQsgRon3daVXZwsIr7ZUTg1xBonE4estAcMhfipzJ7FMdTPDGSFN9J122WNhXV2cbufAp7G
ahvhZJy4/HFADJOz3PlT5121zHEfvGRqdDY8cIRitF4ca0BEjVbyLlky/8qzQ6aNlkNREvvVPvKJ
ItiY9WRv0szrrwEGmDceszsSeww5vZHEkr7MXvHipFAPLnnTOg9NBp+I3nX0t86igoM/iIFwLxX8
FvvI5NsRee7CTbZvwLXsfDUrUCxpcDKHZtjNbKj3hU/Y4NZxUp1F2KY3vorZWnG93C9p55eHhcwd
nuOJydp6fAk0hi3DYnT0wvETEHhWUKn3G/rX+TGWc8kwqLEPIvNSDUJQDy26OMqf0t3LqZg+Mx58
RrtApNPYtjd+Ei8PWLHktvL64gCx1jmGweBd6iBx9lHTPjdBj6tbuVRG+7ZoqptuCTmigCJsob7V
+4i64apngnplt8o4yaBqz1nQO5dKIEjnopX7IWvkE0SWCgdo4+8NICL4mV0DjlWR3TtNuvOoOo0l
s+54CMyUfNiBI99wzzkEj4cIRoEoRXmyjVYdff2EENBfERFDfsIMiBaXzdbHNsSSlULBv1lS+dAn
MKtwW5mPpEL6F3as3QvIaeMyF3UO8cP3+Dm88O5v3ZAH1CW2vVx1U9mgje2qD6kWseJWIQOV+9vO
nm0V+idvFMatidVty5PXQ7/vkCwLayKtsuI8mp73ZmTFh8loMswjcF22gwK8bIBkgwLojSb8m64/
miE7UulnDUloSbRbUG0DfIu781DKL3UcOXsbt9vWqs1cn1bWeU6VeAsVDt1dWLXTB4Rje6prRSWY
mCX7GzNjNo/amfkfm6koVMU+qcCwGontncx2EkcwS/OutWfwVCNknUvcG561qQVRkT0Hia+4dp00
H2Hb5Bby7VzN1OL4/tPHJLSY9lpp4eQnb2mH6AuHf3SIU7vZgemu4YIM0D6imOkc00ERHsnLNjiY
VOKefAxQr0bW2uw1XVaS0FSseKfqjg4kbvYe+cwYVPleJKIbX2GT5OcF/+AmUHN2WMCF7vE08Z+p
lzA2y82XMZp8bnECOB3jKoGjO+B874sk+IzwLNKbttt46Nr3GguGfMW/cbMSaBTVwFPR2+YHEFKu
2gC9CburrGHB/b51695kigOy7sporMUGJybS4IACkSHZPrUMKidIGCK8C8nLppodKtoQZmD+x7AB
rX0K01SvRI1xxrq1wfK+iKPHmmORbK8cTOZRa5hjBJvJ7MVHPy546mr2ngupxxfRgRRBWVw3puL/
z3BDImVdoecDiFq1lz01aKxi6rVybClE3MHh2ZQ0dT5fmVqJtS75qEXzLYmzDPixcda/EPB9r7hY
W2etJEHEB5iMNvoHiVQfExlQd0nKhhJQwa6oKjG9X5ylJ6wFvUIDhiegGqlKmaMzAB/2Kz3Y3+XI
qJQQEtDDE9rAu/hBqDTGrlUtdhedJIt8vStvo2TXB1Zo31pI0SOKzbA+JiKJo+uuDpdyX4NZvI3K
jokb4q5bp8qoKn+uPPqHy6Jni1ilXeYaf1Mkl6IPqzh1otM3gdzE03+vw+IQV+oRZZfYVD59sVAc
GUP0q8SXH3RP66fCy7v6f5TgqFi/H2iUyEcwEi1ck5kN8Cm1mhnbWtv4RcoHEs8S/phAP/iceaFx
tnT5XTqY8fBkNrV957jzkC0bwiKj+NTpDrpuojIlyZZ58Vjq+fTPL9c/fIhElljSg8xqmvhW/qbq
ixCbGX4O7GyA9BfME5Rg4h/0iJiwuYaItQLA5NQ2b2Cd5semY1bRxPTySTWpx6JsfiGutPTM59/S
MX0JXWogBwWy4wFxXd/xXzJADNkYC2uDGOgIC/nNqhpb954tIx5oRmQko2vXIgNkpoxi9Ty9HGE+
Hi38I0jIEH7Sg3Flf36pxD+9MRedBsJ7CxnXjyFN3gC/v1BNfKrdiAoVzH2lfWeseL2Jqki05VMN
hMQ5o1jgxJjQHWRXZGQMj70zYD9HAsWGxJzpljHwUhdbHW2skdBERc5C+Z5E5JnkoRavKj3rKQOT
b7aBUIrSlG0JTBIGg1++NaVJMU6P/ZpKUc41e78wQSMwpISj6DrubZUmkhjgk6EBVYwO6OeXw/5e
Bbt+Th56b9dibuC4wY9C7dgyEHwNnnEUseQMtKuFgA+/163OulBcJRZAFAfjqbQXhidTEfO2Zgz8
T1PgcrUigXxnK5c1wt7hX7lY/HOCRBPBNKWlFDaBIJsR/Mx06UeSwU9VxAQMiQLbxj3KU510VvDq
0s4Y3rjZPHCH0BB8097+dxL9q0m0zVn2l/vib16D26+/KQRA38+gv/3QHzPoQL7jHMQxoC05puRO
+bfTwHTeIYckt5IDe6U//zmCdgRuA54pSONBVfjrd+1Pt4H5n4yc4ZF+f7yYuEX57joMnU3hSt7Y
9yd0LnqDGUs8XARD3iG+WTLFCDyjJWrSubwMXuLMWLgTMrtwPkLTItI7G5+lr9xzu3ThU1744bIp
efs3ykrdO1u17mVKAwhvXY6UzEYMR0OECOFQLkn/wWmL4lb5HkX1YAf9Iej85Bb1DXBTsLkA4obF
pueO2y1ETnFLWo7cQkhvDubgF/dZZpb33Tj2j/QLwIPoLrNXCMTjlWMov99Myi0/oDxgQGXGBjpB
vwoe89gvHpXdQQvIlnNLvg7QMC+6dxu5PBJqrh6x+4XUU7x91vnTHsUgxRczXlBXgv2ra017J3aw
hCUQDJ57gJ5vnlfQtrVViIl5QUncNHV7j7Uhft+QeTBvTcKNdiIabFSdnvXkySZ+lJOb7gcTVeLG
MMvpwlzJvvhN+4JxjWqeYTjYUGcQWLJFvTyXXZ9tTWv6LZuI09mIIYNOChj/0iQlrVhZy/ZTUi4j
+yw+w5ec7/ytPw7xweji5UoVGKc2MUEHu3zwvS3DPaiBKbOHeztgx2Dk0R1QqvTgpVMGaJrOvkU6
eTLHarxMcdlfSsMiPtQqXH/TFeP8xLCvZ+oaZNsO9+0dNXl7mvF43XiNOV6ctpxPPCrEG2CR6gou
ZPeECDGf4GIZ2Z58I+CjKgZPXdROf7NYjXloLM/YIfApH4ilF0+oA7uPPJrz31F7mc82miEOsam8
K1ppkKHmHahQuw9cq3re4rEK7pvWLz4IlQwHRJXlrsQBCpIjW46jKQ1Y12r60tBG3uEHri7p1E3b
QAxJs2EFESEkgGbxGU5yr7b4NOHSGososUmCF9w7bhk/lO1gZvSmTbefw4KhrVlB5Gp5APmIuAaU
ltekQSRHeO/1raOsaNuXJkgme+m3cRtNh8kyWNsMRpBe6sVxTnlU+zTWLpOXMkrvzRpvZ5JFy12G
TblGpBoan33kVcUmjFor2DSjC7sWXXx/XSaux/kVx1dJhn+Q4ifdsUGXHxKrYMA+pdPFDTJzHztt
f8MTgXFDVTfDgzKi5WOT17bE3VlP1zWCzWfkq/LOB52i/Do6DoNX3idm2z3CL7D3mRQdzuRhAbtk
MbXZSOC+ywYxnty5LalFzAxKtPXIgcIzmqMQlIOlznJmwMy8ysKGSqtLT4YvuXjlGKnvZwIcTmXU
mPuhL+Q+MWrGFrGFORUwRo22JPH3+FibO5Sm0Z2KHXvnNsg/8yTHact3e3rfhjG54pPfz0+um4lo
S2SCsV9ISzxJNyyu+mWAXVIwgAm3g9HI4VBCFrlLyeizaPPLrLg1sEK/eha6R5bLVVhvnaYJOUkS
zOJLUX1hqGb6m94tphuxeMXMRyOTbJfOg/EaDS3lSGohKgB6FU07ZCsp2fAp0tHDBDkKui9jkgd6
QOu9asOy30aA8+rmkLuVNKcbiy3jBGJGRAUuxYMa6qgIttE4uz41uUmg91MIc2x2XyKPLfRjJ+J+
AIRN+mN5tdQ29PRtx3BhqnfOYGfjk0qnyP/sRFkYl3Duc3OUL8WQjo2392vgkAej77v0y+zVtZUB
mbGU4sEFiOm/dcAv6gAYUy4Pyv+bWfWaqCgpk+/qgD9+6N+7aJvcABLyJP4HbS783zrAF+94zmtn
K54qn0rgL7toIidwJ3Ib8rTGDmhSPfy5i2ZNTZPA7hdH1Lc19Z/Qrj+cf/C+oIGB+/rjv/8FzP++
Ssqu/f//z/tb3+Hz8oKo3tXZxW3/Q2HgD4zDyCWyTj4ZaYxdyUrbKj2KXcq5uSQjBBSmtHPpM6/t
9ejW7AHzOHqcS4cLRqACURzoYa/0iHLeK3xN97EeBvOIzp+rkiHvhpb63ITdc8iUkGzVvnnjwZcp
Eli4wC+M68pXW9t06kKrCwfks18kNNrrSksC2fTKt9JsdC2txcGidvlD6/6qcyvjKxw2UEkCwstX
nSIPxCZpnfGWQJa9gsvuR1N6DdWk9o/uEJboJJ2oS0FEQUbtO9uyIGJWBjQ4yWR2gaC1r322ch7O
4k1bJI2zQ8g23Vpqyncqi/1PeZb79nXbDT6XpYL9YE1jdElrjAgYvHm6mLao9iGcLXng4edswjb7
zSmW8joaGe5Lf3F2kg3wB2AqJdrQ0NkZnivZiIrxdVVHs0+2ojPne3Ks6qK+DwM0PcdJb/Nh+xgf
uxYDPBDi6SU2yffKEtTQUISHxnvFNjh0W8+daP0XCAqQ9tKQqipcQzM9dIr2HWBUBiWGZGmnGt95
62tHL6aR0390Ijw1rt7RUBHpq5xZXAtEUtZzkDF9QD2AjjtiMslqAn4j6zeRs0pSeu/YCoEsjAws
tpyCU7vY+3KgNvFj1EHILxvWSGtE6Dcl7Pqv5GDxuYJnpj1sYCQhQowLfkaKOWP4q/dNdrCgJsAz
xILe8WkgpRbYd4NDm5zHET3nKifwq4xpVNmx8MagSJmlfD0fW+XrNnQQPUXlEQ4Ysl+OUxewU9Nb
mXpieH4ktgfsCYXOgs5Xi9rngr0+Acg0kCnBCVoPwEWxGwi51122sGkzfK0kZQ3FqAVzJi14MYTs
80etZYhCWIY7OSuR7nw6O2fne5Vr34aD3u61XWhG564eaOGiCs33KkVOMkKyEBSsAtWqobPP05S2
EobxAOYfJySv5/glfz3cdv4dVwLbG3phrqAaNcFtVWmt+8dpWsW4LSzXNTLeMdiVQN+3zXuYDe5l
fUVyIui/UXCLM8NY7s2GB06yTUcWv6PKUHICuWeJ6ow2BB6lLOfNnPVqbXWMuSaOMRRsDLOw3KH4
T1LpPKzb0Uw0cXVmBqbafej2bJcbW2soIpFrubr22DLIc9+TYzEbr4t+l2C0+uhEhlRSwmGUvFlZ
u9xlhi2s20ARCbCB3cU6snXZam8BgDXLUzdq20OV64+UQY++JjpJ5LYjg++aZhsJvSJBAuyYnhJ8
W+UDiUyOWbUKTHnmHr0x54RaXQ9OYVrzQQ80f18Wvd5PXUPfU5aNkQolml8cq35Ar+hZJOFs4zqb
aNuzbtx1gU0g1uKOj+bINn9IsYkK7jRBf9AjYM7jsrBI1CBWoPP7bVVLf6Z7NxpQ1Db1BulfEboB
1Xq3rlbipQFyVSR3brwjmcjC+jB3rLdVW39ExdOGFPP29DRwFx/T0S8OCyb1rTlEet/QtZ9Tg4yf
Tc5D5zUHI/Xku0ax9WzFjW2rUfHLcAEurukY/HZFBopnqSTjadS4udjJoER9yCUbltMUSA8+feB9
bohLFAC9KiSOKDGZ1tiYgM5RpJ2Zpb6+8xSHRPh5nCB9Uw28YDHejZZ09nRCdsRuShAh00DM3BTK
qc8o8sQRsEwMIIYnxoMWqT7mmCUgn2R5ijY2i4k/qRaPNDY1f3W8QlyFqktO6eBbX3JoU69+hCf5
YHIEXlhXJl9FM43PvZTzmQHeGjRL/GxivDBVU6/Il9pd2WRkIeUBYoQZqeiGHJr8Yk0ltOlgKg+m
XwBCjczlq+45+QaMeXvty5Et1pCS+4lIKgRekqXtdQd3l90Jc+pzv6jsBsaWBDc/Ej5D/ImN2w/x
6kVGza1yVfFVSiJq9iBLhnwzYXS6Ypvs3+aj8cii05729O8CAKQ/tBYyeE7zh8UR8Xkwg2NHmtJh
YZ8HsCerb8a+JCDS6MP7clCcJjORaJTa/aNVlh8E4kQwNEG7UPATY3ups9K0X8JaVK/A6tVTPjr3
sRwaxvV6ykT/8RgSHf5Ukne0yUEe+ncNDuVT4uX1np2d+SGyx+naCf3nJbLd9z3V67GaZKWOciyr
gO8HGS+nQU04WMR4wtCI2Km270mMrdBY1bEkozU2LyMcvC0Zh535QHJutZ9skoBICLbgW9LBMSns
2OPlI0jAXRzG46ewnop8S2igTA8mvqPiNDcI9reG5RA/QY4twBmze0Yx5n9M7MAkyDMB89ynTk8L
Z9RnnGXc1ahxPk083q/HvO9vaR0/jcpvbup2AUqDE6F2t14ZdpfWXRhWOIH9NAeGAzsstR7IPup+
H5xJfZqxTzRvU2fmw0NCx8N0X8HCjnAsIDVQH7BLhg+opcNd5mZoRxg/XIaONNycbmlgwXTVt8K4
U6pz9+gaoplNXPE170Z8QABx9qGc7Qd2fsNHP3HDXYSF8x5Ns7ybeiJgN1kZg3xirlTfekaY3SAd
sctd3JvGg5NVQM4g3uy5XN5mcOBY1W1Rfkr6DiRSVb+EfW2S5KpeOx6JezZmkrxk86NlR+d0TNuL
MUvnA1xBqIhehhvTAsi2D8lruSZxAeShX/U3vadOfj+SW+TBxYpNq+fUrOrJuYxxB9rU862tHeOl
grNs9x0PPwMtG7eKmcSXgmggrYl+H6aOt4lyt8ADWjk4M7ps5055vrPQR3MW1s4+nsjuiESA6zVy
GndTusiADoEjTBbrdi0egFy5CElU91QpWPUbVQ4Vv09MTuoyseXshptKZXKD3vjFNRvrulQGsbJi
YjlYEsoQdEXxhIB5gCpN+XGwIWfuJvxdcJbMydj0nSubzdzG8X0xKQQAwpyfTaWG67kV5nsyQjig
3Ki64QQaWOmDtd11BRyvzhyOddnjxe1sp75m1NawCS/ygVTddiRQt0ziTUywxFXvpP0DPEZzp0L3
DBCNzXAWzS/o8EJ3I4v+Ne7jD6SJAZ+Tlk9BMQ3Ry1DDqfLaCcp704orty6m02RG9sYJYv+ACovP
oVPpiDqnMJlq+TA1WPJnseSbUHSwlSbJhozRe3VNRia6K6/Ij/Xo+K91wC8+1JN6CtPKO7RTE6Z7
HofjiRQiSOe6PfdxIZqTshi6uyXmwjQGSDhH7XXlzI5Adzr315NySLGy7Ukc+JnpxiumGEMI582X
tOnd3/08HvdJ5srlRBwSMEwPx06gAsJTdWlVw0za5MPcbBYH4Po2L1KXKUJT79NygNcB5vJmrCFe
h+zRt7NWLmRsw64ZiQ23C6JV8cLzLbvpylzE2GKCCXR5B8uuzWT12BdT5D7mAaKgrTQCtRm6lLIA
e9BvGfCh6BDghuELZFILZq6VIUadnqIhny5l1rZ7zMLktaWtHz60lAE3Nn4KTl4mbx+8YigrpCUp
NZYTfIx6q3pcwjElXjmKDw2DwotspbyFDErSTtA0xq6vZH9FwkN3PbEuO/ogX+4t2bXP8VhcNWNz
XfvLtCMjjmEJksbPLqflEVyJurIGGeLa9V8p1MaD16rd4CnnIR3giG3kgN/vkE5FlF8xwBqtQxIs
y6wlBnW6rUj6BI1vu8tjL8i7mbICGT1HHjE9NQIyjPY4BkoRLpesV0bxeR6m9h7c4HIH1Fwl+6hO
ZA99sX6Gql9m3kYlvRPaxwIUGhZtgiCaWHiP8Cvf14in4mtCbrzwIkrzrRuD+mZiQMNAiXvhzG42
5HNO54zcnzT2Hpklo91JUPEEatyorAzvqxqBj2SagrdtK+vxPQbbausI5UfefWTXzT1PvzPhV1oq
9JdO/h9a4+8hCcztTSF9EaAVdtn0OD9ip6Jg7Gc70h4RBXFqFHSiMkGlt8yIkgNl/WqxLP+mCje1
xlzacMNM9Os/kkYYn8+sCNvqVBYK629MUQyaXL5lRsfa1q76z3FuOs5tNPg96HmFEGDethYmz5tU
pgjV1p2a25RYcPGDIdImiKS+UjaewiFGvUfOFQWgs5SaoFu47RcTPVFAQ+90y5NNxK/aNxMygqRH
fErglHyr5DB2TwwoZXtYOnCe7Rb0pXA+LfQToJX9iYYtClHZJiLSSjJOjGdCdREJkmn6RXPwf/eZ
1z2JIKKi75qWP7/yhUykkNMlojcy9Nlp0mBZRviA57FvDwE2m/ZI1LU6zfxBdecg73SPuJmJe28t
H3mw7oVXCeLPP3Q97fhuC2siyneY1PgSNAZCg+/XJMSp2KHbmhWLbK0yR9BEb9BbiKnPP3+hvy3s
9QshC6YMQE5g/3h3sVYhpQvD02k1sDKcwEfalQ2fD989LdbUxoCIXTPYTp6yH//TV9eEmQDmlGMG
eBr0vf+XZXNtzCgu5wn8cVrbz+44+jt4bjP1I5Ha1WTwqm7n0QR88/79/MUt628X2TcdWG6wcPUC
/sffnZROI6xCVZ1aq6YpROmLQNvLGqTfaUvb7Fha1zto2zgbAGpUk3ARGr8y8vJThOL+eX1D/x1v
/mK8aQszYL39f483b7+O/zq9IUqPE/X1e7/N+pN/zjjNdzh3WPk4mtD0v/NNz34ntf8GRB55PX6g
c3P/8No4bEdNlxk6s0fOVim4Rf5cdNrvXHpKUDH0tdJHTvKfLD5//D4D5+Mv4jZHO+4DkPrh++zA
bIpIaVlOWUngiFhglNhu9PqXi/IPT4ofD+71RQJWxlLye7rBD2KSrhqMGvPwcoL322wmr112sTd4
W1jX3f7nL8Xc97vzSb8UxhUWQRxPpvwRJVYVLFzSSNCXD0m3SQiFv7ZtAl4s5oSbnLncqSA46jgt
0tkQ1Ff94uX/djmZXzPHJkbBsvjQfjw3CEKkE3ZtmLfl+GwX3nuf0vfnv+GPj10sWDadsO3x/GVt
6P4gJVLKmHsU84020TxPUry2gVVte46Sjbk0X3/+YlC1frygnL8cRSzokXPxzNdn1V9OQhE1dEtk
0J7QpjRXGBitegsMvbjKJLumnHhRZh0NMcQRbStTSYKVNhS2KAyBXCCYZjGM3p1BYbCJUz87k7tG
90uXFRB78z/sncma1EiaRV+lX0D5yTSYpK27fIwIjxEC2OiDAjRPptH09H3kZGYDWUV27XNRiywI
3MNdMv3DvecWBQ0w66SMaPdWNBiskoCyObBOFlHjn6xsOrBu6kFL+4yuVG9ab3UXNGsCwFCGZCHa
l6QdgpCAZzscOLDf6ixSt6mMJ3zRLJGT0ME1/iJRbr6m2iOFvlQw0ePavQeDkz9JdIkcpOSmDTEs
VKzNYsM2KgphY7cbFAPtfhyW5cS+7I6QoXFvl+VXxyue6tT5F/GVj73CuER/UJ7pjD7ECOV5CUpy
w+XfLMmJDvNmIYO+dSGQVyJ0u2z6opKgPXlZct9oYqjToFY7xyqHHQtneZlJFATDLaOzFdtvPUNE
5yxJiaPvvDXScvxiSyN4mSuaDi2yjCyINn7pJQSMwWdLHowxIt2YEegUjUfCB6JdZs7JXdW5W8SB
GzPySTN2Y1Pmu0kZvV43b3FAMEJGMGyK+fSl9ZBOJagvthhSmDGbWUZydiMisa9myqo3TuUZr0k+
QjKpiT7e+fNsvdQiH28Kqt0jdSMCAfr4km/VTW6islV3dWG6O4vZ0r6cyOFkm5c9tCxWGKZWAsLh
YEFyK8y3iP98IhLbeWskqTW8H1Ia1HhranFrLF78kibtskODLzYRNpIwafGoYpcRwWkxVHQbRYl6
bJZKPZSqu40AtLxvF79/ccgMPBLPI+7EbMtjWXEtEHKT7oe+mg9Vab9PcuWSLZWS7cYcbz46eAMe
TRlnB8Nu1B3YqfphQJtrdYO+Az7SMNlqCnOvJuyCtXRZoxMfgHhhdtODCpzhBvp0vokWxhSp1+2j
iA0M4HXUvIGIAcfnCRms7it969kpo5agoumx0fkbqBjIIkYICg6BhDfwLWgIILtsxiGeHo1oEgcw
jeZRmE1x1AS+nRgGtze6NtlHmLFb35ea5wZXNJUFdKzYfMSQpz92ALShfRiIWXCIUzlI62DPKKpl
wVYYfwrbB1DgXtiaLa8WszHifiFhYVtbM6HNKPnPs+FH7/28ryht4+AQR9F0M2dZtmWUO20letYD
SoGIe780NpZj0jpFA8IHNw82NguU82Il4nZm1bePMhm8ZbWWIYtIq1B6yUc7sl8Dsehd3PfmUzpr
82iN9gcyu2+RIsbPSG4d5Np80sTPnXunhmMU5YpWmIDdaBrzsPVFggk0uzO6lhy5NioYZy6f09gn
4DoBsEaPHo+nyIhhgBnm46yHfT/X8TEDFbCpg2Y6LDn/bBzJ9o0ShldyPE1GyPyq3g8g2T92Y0Hs
atIwo5r3bRPbLy5AD0Z8OUkilTd2D4PR2B85t/0TWjz7YIoEJcUqJ0gS8rY20BiXS1TkwLvsqNFv
auEXtxxIy0nMAUxmy32v6olo68A3NpMf0eM3kRV2ZkI3UB0SHgDEaZtjv4ljNh1FKapLV/qnYrTe
rBbDDSgLgtVAcDvKN4i5NqIwyg3/Lo7yL9GMcWdpu5034FQdTKf5lA32eN+gRgo2SIL9kCNB3qca
FUUgRXGSpQWiAKgVkJdlelez9oIOgtFkY4JtB5kguYGI7puzrwEqjFcxteZLxB7t0V4yCUw7EFvB
lAIehVugti6SfifZ13CfyPlzCcfoHvgQWtiu2uYQ2N+6iUuSbQChHy0Ks0zhzA4rJk6PArTNYVg8
57aw06llhbaMtP6+cYRCLLdt6/2L9S7SqVXSG7YAfcgd872XopvFoSKscgcpTG+9UadHK3dIaZNB
ciRRhj3qPLhHt3fde5mK/JgYcfzBd3dlnOpDoRM+/jGZ3whOrtByAh9hkS5gscZiix0aJa/R59Yz
s7idZLv12pMR9GEeZXJha7e8dpUd1qS4YVBolLoMoumJHs248rSXHZ2cPLkCg2bIw/MrcxRrE7Fa
3ZO+0p14Pk6nMbM5M1oyBuQNmWTaKkBNdMO3uuKfIv/vi3ybgvVXRf748fMPCgb6gvVHfq/uhUCu
CC3SDkxqW7TdVGy/u+mZif1fSW+hXVyVBJIpDesC8Z1kweWPwIut6gLagVXW+JNE4VeSBWH9pEim
cfDWlwHBbQdMvX6uQpk2z2OlGvvOizrvrYZTdNK2wMfpLoUZsj9u16dNfZYiaMWmFi1sxYXU5AlX
x2EAm3vrRuZgvXOTJb/UXqGSm3YeidRlnoT0aVCOfmuPzvgOII0K+1ijiWq0haZs9JH0NT04R1D1
1XgYJi0YpHUY5sdovMd1hQtqJXAN5NIpb9m0REzsUyTkTJEytiIqHwcgXro/IPRt6k2TIMrbxnHt
EAChQeU4Wntyn8zEYB3pBJYhBOBjcooRPLEhPDP/3JIAcZ/G7lhupqmc7yOsOExy44jfvWxKwqKy
Oc29U62Vs+wXMczNgY0Nf2p3pEOfEXFoMqfcVp9ioyJRm0NqJsOLN4g3OFoMUsRbQHWPuPrrx8DJ
4qcly8f7FnEIK8CiD6ek9ONt1NUjy0flHcugQA+fOTUGgBTt3QMKzbwKDUfNfXNn59abvml6b2kI
xjLrvj1Gwk2HQxlRAXoHyPg51hOVmosZzlmpKnMLyWS+2N5SVmLbo8pCCyHqAVxi3BIInkF2qKp8
l/r42hGMNYXT2U8j8LyNgjFBWoGbRuN8yTF2MlhGdKkCwgCID94j3cKzMaw6/JgRcJLhpRHa2MMw
FN20dbvehhnfDqPHOggNZhKiZZNejXlpEtGNpcgNDVunG9cLh7YSX5JLQtOcUQrlpZyK8dz3jM/M
i9Bl1ttqo7oOI3y5ySGWdOJdDJTeWt4jENOV+txPmOdJJcyXpYger3fxPwfe3x54QtLF/erAm/7n
PQugHwca1x/6Y6AhfuOUsnw6QjIDJd32n0eeF/wGCRpJlwXuFYnWquv+v6GGSWsOTlfyHEbDzRzg
j6GG+ZuD7ctlmkyvedV8/xcnIK/+4xDgGohAxgQNGmOHn1tkMcp2NM24Po2gNuERVLF7b6upuSwF
g7zvPpp/M9v4SzvOayEZJOUApStDnp8GKCM3wULVWZ2u5vRl1OAFBnhamk/glsS2YPfr1/t5Luoz
fmU4yC7DczjgfyYoK4O2Fu4Cr4ernO00Nl0IeTN+6H527BPyHjBv9uzDUloBTL9+8b8MA1wG7CSD
Biucfh3M/jgMgP3YwdWk0F0UyfJlUeJzL8QISGV1t10xn5Fl/t2v/G8+Yjb7PuZjHmcMeH4eH3V9
pibfI8uuFPNDTgX5GY4LUqAgVXDGTeC0v/41//KCTN5Mk5fj6uVJ//PzMzONucEjG1AHRmhZOBJ5
aLIfKH3b+GBHfwCN/qPIUPzlc/WwNjHMYd7Hh2v9rDHUneD5G83jcajnFm+xjDqLkOeVouJPzqr5
GlJx8YsKfJXOxRMhc9XbiuXatHqylmoTe5331GvLGjZqdAd2VU3SIdoI5ndYbf7mKsAJ9vMN5lHB
WNz7jIYCbnbnx+ugIpAmzsoeUy+Wa+cFLIobsQkv0NGhAfBDoqXFdBZ1olme4ToCY1jF+gl4FuAv
k1xDFIiQMwnOAcVnd0zTE1lwLXUR+I0Sr+plTpMyOY+mhUjuG1DHMvkc2txFzkaJgprGUCnMHG0t
/h6Nt7gYUOrUblhp6Mzv5yfRI5iM0pV9syhwAJ/wezc6lGqZRxZqrZXdKBviguSUkGHqAxg+ZuZo
vGasfqOnVlmKSy7KWjRVXqcNRlXWkgjxhat0Jn5KpNgfCMUKRudxrvR0W5kJKxEy5RCJBo6DM309
CNSVWj6P3fxgTDz7g7wFwTFHLTiTFX24KJgdcswRss0jRF2/tMcHs+uYKwXtwvFF4tyqt1agXJUJ
8VcVLEGuUjobJfqT0cK5cPuBDcWSuh8x51k0ouBS3su6R27I8g6V2NUpCCqa35SpK4O2ouMFr8hO
0uJXrokPqBdxC5fZMvK5ISl4GQK+tMVvg7dTu7gfr5a7qxmtJePR3hNUigKOvTjLiA7h6tO3azVh
/or2ixYN+X0+A1AFhYYwz+WXtfTYdIduGlHkGTiHk3PgRWl5ylujLfuNpOkddj15Va9XV5zfcJ6G
fT6AtfjGKhwrIMP1Cl8CXc3N35bBLXjs4G1Dj8m04aqzmnPil68SPIUfhJ1tU8NYHDSIvFGuAj7u
7ub9TC3Fcg6z6TrkUxymQSLs05AAF4TFBMY6nRxwb9c12/Xzd+be3dqDjwSDpXpIg447p8WOd7n+
nT6KSOAGQMq5sSRHg9/1MUFsEU5xEOyH624vWW8P2edTc+y6LIpuSHU0m+0IlJyU8NkPQOF4Qtmb
3gcrgHPIN7NLz5CrcTd+mbNuJ/7JXAVU9RyNe+BImuwDgx+oilSYp0n03jgzwzRw3XVdnxqgYQYQ
421s6OgJviEy5QRyN7ymZOijW2sJ9HtG9tPnUaO2A2LULenDRPjUROE4agY6FYV8ZxHZBR0hB37h
j8a2RlG2MdwRtnrcvTR2lOzmFDt4VAV6HxAW2CbtzFK4dSgpM/viopDZjuN0ZCQ3M3uq5xdJxCQS
QcbD0jL0BXqn3HZ4Id51JoZ1pk1y0+tZ3Bsy6Z+mpKWI78kX+wDyNnC4vrrJ3sZBOt9gNhyPjk/c
4GYwCWLbmPVygV4Sf247jk1Zpt4ZYYm8NGaF7XtYHH2L46LkC4eLXbNhB9JUNUv/OWC6OIWdgaMw
5OIOSIWFNBAGQPQDBk9e9Ba5VI+r3XDeEIBubFPVfqyEl10yxpvOsZ1sjmyWelx06orFvCKbE8F/
bDiXcS6yCZp3VlQlKcEHEU9pRAMHcrma966ABFYCEYJiHPuli1IBQtGyagavsKcr00iTqo1aKp8+
zjUejsyVK10L7EFmmNkrTBxurCvVKVoR4emKe/SbYDXmB1EF0tivGYaXO/RUVchq3In3OPR9l7i2
xQxeFzyyH0plGMsJHcHgn+wSi/xKOGDYZSuh8jOBK/YnItpduVNVfi6CJroFjhs/ENGXnGI/ePGS
pH1b9OqjRk3C6Z+KtwyXhjAjPvXC/Ilz3m1Eeg7qxvowGBGDQzQvhLEGk8eWHTx8mI7TycWRN4b2
1Apol8Kj86qVvw/gvCH4Amu7X0hVKxO/Ceu5w2kzwqcPkVO1HvYex4VPb0fVhUm186lA2gQLhSeW
egOE2Io+QbJNFfTDJqr3i1+jn7DifCAcDj7bLf3QwEdXkme+QD55pz20WalT+fdeYpthxq+Eb64h
OllbUfe+nn1qkWZNqbEn8g1zsYIs2wAiQFp0DoeFU8QKq1+nacMz/2KsqFVVsikJiTxAZXClLUWr
njaXC+cQUP/5qYtNUIyzsV5KQ1zRaCW1uNhXIFUrLc70qwZ2XOlPsl9DHSa+mm1RrGD38sp79Rj1
b1LyXFGoo3FckWyINCTEqjKMrZzzXkHF1cnIOTi6MTi3KwSdsbaxzfyaV854mJRblnpYD2xeXroT
MzhPr1twdKaH6y5+0RkH/vUI9Bhxqh25yfwWejKLBI9i5VebAQ3V7TQMJgPAFeSmeqP7XNk5Tw40
nVwR1tJCoyt4PnYpMpawRNOy0u5rSGRF73pUDIww5OHb2xKVi0y6TTIqicgweHx5KzSWYA51vGLc
+pHat1zzQ8RSACaDrr8qsoYVMHUnIHKiO1ZB/X6y2gZgkDvyrtOy4XedRrTrYaXYFj3hvS/IlWyQ
jTG6R0q/4kIm3xw9bxvPjjwPeZcBwm5d/RwBJ30vE4TZG63A0pFLOSOSKoYMqMUg4pfJI+OPc7OQ
tw7ErI5z0RPPRW2Y52ZIjK+9aoNDMkzBvOE9U+VcoWXWPHFZ+IVaebJBDxpKrRS9WM1M65W3Ypvj
OV0/0ZaM3w0odB7rQ+PDu2IB0lfPEXMnxOy283EZSq64ouNrNERL19BbCyQLVlKNkTJcZeYD2lXj
2OVzorR8lnZqDM8oawvZbNMpiRP/iQlxIHlU4Qkl8NCP4XKgn0uNWLzJfKrl+DBPPUmWAjAB6g0c
bqYTIYQpyjTspxWMJ1E8lkZADeJZCaJLRwHyK/txm0LB3vE/ZlO47c9FtjRsjZL2qfY5WXJwewBb
gvSMdQFifLfGemi/PLLlIFodmcy+GKbrkFiGlUmgqekFN47uom3LrCb2OdJtFQ97YcYiVItAYIlb
7VSPOCHivhBPlcMRw2KqV5tsROAmciqSXpb5VzJS3D1miegYLHUJorFFT8kdOG05Fb5Wqv1qFPo+
mJ3pxHVNYTC05n3QN+Y9DKkxHHFCyk6XgMrcdkdtHMHYGVYYDfGGWYveb3ace8fsnTuCZ6pHvm2e
y9VcnHnylWyBcgOWod1v/VLu4qC4G3IwSDYf1b0J9Y+8EzmwM7DsSz2WWPGgIFFAzu0BaTuLlfHB
LsUTlV+1s4zJ/IpJ0D3bzO/SFKFbkJnVpvIm1MvwsZcvbiv5QpyBW3jPOn9KwnIwUfdTEYwsXnkC
dxuNT4QTJFkXTlfondczGhtaiyRWW7fNXQeIHGXfak5CCcwVuYzEkiP6LpLuQedTluIlZsn467Zt
7Tq+1yYhSvJoOFwGC4IRxM9tP6mgWcATrzk2V+AxZSx+HLUiMn79On/pfnghwaCCUHYGtjRuP3Y/
QUQAWVb3zfEbcWEApPFCdgGCf6Q39Y101tblehz++nX/0vqvv+A6KF4VZA6d4o+vS0te2Fk9N8dr
UENvlOpYdjO6tgneo9rVZaWfpEw4i7/ZVH796n9RVvDqwEAcyQ3Om/gZc6G7jOmJkPVxIkgcUJav
rBecz/VN5nWc9r8LkRqFr2ONZoB+xuF+fQv/TOz+dmLHzuC7b+uvuAUetsn/hB/zuv9pUXH9wd+n
dgHOSFi/63dnwwhC1vjn1E6syIX1qzUttDM/SpHWhEeTQYjDPWUy/uGy/GNq5/4WgGKxkaJYaPQA
2/w3ewvH+/ESW2UzayQsAyzsZkwWfxbvMHZqOtDj1u1CMR0vh7SLdY8WwzI3pe7uDHptgjuoEjaj
72btBibx8t6wColSIRXHbmyMW6buA4RxoyRBCP+DRzTJXR1Xx0TZw9lvJ8xaRSBv6qEyntuqQ8xS
xSzDUx/IllPK5xHvMo+yoKdoqdnBi6atN+X6mJcdGwb+PbG3IOCSKT5GmItabNC8b8wZbnzM04QM
o1KdiTYhg6GNHqelvZ+7OkTmZW6cshHHtmvsDalE+dYr5Fk4bGeRTYcUF58HJD3hkDUdTjmVbRWh
XneRiuPd1DP5H01I+XhJ26IzdpCsxB7o53LAkw5vKrYO7Cqq10CP2a5r8jRcCmdXzOpe5drZcZr3
HyE/gJ71SsiPLqkEdkn1JErBql9j4uwrPzhqLJVPHpUmeUdigVlrBdup1jy2m2Y8Ygu9Vzow0aLk
Cw+yVGwGKwBbYzb2LkGNBU6XPKUJXzc22aI7A7+7SwQ9F03GU2CW066PvENQDsfGWbURZNlvcKKp
rcMzK7QiE+xNxk410W/dftTbsV9/CeKqw34g8KLQQ7xVriGpVoZPZYfwZ55R3mBPuGmo2LaQ/HdX
N1RaNHt3aasQw6mxSZlwbVpXHoMoOPcIJbZ+biGmWSLjrbbhOdJqu7sOnu3GHuZ5bzlxgAKj1CcL
aNSLlzXQMoQ/hp43EXE/C3ePCx1M22w6YUXNjGeVwmeQmEwxTO8CkX1o5sa5IXzhhL233Fqu3WJI
RbVtw5DjiPZY6EKJK3Du51n7UnfyrT8vt5k14f4YpbM3KiiCjAWTg9eUHxc3+5C1vXPI0IXSo09E
1rNuP7dW8MUBkhv2Y+CGXBPrsnsjJy4JX8WPQZ0hW4hzvVJGiy2hAtAlBbmBXWESDe+eGIKJD9pZ
BLv37mY28k+LduYdlgQMBWQqHN0KRu2yVAhJCq4FeBtt6MWNc0wWZ4AFouct7Usb5kK9M7oeUZY3
RyG19rjtat0eEDc4u9oOnL1kc7WP7OyNQmB4x6ys3Nv+pzjozPMcYxPDzWi8FJgauu0gMU54RZo+
lSMOs6qTJpTHRB+aNFAvAEP8kLVE/rSwnwi7brnrelXs/Syf6KwTuV/gzIWuZXq7aiYTvbcM84E6
ZGHLmZc74ELJdnBzK0x6G9GHl8mTgBq4RSUyHgFkn3p3xL9smENowEB+QzQ9n6If2aEFTXIrUb7j
YruajWq4Um5mvtGRY256Q0ju3HbZY9PytsGwAKZe8uo5N2xN3vxgnkXfTS6JbjIBF23kyU42/kRg
eim3Aw7OnU1/v+etDrce4jb+onFb0Z0e6lxeYG1+wpmaADABvje2QCAGRjGht/B5NkvnEtZQQIKx
za+ov/1wnmr3vFJkcGn2zyaB2yDI5NlfPIZxyn2SjDZ3ALXrXRLM+AymQoYOIy5EW8G/hr54SiGI
A2N+KEjH25hZKg6kzH0pnUXvC7XcgCLF/s7f77zqQFm/4iCrau/FhtrSezShXmtFAph87O3px7aO
SQbzl+cOOdGRUJYYv6q3SlyGfkuhpXdWWluhqpB+mbFUd9ry9kNpfQzatdMgEX07gj95jqwk3pYe
llBtoEER2WF22i8jYWcbb9HRxVUZoptCiHPkFxg9CpIDc91QtfY5C9ag9I908fd1YX2QsrvNYic7
de781p86D1yX7LeFtuVpMNPqJQjG14INdcio/YtMpgm9EVK8KS5eLDHceE6vLo1vEY2L2s8l4xCM
Nn4sUz0UCeOWyMbaE7XtV6UGE50fKfLuMtQHx4Hngp0t27VTX9wC/lYHHHTE+NhRcCxQQ3Z28iHQ
DFO0o494UsTNIhGMjJZu971fgNT0ecVqWV5Y4aYPXY5hWfAQYlwws0lFc5OLuNgrjJ4bs3SfV/g4
Y8c2vdFtd4oV4I9xtA0an8GiseXxgihAvi/y+d0UDcPR097nerCgmcdFgvCpnw5zNRt7KN2wLMsx
uO8LptSxB3LHcdY3Pt01Lb1Wz5R3W0ZPNXGj6AnS/dymjMORJ55EYrwOQZNtWmP+bKcN+ifshid/
XAi9SlMFWSaSR87f9JygozzEBqfc5BvoFhUcGJ9wqEO62O4+9iZ7j7eIBDOnEYfYy16nMXURAPrE
NHc3HRP2TWPEX22j8c6EskQr2RPneCPF3q1J4BAYmc9+Q3tQY6dmAFhHeyyodTj5GvLNJ6YyVf/G
SXvIBFyzRhtUxxmEutNs5x6U0vSWPqj0uBWZzGaEt3D1lf49I5xgAqmSAJbmJmPA43b2sbXqdCQO
o5FW9MYewPUh6NNYmcGduB0pViCM2qWZUkhGhHo92U7pSfWeLM9qqc7KHjsv2Gb12vxsKmz0xIiB
PFKLUnf/lNdVn/b678prB5LDr8rre/UFQPQP6/BvP/KnAkj+xqqQWEQLvT4FLCXynwogh6LbpnfC
MIWr4/t1uPzNYqHBz7HLpXa2WGP/UViL34IgcKCO+MiuKbyD/6awxi3zY2dMtbx2xVimIGuQ3rGq
kr4XcefdsOTTEKQPWU6ebAA/wOTEVySN3gdR4ziPjmwxFKHRrXhGR0SjU8WNqdzm0VhP84WqBtUI
DhSIH32a9/ZT8k1a4vIAys2tROoNsKzKj/FSmdNDT47T59JsJpNDuatSiCkiIVPKwvYH47jmBvHH
Qx048a5M2uxcZpX4ajPkRHDatf4nY13SzPCAzl7utIQBxqBNemTXLulqh5gw+NAOCvMe3Ds2em6o
YdiQylXmm6VolAtL0zHeeKbxyUeGxCwRkXcF+e0ikzE9pcuSQYp30pPHSP7DlA3WjgqWOlZVMnlS
np8nyNZn/YD0OwrCxppKtbMbfmOyghZSoDooUiFDdWRRUb6PxxQ7eTzJT+k09m86HtHZxcU1H5IL
4t2nymTWpdOZR35Bzt62Z0DOoiSYA9gGZp9qmGg9SwW+Cf0u0nUFEy1ABaXnKH6mY4qCDaUUQzTN
2z9hfU5ulmkGLpymwj1IZzZPcWWPu0DmaChN+L9i70H2jVf4ZPOq1Qx1O26ZQ/reWJ6NriI6hZzS
ZuCgXvx7P5+8gbPY4ZLIlhSYnDcnWDQyt8M5KQtPv+8H3aJiVlxZWysfyzkMimQOU3Owd53JgLI0
suSrp6j1kjjNj13qDHvc0jJ023TAyZl4j+3isA6ooOOGFnmsj7mkT9I1z0SzbMWj4QbTrhpLBrqO
x5NdKVd+nsicCmmfhgst40JH9S0UNtYBCbFtZTS3zjU31vwWIouocyJSNoDU4HPIA0LmWTQmYLec
fOVtLFVKAK5pAy6oNgkucvjCZcdgOsppITbA430fDZVwbIcoLj69x6GL+a4WMXrPTIdTki9Ip23e
Mjf3sAfUhPnqZM31VdeMX7oRrwulFXdg3yjUmbU3cfK5bD3dbIm+zT2QE7o0bkfQY93qDqwvneGn
t+MaPyyjavpofQsmZh2404yj9Wm+BhhTM1WKElyayVFT0tRH+vVCbHqhe7GdrpnIpiq9fRWn6QPK
aYr8pB0TylvQY9zZkQ9InPV3Sq5ltmq1G/K2xtsFEmEbWoaDyDvh2wybseRZZV5jnLJrpBPrRuKd
FIRt725eyulSdK55UEDX6Vlx6XPFOcZIiDMqicLw0otBHTQiGFvzpZigkRBVrrFTFozAQ0+lidzd
7NhrwWZ5BFn+L+OaZtVdk61o67V76Wu7o4huiQvcx4Ou380k6DobH+b4y7L4FhVU1KjqwP/JaiMw
qr4/chLpZ8wec336Pbq1KCx5gKtAjuQ1esSuG/V1YnN3xePYqdsRaZdbY3Oc8kTUrPo1ccGNIW7s
rjPvliizHh0IstXqWM7KXRZzmrkD49Jct9lhmW3/nAG5yUN/MvBqzmIFn4B7XUJeCdCYH3W7QsQR
a0K+q5rIPfAJFsyKRwMgG16SISlCGWTWDUSPYGf7pIvtjHQNDHESTHyA8tKQhAWL7zl34uyTar3s
Y2b2xhtCTcf3HawjtVO143CvOfMYMr+1d6WQRn9iakCEDNTwbicB8Kkb/gLQB2GsUQpkQzUaor8P
7vjsdIZroTBxPLehzdKFQ3VJB7a1aLvI9ZMqZrk80v4brVq5TSAQ0VjXePCdu7pqBh8/dFS8CLIH
36Lke4VnLLFeXXNLAsgaR0ka8aN0UzhEPUT63kpwvwSEIJDvQrgB7oMo3iIsn5+qqHMuRWkhYCkV
Aqc7UCz1HXBxmR38trbftf38jpwW4gZ6mbIjEWlUwIcdzZ7lzpjNwx0KzzXLXHRPjMIzRfbsNMeP
YmbDQyPkFHrRx9L2eg/Mo4M5IjoTDTD5F8BJYv9PPfX/qads5ALMzP+zwPCVYzqt4u8Lqt9/5o+C
6kqAZRAoMUyaiKWRfP1RUAmxwmHJU7UD5nseRdP38kIKnD9KphUX90c9Za71lLdSC21E2Ctk7r+Q
F/60ZzB9pqA8AwIUkA5zeJu38H01xcJapG7UTpeh/Bx3RZgUn777NP6NpvCnBcNfXuCnBYOa7aJs
Zl7Az1BG0fsMwcd0vKQBAaqff/1SV9P8d0sT0+eZhlOR1TAgXvABP5WG3CiiIPtMYJEvkK6wtQEo
ZUqNO9LCtfahu8IVEx4gPZnrCGegL9asGWExmrZJgtFnUtd9L77Ho5xgij0wsFyDAqvhS4rxNS1v
kYt30GJMyRStwOsXqRcf2Qp7EqOOXnTb7zMrdc+o/ASZRDUxJJj42qrfWhVSY99WLiOJURp4YqbR
DgCnFGWb5M+QH+JRoW+qRq8OeROs61K2i92mGqyzwjr9Rs/FcFNE7eCxgaLN3pMSUdjljdcj6wZC
i0xE5O70AWcUu3cjZrfn95YiYYWK+t4xvGa5yfogMZ4n2FlOtbPHOAqA+fZ51s8Ry2yVdod/To3/
16khwDl+d/H+ZcnxXA//Id0Qi/T6o3+Ik/3fVjKkx5qMFd33hmuAkvRBrsn6DF7g9U/+yDZ0f2O3
wdaB+wDmAPbqP88OG98G7mgXBiWyUIvN239zdmDU/bEXW2GWnB90dXiSgIz9fMMNqZVXxKTWOJQ9
Me0CrKvTtqpSlv/wWPeyshyYY3HmPwZgCCFGw9e8THKuwxF+sx+yxxAE5qX2q+wS/QA0r3oeOxl9
QJ6MSgO5TkP8yeIeG2Wz5MfR694QY88KIq/IDp1mCu+wR5HPbI7Njn1LX5NcclEbAORwosOPbQsy
QYM0XjZKa5I8c8qBOVzGrPralWvSthdoZ58bnXOfiAxJbhI5W6OeR2NntoZ9ppKqACVJt8K0YScW
jK65Y+JUa3kHuhLebG9FKO0IoT9PBJqfgpl4lB2gwfG9ycM5CJEn9F94FYGwwakYZ0UDkeobv2kB
BHmy0N+i6+YI9tE2l32N2cGY3GMKVMHbkWdTfk35wo8u298HWblkpYkljT4vgIsgd8PpeG0WglW2
2CC6VweA9Gs1mfkT3GBmnohP76cBFGbT+fV936lR38Dxjd3QgQ9I75Z4PnjHshAR1W9bm2AxG/9x
znlfrWz4IDMRReXaaTCOc7LZe4Rc2HwQse8/RAUBAZsZ2acIIzZiNH7FVO89v4Tot3inGaDlfS7a
4MEFO5DcZpzbx47Pbz/WLfnfMm0PS5KsyTABwN2reCd1q/pZiNZ/NFBAXpiVIx4lrBWzO+P7MlIk
odWw6Ejfsc9GQazcPHj1fa7a0XheHIBu0ssEpSATToJSBidMGSZ0R7wuPb+zsPcA7NpP2DTa92qo
rdfGBGi0DRaWKls3drvPwigBF8NkQawy6eBxpvFhyOUEz5ZK48fZXqBABrMygq2LpdOK5g4iP6Uf
2T+JMX30yXhCfSWC26axvXg/aJM+Yc6q9AhDrl9OyDctfUijwSD53hin7WR5JVlnhMwQKwSyvD8l
Lmf5Jp6a4Qn3lZvfJthbHxrfAPUnlJRvKqGdu+RbxAv9LnkvPphHwl/kNQkmxnDKrsr4PSTmmhij
r+kx6D3I3btmyuD8JF8mv2bNUBsMBM+wUPX3sboG0iBSM/rz/7J3Zs11IunW/kVUkEAyXH571izL
sjzcECrZZp4hgfz150nJfdqWu+XT33V3RHWFy7Y2G5Ic3netZ43PSTVlZ1JrnHYgr0byv94sTPan
IE6s9+vcDxylY/hPlboASTp8TEnEiSOiccrnlBwgICYyx3kJ0EkqO6gBrRKsI107IzsRsaVtYndi
E8DDgp1uRtcuzzqdzA/Z6GQ7K0qbK0R5Hf3A8S6fiPOhLeb4oBwdiIsFY+jB9+OEmquJAYKvGB+b
nrrihoZH1W7ZOrS7zIQHgR5PsDyiuv4qa64B6EwG1VpNzrRbx2W5sFCpnjWTLXdrVN81Orwc8yE+
y5UYaI42y/mc5dM+wNSz90YO1AQOHzmJWV/p0e2JyQY7HsMcDSnmrxnHnRU31DW5hO/Jw8TOnsxH
CGDyQfT9iqiaYo9ep+YGJdadAKm6Ub3msQ1YmeGhJeRFotwLSeM4kD2zHXJZX9h1O3zL1+Da1k78
GXslFD6UbO9rVCg3uWqGLZZNKsTloG7htsHmMmkbc0bPyWOXkHUhPlAUOts0HcrDKgrC5iz+lijW
AhFo37RkTOnPhLPLLVlnN7rtr2BvxiiNoWzhpO6PXUxtLfct+6rv4/nGH8qQQ1Lzd8Rse6QwEe6z
eI0PdPrzLVX2YQuLqDvphhZTqZR1nhMHe7GWhKpNQfKlyZxhlwhqSkVAkhgBAiAbx6b/iBt9PtlV
Mn6A5j4yMGbriFrs+9T7gEWJK9uPPYRasLPxF7eQmNmeUUF+7lVI6sGNnE1+Mxd0hz15UaM1OyBk
RL7dJiQUtiiPzsMY1NRiWcG7qU0jSvIsTXmF2nSUXsWo8HVwvQ4dDHIya+D2hV023lHWix+iDump
K6uYXuuUQi4Iu7/rBkLpRuPI+9QSxHUQk+o3ceaEh4pAxWOjVfu5xRb3MeoTaz8q4n2budbXNWUA
mhkzGhgErO9cfuMK8YB1Q1n9IUAXbm9xN06HZND+dY8netlAbizEuVzy5DIqqhCGXk2QTTlmbA8L
x21orXOoBOYK8Fwi+dsqR7jXLkiBDQflhfoLJaBjwFaYnmxAHHmfQDxuE2qP1mQ9oPcaPjLi6m6X
TXN7Ybu96bE17xY92tdujuMvxKzvTyXDwJsPNrDm7SJSj55jbxRtnkUNIsi/uYNXfZuqnuCSFEQe
XfCYpmHv+RAxA1bsbb52AOg5UH9oQKPfpVERfoUHn+zB32E6ip0vVjR9zziCffIdH3f2imVw8OSH
2pMWsXBDsXXcAkWyIAxLr138Iem94wIFEhbtU+h08qgbD9hzrNWWatmnVa3RbixpzwVB/9hVWOCV
a58V6VLsIUK135I4UGTAWsjiiOQ6KWRszdahl7yHKCNu8Xb0+2KYi3e18K/rZKwvK91P+2p00K+z
jTdNtbSf2/0gKn1tVB8IPYavU57er82OrRT7C3o/YjO7inAzokx3yBWByURmci1kZzYzXbgdvX6A
HWohR6jj7NEpinvL8RsjI7a/pE5AUEwWBt9QMt9NSnyHTEGfPMMIYQWfa6j3u06ial0KOziPVhhv
LeyvTeACeEh0e9DRdE6oQszc2bZ7BcxiFybKPeXLWp25qj2TKy2l3BcfsnktLkvGPNxRmk6iH6Kj
k4/pFpjGEb5pe96My3tPp8NBgNTelAjpMR7or2QietvRnZr3VAfRRA6aex1X7or4AfI2cu+RVMih
OiwTktTeCp/ixPlEIGP82e6ke0OVm3CxUL7rxMi4kk+VUwlK3hPoxjRrL1pQkEap9y2o5i37gq8E
AXXpbuKSCI4eoBm2cb4ZPDCTGfpahDZ+emTHEtwhDU046s6QRtk93jh1EN/2cXPe89Cbsie91L5O
1wGeZkBnLhdhQm10oaErcmTLbf4BV4Z/Fy/pBFARRh7yzxriYIoJIB8QOCpiD2FGIiZZwkurG/wd
uNGHkbRWs9nsRH3TBCNg9Tm6cNrmOxVUOmsA+VLLvonn4UaXhnY9Uqqkj5u31Ze+JFNCD8v9PEy3
rRhvRqu+YrdGy97XgAtGrMgryEL2gMhKOHNSroS+qPDhc7wHU+TJyzqHxOxXHbkCFIudNYBsQnKg
vnUQv1/89+D3fzn4UY41DvZ/Xy66/VbXw1qqx1dBAj/+4j+OfR5cLGhx2E6pDpkkgf+tGYX2X1KA
Hwel5gChotrxz6KRQxMOV6FN4Ujgl5do0n4UjVycrBz48KqGAkuXhyvvPygavchPf6q0eGEAIwBm
F365QAj/tcmvrChqV2ycMc3VxbqjFUZFVJaze81uuIn2RCoDw60q4BqHefS7aIMHsT/D2CLsg+7g
zGzhG7KB7oaxlLsU3ZG1QXo57froqWWRuJl9f72oVqYxEKaLYNXCxUtBBzRnztZ3p/0S2ZPlYvzY
o5UA5++kaDn3gEr10RJO80AYNE0ZNMnXxHvZCPm1/hA7FiG1HvH1+z6y23xPVnv3nvD0pT7ZHSvO
Tix28Khz1wfhgemPpoPv+vOGnlqBehg90JTW0JJ19s0SInmatZVdLfydT3Jt8mlH+ox3mVYlE48I
BlxPQPFAAk8yIT2TU90tbsPygtJPfpM16Xil5gFdXpyDxbdjr9w0o1r2NAYRe8CZV5jUi2S7LPOE
RdA35zQopxt8KjY7Q+l+CHtuM2gXtPyTUaDX8N/3Na5X5ssu2TsRd97LPMHRNKpuR8v1D6Ovq3e2
LpvbfAr7m5R4aHaddlGfw3ejtRPqeFvMaXBwUNCOW+QKV3UgEnsPq4BUoh4GFJs6aX/EQzReTo33
aZDJ+F4APQmPYR9HED3grVN8g+F0rPvJfVjKwjlgIAyP5Ebny1bpOL4CjgT1ybWLbdXU+kpKNdwR
4BLmezbyiLqNvJtGSr33KnEXqFsDHtgNs9cd6ZPdehOsE2RZCMUJYpw+CyMe7yt3uVFskrcR6nJr
CMetfBacp0jPXSNCx7QZX6LbqN9JI1EHnPIRY5y/g8ZT7FYjZK+NpH014nbfktVpRu9uNwLaMKlK
d/GEGH4ysvjYCOQTvzkWuRvuK4/DJnjmZhc/i+ojo6/Po1geyJ0pvpOf9ySotR1obyDLT41Cn0GO
ocio9geNfp/Eb3jrANd2BSmUiM7ku4bRtkUbdgEMKd1UYefv8Oh90lVGU9h4BFLjFpDGNzAbB0Ey
4SUQE26k0vgL6MgnZ63xHEjQtVer8SFw1CetFrE9Ox1W5PLZr6A6xs2ziWExfoZ2haw14ena5c92
h9ZHTxgaD8Rq3BAqyTycET4HbXwSYVwu2QFq24yuSQrt4afIX9wVlHmM12K1sEG+d3DozO8lXRgc
GZLwYvEgPMbC3pZ5duH3dvCOaOs4/bh4mtLnBKnZPdSR8VpSJFj5fJVdw7hzPkYYIO1NiYdRbXtE
SeDGKPfIT3CY6vxsbhC5bcpG41tdSEb36mNPZq16r7LMm9+PILEwtSSJhY2vwN+Wfy4KyN41BaGi
BuGRysHZrq0f6Z0anIWZbcqS5HMlsqTc5qmga1pYTcXwRElq75dVC2oDIluMrGteA2K5ULSFe2wa
Y5Gc1jH0PkOCnsenoIhE4WOMY+OlIK+PzXk21nh2N3WMCIF/+XFxlmMzsejn2tgZ72tqVbQkOzQS
W2dk38+LRWjZf1fq/8tKDU/BYen89yv1wzdsa/X4S2Pn5e/8Y5EWf3l4DiMf98TLUvy/i3Tg/kVf
HSkMhuSXwu0/F2n4OKzEhPYFMAdemj7/6Ow4fyG6EbSCiAgSvAnBf7JIv+rsOAAqBX0irpAP8eAs
/NrZ4Y2ZNGnB8hSGAynkaUpOXNK5m5/uyb9o71BL/tWn4guX74geCGQQd8L8/k9IxXhSHafNJD5N
eQ1vkPwCWqi0uL/ULGS3lU96aak7E9KrsYW+/dnmef324XgAQjvitgXc7F8/HJ99CWAQqXfiRUSD
BP2AKXqhclxJ6p85m4DHJKpaNCd15u5IAMi+LRbx3HtQVu6upMqF/YdNOek+5dbFto0Jrkk5dec1
psESeeC49pzjkkRfTUMQ31Vg33b/H18iAH8BIJWqPZ7QX7+E3XstljEdnTq9OLinGn2orIr6ZjCv
HzrmqG0sCsI4LOxXaEvJyJkjDPKySYz+JotMTdhZbvGRhxtbEXcSRak+qLAoz1DlFIdQUSKpsmk8
rLSoqYtUHPzf/g6mSfjLbpBBEAbwopCG0Y14LckaSIae1mCOTmh05l3P5mJDN3+lvJB/f/uTXom/
vNB8EjhjuKQmRes1oURShMN3wCcpRPZMr0S6jH7Ynfej272zJQXitz/v1Uv0/HkRTVbPJEyBKDEj
8Kfh7QgM45VV8nlJ1r9jRhk2JNf8KXb3X9w/z3RhadW4dG28V33LqGe6KGcrPPXOnB1D7lrrRtmp
GP5Eu3hOzH71pKRD65g8MeaF3yaFPBFOhH00PDkaHp4OBkh+EWNmNTyBtUKKsREp+8ymGYu7VWED
bku/2Hn0AO7SqdYXlZTdux7UJ053xQES87Ntii9QahPYfufoe6lsMzY/qCSocTFocmc2SY41HKwq
H4KVAFhd6GSnwfGHj7Ovs9Pbz+yFG/PLt+QIhKmN/aoh9EbS9KR/emqxE5dTqvvlNBvaXGW4c4Eh
0CH6IEDIUOl88HRL2cOpM8Q6Bm9+grmAKPmZZ9dCtsN2AuSOFXrXoRr6KFDxXUtO718CQ8WT4PF6
MTvvRVR1mJpJVNr2JJXdO3YRHVINBHI0lL00qZ0dOqb1CPZK5Cr5wnRWnHxD50smR56UIfaxuqSn
CjLi3k387IRUCXOtYfylcEuOg9uE91j/8rPcwvRak2k5GgTYU0rHcFtxQDgDwwj3sIRXuFEapiCb
xfKoYl/uW+V4tJXRx/nUQgkHF0lzKvqmeBgR2JWGVogyy7qRUbt+Xcl7opEB1RCLjXuUsUdjLfdT
Z6upd+wsQ0KUCM7v22moPmKtKb4T6tqg0rYj8IlRT6FqMze2u2nqdPkUhHWxCwxzEVZMeZYbDqPu
Iv/GN2xGImJrQJpVNt/ALaV4mpfy0QbniCqN0yGAR8uQHi0CIXdekpEoFPTnVcW5DI9Ut8fNc7Yo
q74m8hHOM5E+QCQNT9JCwc/J7tLcT4o5ebtFfMHh0nAoReV+linHOY/ErDMAwNUl6qv1g/WMsBSV
ra+JEzNOUMO4tFlftrnhXjpNFBL747mPJHgMt7Aih/pstCfOr8FA0Ll3qA1Fk2IYwJvOdR8bw9gk
0Mjaue2C6MFI3j7UOJK2TbHMPJqFwpRhdc5AO9PUfefEMHOZ29QZpUnSYiySeUyw6lcXlNyu90X7
bu3LqyyGbG0ZOqhKSsSIhhiKsmwixQ/rtYOCzE48Dzf9kryv8+SKjsiX1LBHU0MhjQ2PNO/9j9gH
UOfV9Y7OTb61cj96GGUcgkXoxWVABs15bSinjdLwTm0Xc0beWZvR0FCDCC4qAAxAClWN7AgTJy0T
+KnFsNTs9mGqWoau2hrOKtpY6BbP8NX+GcTKYhTsWIYwhiShD6h1zgi3S6C3gk6zLiQtgsvRsF37
Ra6P+TzYZFwNQUjwhsHA2k7e3mjOQ0xTg4ATuwrvLOVgdxKGIhs0vC6+hSmqwJLkYJ3ZY5YnhSVI
8YSMaWz4M/VTr7yEuBUxffWDYf3kqn4+J6VM4cuOsOPhCLrsCRQ6diNND0qz6mwSvF/WWrQbqLlo
w3CQBIM4o9Ed6G4nOr8iPgVkx2Lp5YOn7Prg2nSK7SJp915J9E2+EqBDhy07CjIbLjPIU1grOOng
eKsv83rCzpH5S3cetRxE/WZaj5ZPX7Yb7AK6rFq/K1odzbVNUsEubtkUoAGxSeJzCjS9Fbwc4gaP
QsfhxrEnkpzU7Oz5xv154CNLI1CrIPkQoQrl++GjjmbvxuFFvV4hEuOAj5HYUuJo1DcBnoomrq2R
Zub9UxrQLfObLHgA21xf1hJ7sGWzvygbWANFMbM7UWz5UKbZG8xEOVdXLrSlJ0pHBKD6xV1JH+sT
pv1iV9h6hgTAvtCSLT2oAkIN5/ni0CbR9NAQdHjWoWT8qq3UxjmCLzzv+ZKAafWVXzbxuY48rmt1
22s31fF5MBjcyEyZaotJFPs5Cr591Cu+OebFG+PR28nJdfb0XJFFY8O80UEbDxvaY/wdJyqHj4nv
G08GaJG5mCIyVxTu/djyjdUKJiFi6CKXezdK5Y1gYiAok+ZQC23gZOd+uY2CKT5nryLRoBJkxD6y
P1c+41W46fqdPbB6yFTPvN443Tl6RNLA2Ns4R4FO+BjXliRXqrHuVj4gfQZo0KcIwLbINZVfZjwY
wHEwzt/ZATTmmPrYXU+nYNcbtAzwOewhtBkD1TXHIXf0jGXPdi/kYh/HjklBUHy5JjoLbk0KwQbk
jr9VZZ4eGsO4aerpXsSWs53HMQNLCHAgyGzq4DVi7iJN1LF/ZuZw+4PiqffCLr3shwquDrpWaAJL
Pa1kSENd6F2aPpdRXHG2JtIQuA0dLS+9XmZnqfTZ8/L+X+P0H5wd2JrflBT9v/J1SP3L3/iHDNGJ
/ooCE1sfBi7eDbN1fpEhokj8i60gubPE0LDJ/cnWEYi/XBJLnhU+0kVTxH78x2FV8lvSjvhd6sAe
Fef/qKKMu/rnI4S5HOEQDgiYkf4XysZXMkHU/GsFnMH7ltq6zb+XJnjP3s2zY3UYZsfcWR9yE3lw
GFYEhVvsy1I+LXHZ1peiYRJ1Dq0FeXxTdKFFDxY2kimaYZpjE9bbSPrXLQctX/sbZCwJ0Cflqs6j
I1hOuKSQBkxQ6jhjtoS1J3ZrzR8AIwAiKHNg+uHOA+JMh04jCwiP7pBkndwsRGBG/bacFxa9Q63y
oc22BInxWv/hFGIEYD8dsDDaENwCByLkH8R6zuu7g6NWMD1q+a0dZgXGq8Ksxlajp0ZfXEUJGY4W
3desrr5DvMjWe486A5fmpFPP96nFnCwf3t5kP5/p/rnH5pLozgqc9xzDnqGRrx6YiaSswCcmX8nL
kcVV62VJcY6PFkzV0Vi7sURXQYakyjQYQxC5+dLiGchZZYpHKEcri0QwoQs5J1IWIPhexwkAXF0u
PIr9OOpUP6Rsqa1lD0eo86+1LgR/rIq8QXZsc4YpiP5QzPj1tEe9hpuMtQlvE6UT7EyvTntxWiyZ
VZT1N3u2Vv+9JGexuaOW3+jbt+/eKzgAH0R3xmAvpODEx+f9ekBZEX1G2l/ir9Ru6Mvv2zIuMN06
9lA8Lm6Qezfz0EgX1RFpD9a4bUUSqLsCadSfDtS/Hj3NV8ZEhQgWuSC4gt84HCDG0Qktuf9VDWHv
X7Mu5+O46SvLDdzzhOYihvC3v/tvN5lEa1o1kmUZhDTRJr9+d0skVtCUgftUTmyS1123tpaiB0/f
YZ3/8Fm/lgvMt0Oa6NELY8BToHpN20RuWBZkmDlfsU7j4/nmoGdJ0zPsy4w76I7mFpeU/ac/UTd/
/5KMIYrZYCZCyaT7qqjDOXroo7wYnhabYo3egFIO1R3dp4y7+/b9FL8/QkizxJr4Elw7U8WrG5o3
pFXMyqm+Dkgeq+AEJbL+UILS6ow/K4mT9maJdGxXl02GK8zeS5UW+iEfAuRpwBOZEPEtET8Yvctz
6gbs2FXtlJeFSvpwPU2z50Fnefuif3swFDglpkDqRcIG4fFq9hCoPJwFCuZTvY49V4GWrsi/K+jM
8lPTVH7j7uJKNWP8p5v1+4OhykbnNKRmCzXkNfkltkwFDezC31rSJIQvF0CnHrZwUdMelQ0GlaE8
8ZoUweOalsBfdl3f98S0VNbiqPus0nNv/FboYP5OapFHqAl9Z70AjuQNf4IA8V78OvGb3ioSW/Oa
IFGnJvzq2UoEgLiV+uZvHF60kDd5uI76Fm1Qz6DS6ApXdYwGSCPXlhtnvE0D5CcWgxoLO5NlhNVm
fWIAVvl3fzA4HpY/OFu4mIVHmellAuYIzOwiF85hnwbwjjFkhSooGKmqHA3ho+5p4Y672hV0Zjlv
xmaKtojM5AMddOnhuzhtx+WzXs0WYtMtOuZeOGz6meRtnfldDocCshgb1HQm+rD1vbz65s80q8TG
xZmsb3n9I/mpzmqGZq+xXM8b0eYRCYWinsSnAqJFXu8nmkr6QbM1V/eq73x1h6a/5M+mdc4MsklT
v+GZOSmKuG5TuWkGLyJ3W5S7mzjkZ1CaIAImTQ5rWtNk2wwzosBu42O+4Y9kHAgr/yjVko7vxjkw
SrC1W3Km4KHHn8XpOYn4aCubI/44+mTzaVZCx+jajYqs+9yFmVSn2FNddlWC2VuPs+BgfJF2RB2d
T8uE5W67hASirZABM7FehOC/WCzteDRrZhfGDm9bG3YjnajGq9uiOP34AhLRDV8Vs1Hk5zvbji1u
qLRrht+wJGYSKyuMotUe87rPv7KghUu+haCS9//4GV3bAZZFy0u84ZYhh6Now2HKKIkn1FF89NKm
TI4rDjP/Onm5qx4HPe6csVnyB+Z5TItzwuMmtHMijcwnutgL8u8rhyBuS7sGHV+Pid4Mlwb8TP7d
LThu0LqPQWfc1SPO9eCQuyZ1atPKHAXKRtVRxKhJnL7kmbkLNZzvVJ1FHBzGZCxCxL4eWM6nrsIy
BepmIVWGmEgmRhG/D0vb557oYKKQekZiqcJ0i3/X7N1ysbj83kp5znyJPGr95aoDfVwntORNDxH5
jmIW2MOHVHyZxonN+O05OPGrJHQ7V51HA1G7+a7B5cmrMNH15VdWMgJ/MOm2I5e08u35j/MEyi/f
eVEKk3nr04Zdn9awKxgprvZpzSs/dLk8RJCh2bfFNN+z6wGkkPxEvia/2EbuGnBZyKXNPe4UlZbv
EyIAbqcOAzPmSraA3gnjhsf9SWzfDFGztVb3bVjz/x2wEl7gIB+ZG9g6anYZ3pzxnq/9qs3kkaJV
fMw7tzevNP0TfijuXsGTQKs98a+xFa66D7LC4S6kTdAO6wkM2ZBXVwqTDT8QnzWksC1xC7AQtosL
+GAEyRtpIU9LWJITTw/5nrNzFqkdIozAzExpiTbs4NvWgRJT0rqHsVgTz0Y6bWCFibJbfSvXdWH4
h0NIXX4fVQRM1mwU5saH2kjoKUUv2/iyt2gS3eymQTvKsZ69unnCdUZpBLAR7zJhAtlgl9m6Wfpu
ROO6lJSZ5osiHpDLnGILKNNT54VZIx/rQdR8mTrO16R5T1k39iguDk20hFvfpntc7pmImW72I/GX
a7dN2qmJIiodPuq2TewArjzBhEHqgdOnYJr1n/QsLS81k+3Kd46If9Bo/vt0SdPkklbTJAJQ5+j+
GDxZbqaUYJxXnBMF/Ah+ZU/LwBiK3awrkosGrzi/1zlq6vEFSpepEm0qd2lXFTyPerPYlpi662H2
HabcvO6Qu+9r4SH03zdrhdIBDrNtZkGYMTSHNnbWxqNCBdfO/EmOMB2/N/axmZcKW1XLu4jUXAYS
BNWE6an1FsxLF8jcmR0Ud5F3QTjjwIBSOCrX5oyn363yIlwTRnpYDjBAL9LFmvhoT1Aaag9MlyxH
Ciwjq3wVS4rJ+9ArzSJLnELHcFzQgzYWi3K/Mj+sYWp5N4tNK45YqrWCTdt2I9Cdfdj0DYlJeCz5
fNuai/WJyjenkR/nEGZ9c3PmpnMbCpQ9s2q0T9J8Jr12yrXuadqHbkK8zlzH+OanuHsfdwtfHm1O
yWyv1jngioN8trhLTZUGvNj5pNlOn0KSlbmDP4Y1ZWzze6uH3ZdyeUYoH7GajXFYb7FFs2ihObS5
x27QR6CT2IkmNu+nBWVq3HphTGVtM8OGba+djGl3N0QFYFEwMGL1vxAyQpa7XS3lfURUSs4YAp3Z
nft1S4fPb9TUPmG17ayLHlqydxVzpbig6zbrvmTMufpQBHVTfvXyUvd3VYNd/XGmAzTf6MgCnzRb
6K0vWlfObY2PAAxUu+3ocA8432fcyNd9l8aLyXe3K3Hpliyre0x0uKs7nhGCX7ixnc5ZhVXvLVA8
C2W29LqfV0CCIFYdMjkI+xs/R46YvPd+Oa5eAnHEKxZrE5XOiiwGZi6B6ozTOBnPxpSVrNwGcPq0
3kUZSF9oDpS4mouFl2PawJ2+mmkDYSWJgsTdSTZo+j7JnbRh4SPQ9HxAEAkEyxsdsaVOHFFW95MR
0JbVOEGOLy7AHZeQpncKHHfEdGfP+iKOats+ilmkDilhi4AWBKtBZzQkXGndtkVTeR+mocN4TpcB
L3y3jxp7We6JQnHHK7BRtXXnWd6A3LNmVG8kZo3+gw5UUhtVux/07TFcZKIXurUBXZVoQRZ7BMWT
LweUymEFN6JoXCfdBr02AAlR5WH9NUUoqpYd/qC1+xblkpbrdgraJsBVMUj8jGNcdzIEEmbL0j/G
lQVmia65VRRH5eN1LNNvKWHPIwakJiwmp9kJOa6amCd3dK0EXTlfJr/9sfu2V7LJxd2cVA2l6hnq
C8tSizy9lR/mVbatt2vjuY8V+yk7YY+yqkCyG4vtmRemp+XA+Md5T574sXfpBrOs4GsxL3dHOh9r
LQs4r0Pq+WaGo2FvdpgZXG8RHyiUgiUyX6ydwwsN7pstqYQBwNIj0ypnlRlrFHX6uKJBG+PDJBuz
+yM+z5wcsP8Y1vzqqaqMjlNXZf4nMAqmcitatHJkvVkjtYZ26iTTpBwGdvZhYXGXjvjp2AVD+zW7
6GidW+aynOBLJr3YmuOZNRxwk71Xova1e4o8oP79qXY4Z1tncAVsvij7kpB6k5RVbybEqnRYo2cy
Idia4CcauUFtHZiVE4bfwpX2SRrw2VNA+i8+fk92/F4DVYMfZgNf4F0aZNNz/VhOzTxZeAFpOFtE
lhFXVMftIPrHqI/MfjWKAdI/OCMmib/nuaubg+/kQU0sW65YFse2NXupug3MloVYdnOPxqb2R/Ed
ZdsKvo9mpppIMRM1dYMNFfOFexvZveT2M4evZov0XO7xh8qsUj9WMHRY3EeUdKZi4UezuXrhxhY3
sgVMFTX4YQBFfy8nIsZnY1cyVzANVsrw+ced0B2vEIhlV7MjDeqUn9hUgGs9qGz1GiJztEozFDOb
fcCdrJZYfkLIQe3p5TGyYArxwPFvGu/DLl74xi5AFp7RNKhA9Aj2CzWnt3rO7Tj6rAq882SkYbCp
5jOP7ai614FjdrEwOkzxCdyVytIzcOtmU2Gj4WYLPjvAJ0bIhx2DpaJeJxagwnYf4DArHHYpiROb
3bwCntDLk90mgwpv6ceAT7r048DmelbtmffAdemM0bYt2GTeg9g2rwiBkqbgBZ+OPxArlJKPucBf
9inrhBlgbjxlnXPsnIBeoeFqm9U1VSph0ZyamY3q1nVbdoG+S/T0SSGRYDzGZZ6zs7a5A/n3WBvh
7pb/bv40u5Je385lGLBcipTrcnAHBWZrWPhTYjbzqN65mJfXo4CMxcVOc8ND7QcmvurSXfATf1FE
WWX0ewV8EN7qjrFQbrOVPUF+8HrPjN2ydqL6qppFosZdUg6hmM75AZXLphZRHc8WVnrFZ9W65yvY
rcpMsUKYrTW6So58SUBYyqPqp8wl0rCYWviWnC0999KbxVjAuJAO46yyHXMIzFvJic0Wi3kggxex
veTgyXMeV6nXC3d2OD/5+DMXdVwctyseVSoAYm/jl50P7HLFXmNoQiDbx2yJCjYGP07Eoa4jNgZL
ktAL3tfIq/hVwpkFAJhlWcsTVp5O39qWsu2tm7YpxxGV9slgnUK/dad7X8O1sOjoYtq7tTC/mD07
ghZ2Yf0izCE/iHqzkU/ahvERD7EBIBpqBdv1JQQ3gmOLABX2KJFs9AN33cy4WnScec+6oK1Jcef8
wHDyJR9PaQ8fDD+2ZU72T20glzFFMLww9E9ox1OOKkXIPurl1atVabZWpVVFmGANwRz96KiIsWVg
1LOpH1mxu5ohGdjhXN/Y3rLUHTdEmxO3jMCc+ttZBOYV57SctFe+X3gGajHnyTGmdTu9g5Kqh7MQ
kXd5CgeHMwULm+WxP3CXUTF1Ihdo+DERhDrmqryrzU7UGOqZZ+aXU+NSJLT8zjpcekxSbPgn8heo
XDnlPkqUOQW+HCzKWJuLbvRCUOyWt2zFATyGcMvOPRXmDHQOSTajf07rmkeaiclc+lQvrISgJKd4
HBEo1F5xFbQUR/iDaM/17QoljbE28hitdLsUA4alDSKZQdMZSN26eHSJZeQHYvw0M0e0DGajS+yR
GZVv19b+Rc0IhRQJVDR0yLZ5XWAFxIN+HB/u30s8mnMmYuAylTvLW8ky3gw46Xikb3/k66oaZSqA
ytIz5TyStF7XWaH71KE9+uPf0p9N9+ZlaJShZSq7/+lH4WFgj+uahhGtqVeVVYCJaF2oTvydebGZ
nxrfc7EBLUzWzF1vf9ZzNfCnJgflN+K7EBI5ARlxv3elBlsAwysL9+/FrSYOMlNaOYxEOXopr2Ha
V1iFcYU1TBoTfrSBIooqO8SEdIg5d1OFMJ2NiCOvmXteZuYfvY+6T8wRocaFw5oQ+N3Mr96+/N+e
Cn5RZGURVGOO485rBegCLQmUVyAfia1YuA4WKHMsZHHlCPX2R/025lwKwxGtIOLDoGG/rnezjcqc
mg3UY5SG7rSe4jXM5wehA/OK4Mud/zjkXrdQBA8GqSHx4VRNHQRyv7YR+m5ww4T6/WPrpWaOGhde
ttspY2a/S5zIrFlxxH6fzcTKr7+VpJD1N8x2lXxpSP/bxKvXt5muKVJbirS0SYmSej0i53pc1Bwl
7hdqEhwd1zSlShXWmBvTPzzQ13fZkdBKIJyA2EO+574uXhdsDEMXC9oXHIlBcTW2pTmaZzkntROC
JbNrfPux/gpvoWkiaYOF6JRNmh2bJvPVfxLSjZhBmEzW/ktP5BUjqCcjg2mOSXHlucZ9V+LMSTOw
XtE2KGTKyvj2BTynb/38BrLVIgYEwWcQYD2XrvPrFXBKTEvRBvWXDvVKUu/pZeliT9UjjcBWPW9b
VJ+arbHvoUVadz+K4pYcTcmrItGXdWF+uTkV9mnuEaX/lbe4wfLOaUGXYc2SMBRzEw670B2tkKAR
UYzM1sEszWJJDEcDdCKN8YykG5fZib3IGEwUj8TcL+gEVUGJjuzwInPGs4zWcgg4q7DM3mrAkMJk
YfVOwClmyDqznPttxt4G7ZhZ4ltA81xW8FKgH9jaM2sWhWM2TTmoGrO8OgTqtNs4r0z4pD0kM/ef
3DKImueOWgDQXqR1QVn27dv/24BDmEwGLLrUCEvZb0N74mSBJVGvn5u0c9mzJi323WYX6dHsAH6U
rN/+SPPe/vLAmWqj5x4NWl8woK86QzTKUPUO4fw5SnxTY5wyWIBXgN6dwrq2B5srwL9FKkV7WERs
NoUW0X38x7cv4/U3N+gUgLuw4vnaNN5fNV5qVFozzzL9XDSUP8+zigT4Dw65nv2lM4zXb3/Y6xkE
CogMXCpFvhvSr3zmGv30mvnEeGRpOwxfVNf+D3fn1tym1YXhv5LpPRpxhov2wnIcJ7FztJ22NxrF
UiQQJ3ES6Nd/zwaUCuw4aXZmyny0N4mdDSz2Xsd3vcs/3Jm+LbaF7yfCs3r6VoK86lS+rA5SW/C1
2FTe9AeULet9NQ2CqNRuGf7EUJ456ct8fbEmjUqk6/l7rAPzuGju00lO1Tn7sjKZ/EawZkLqC5gR
J/01IY+o3yd7PcAPpe1HOOremggFqB2nYhP7G5HWqhSRBnByEGTwpjiWSBNvQ6ojNyVEFrycsjWx
RfTjiEqRWtLqT1SlFlvaohQFPRpcRDGIxpYc9kc1NjKgexIEHsz1UJw+qJia9KvRIFZUt0yREZaZ
US/iyCn7mMj5aXkLoq6+vFFgJnBrdAJmEcqevgLbx8yzT1RjfuMYcXMvGpCsN9tyJ1z9AlWPCmpr
7wEgHaQQQU7M5u7+lJaFyBDQDIdwTYMGLlHQCBI0nRZmczIKytYvlMNVxlEFxOcl4Xb/otYLAqbn
22hOeOzBSkNY0hX+qBaJIpIS+Bpn5+DAuwHBYRyKDw4zO3dRmuo4KDRx41IlA5qfK+ZGfEm6rtb8
YwBn4rvnDC0UkVFbQuNEsnd9ah7YvfmcLId+VqvhnhTI0yJ1+seFcdDwDmlTYOy0uOjwDw3O5o43
KJ1pMr8PSt3+008jU7vQKI9eWlsnMcjxb6BaNCr3de14TPBNjHl0GWrb4A4QP2D1yCkiiqagOF2l
BmMJvm53Oyd+zd4FFbPRZxun1C49138fUmq7LxMDvh8rpWtuRi3HeluaDNLcQCR5jUXaMPY53IDH
VTJf/3Sgjly+gmTbN8+SAFpLaLPN7Z1yUHKCg4DRZ7PMTd8ZWKXthREoTLWu0/I8T+rdc2riwR2M
HMYryB6pEvhiChdGZE8JL1eDv0FNmK/rag3yHlYjCHf0JLVvNOzzImGalnk2T60NKYw1o680mnEY
0qQXd56uw1HiTOHSYea0mfwFypEphkqSfrSMLMMtmhf0/Bf+BWWCOplF1IuqWbV3PeWsMMISyun4
eb53SxI2G9//VDCilqw5Yx4YgZTGNwe/ICVmqMqGbJ9izKbW9L2R19PP8KJmf6sgxm83hckIxcoK
X2/tzHtueLXXdpt/8zz3lTUbgrIyyszEVTA0HIXBhohJ/9g7cx0t+V4MpWQi3fY5gFGaXegstG6/
s/16B7q9mQ1QTph5fLihRzKnp5CY3I2W1tQOwQhV0xs1Ir96Fobb69KACHNWrePwPSVCe/sdf+zB
zm9eE6wOJRuU+BA2UZgZfU5GGi5hJCFw1RknUV2Eugrw7emXbFb6xww3bykG8+L3uTSmuMMgstIA
i5ZgZZYQgXJmdA1zAf8qjZDn1SawP0QaxOheNleSs2lgusk5lBFw+0Ndbp1XQQ7sC7Ce9Ta1UvdV
pOzsW+xthp9UBPldGOK8aHkUJmdarhrvacOMvoS0B19FpGffl5po8xSML2cq7eLJjAFsb/UQhCzY
/tAie7OlFkcTEIm11K2XfswoCH9XpBfq2pwuplWuzw58v+/4QgMQHiIRbgBuEHLRsdFDl4Au66wy
4FRfGoUQ/sbTNy/02A8uq0PF4EQ3+EtX3Oq80NYUPXbMqLo0QK1H509/GVNs5t6XsQVYU+BB6BTE
jA8Mirqdh5QPNvZyXVA4IJ2Wbs8qB5ZJKJqDQ35eGiEjCcIcUiNPSUKqPXEIU0jlXpeJVeZngb1W
3tK2alzqh5rEGR3bf4eAu81ZulWuvTqyr2q9fhHpoX5DDjR4Gyt8tDOLwlg9O+QVZRc/hh3fTlz7
A25jGV/sDe9LbfkeU9wT78WWTPGlt46Tt6GZM0E+nmfF5zrYFLdTU9u+VyIHA2FV6v5C13Ia23VI
tW72gbuh62M35QXgiwVKna8pAdj+zqcQgk38CN2LcwWJkfGJNhf6TCg60Dz7tHCF7IayNcguQFNO
NGuLQUWn8U5BSpjvbs+XO88w3yg73b9LPL2uGWcaTd+oe2KJ79xR7QNf2VU2YRaoW/BIYl7mcAw1
MPkgDTGdKz/xjVekzWAxmjMO4jWJSv+CQkSOpjfX6TKBEevOW1f5lee50/dK6eoX33n7h1sLVxP1
2TSnWuqwnzLdw/HvrKNota4oMBC3x/O/4/QAjcgurM2z3RQWTVimxTBF5iBv6nN/Y5mXUPJ65+RJ
XHdGwRPC3zS27D89hiqI1C8p9EjJNtdby8suaY2p3ljFZv1ybdprg3klDGs9y2qVJo11MoVxKVWd
mNlwBzN5oSCWC3+bK9eupZb8wt5WrhqewLpikDSc3hA6rfdY71mseturkDIvHqUelkzj2AWCs2kP
RVRJ0fPOLAlN8UWyjzmtQi8haNDTs9QGLsNOpFw0s8j6vaPpLqLkCqKuoqJJXSmnA2gNy4CdXO8T
N6Mvzksg6UN+sfoScAqzLqYMYPwEiN/7s6AF6Yvhacw+yEp//r3E10P9w05xAc0BXWMg/YO8nq5R
CaV5aLtieNqUmTt71/8MyqOmasgnI6ayl4esmL+0IuUzk5P2jCOyyiT8iQ3LfCzcZh3kqkFuoH9G
QEplYXawg9U8tOrivPkg1gH65ysvsCDpOpTuzS6Nigso3mE+cufVXxsnhZkaHnb15ukdO0jQNadH
9FALllkNrOUQsXsIi30ZV1t/tban1sedpWYftEBhjgyJ3dfYxeJNEezyV4kRhS/pFVav88jGkDXD
OT174wBIjvblFbMh9S8g53cMJt5524/fecp+DCCe0gLvCtGuBmaaoHIgsjKc16G7M4oVWe/d+hbP
Ako0Mon1WZFNyzcaE7OpKUHu5Zw7qRl/2RymNjxicy3Zv9DtOLsz3WB9NbX321stNQoqJFiBi9Rn
UBCz1hnjY+wo97Yf+v+mz6J7EUGt+rxp+H9frNL6wyrDGmVHchvx03exF+U38c/90tMLPVv9CNUA
/IzDkRzNMzUP/NQSAZnZvFiufv9NNyaOwKUDiIP8mYstFDDNrfux4tLCoYPHhziAAXdcuMhQG5zI
6FtSePoFW3E+/TtPvUErn5fL338zefCTY/P1w/wbIdgTzTQsUjKE7OJCqqdCIFs/sehmQTfCfCCu
sQmBJLzIofZIJ/71VtAmuP6aI/L6j0nBgXsCciZ6crqtoP9HUrhn7mAuTuTaGw6c+UEZDFY4OQ7u
xBQ5YaH6m4t3PN0JLnMeKQ7hxNHNIa72hiM6DsQRInKU2wnGBAg7dRDDelQKJC4nGBuIOQR/2LjU
AXu33ZdtkP9T6gC6FOCy1H7IcZ5+fceaQOglil90OTXX2N5eIEKkTYI5IfHK0ADqvM01kILtTuCL
AoZsdbuDYGdke8A1WjMlsQeMSZOJISHyqBBUJiywRyhj0YojrtEdBNrosOVSesBQJ6ZIgZFobvXA
wC7S38nwLep42ui8AvJ1rrQe4CAAnjMgw3/09V0bYwFSAEBnu0dG5xYwJ7g9nBIHwWEqCH3mU7Dc
zTXYA9BJMUkAfhnrv3IHFkvmpJx7jC/17vNTVi0g1tK6UMx1pq6liXxlc/Utgm0y084BCaLiRYtr
dAeBxmdNWgrOhOoh2SS784oGe8B1JnDl0AVylBIWY1wWgUZGclJSylDnIADEgOYUn+/UK7BtfEKa
eqmxtntgdD6hbjVEqlKvb8AcS/2cHtvOK0DZnUrBgQgWQAXRGApRXKNTB9TbpT1jjbEpvCOVi/Yl
h5GiQ7js0MlKU3D7C6OTAgM9DFnDaGgTomEiQaBJzTXQB7A70KKMo+yMThGoBrA7SU3AUeCoT8ni
d9mAQc5EVTkrnAMS3uMzB2R5pd3C6QQsngiDO9/4oSogewszDkR67TU2c8DjOdJBMrQnfH/BF/j1
qPcUIpNrIdoGLts5TuPbCzCBy54FnaFxon3csrqzMNgLrkp+UeBq4dJsrtEZR1HxbNXUzzvJKMQp
pT3yRsaje8HViRQQkgoFTXONL2QW0C1JvagTD2mCCQgQQ3MN9KLD/DAw3ADSOrMxwhNBfkdSCoYJ
tZFIDZw4w6d6wXInsO1QZQNtNM4TAaBb+kQIb5nNgAz6bqJtTWzKVe7XBOr4HCSy/bJBMx4Cgwxs
l2jhWycB1wmUj7Ag4hqdPtAodchaSMPiJDQon85CDtxE15iANNHxyts7jSqLTiwrqQgYjQEq00AR
dKZvoA7pbcFNJJEKWU1jFNowfUxSUOEll5WC4B4nhfLVFxwoBOJGMWWS9FLnJo3vKIhigKQUyKTS
70B43KUIhmVWIiYYu0BdkVFurhGqRTjEJaWAUaCdB38ZhHhzseCpaRTFZtwDm4xVK4XROQiaSseC
pBQM8kVk1FXGVrZS4FufSgH4MYVYwdguMk3jyqPhxwsWR7lMEnudUroOeOXxXeBOiCjINgJLaK7x
7QJhu2WloE/ouCJqOtZWBrtAaAQkBH6vwySMzkbSJyZfZmPURdObQnKuuYYuAjZU9GnR+dlqhDZ3
MSYbSfuS9F4goUIxXQzdaqUw0Is2+SQMKD2XrRBGiTqwWvdFKogmLNCgFu08geGJMLGhgkruWJId
n6eAI9MabgkpTEmYAEXqdN8DLBLVBpg9GdAMGVtzjfBEWALfLGcjbLBGdFJRbem2/NBGTlEcolXi
eCTGZilRjgJoKyUFXafkRKQMnWSrFwYngpF9IGUREiFrc43vRBhQwEpKweBTA0DEX/pnx5/6S9Rc
+Am0sdCyNld7BMdkIwyUlqwU2AtgbkirM3ikuQYnQmN+43G608i8RnEWWjUloRfBpAFuMnCK2tfH
6J7uAk7IhL1GvqEL1kb0/emG7RAyP//+ugn2DCdo2iULRGB++v5g0wSns4CptqdgdNkEsqJaq6Ak
pIA/SOERv7jD5Ayk0MCybMoNmjU6XYij/2Aw3L/F6JJYnNIjyH8DUwAUy0K89AJ3BnN0QRNdlNJp
FFFhgAfGJYvQKoFBSs12GG9L1ZXibPvz0ZkCiqKGtCnAOYKhAPKEb6jCxhSIgk6XZxmfKsCRlzUI
JJPA6CIEqgnNNTAIOEfMdIM8hgEU43QLsOQCYSzlIlJ55OU5+d/o3yCRglugkoWedt5Tc8MfMo4/
8Etf+2FmGy9YNp0w3ip7rGHmW79wbAF5+POu/UP0eGjQt/R+UYw0ae/9T6PMHz0gYNOicvLDY8tK
c5/un3cv+PDWvXsd3+r4l5feKl0woQgyNrpo6u4x3yxC2mmYlfJ5ES5OUYjsPrTQP0/y+2+95zz5
/t9ZmBENx3WETEQt+fhn8T4/uW7q0cXXX7hBT0s/cLqF2XiRHR+xeeSmX0l25dki8L7E6WDOedsG
JL12HMTpYhmfPnULopVfmV7J+9y7L/Le4g1KW3bx81Ww2C/S1enKLfpVeuUOV/ss/vJsFgdF+Nnr
bZYWWCl7F6Z6pd6yt3CH1pNd+cUqTtf9R+56pWRXvkTinncqcZgiBQuL7MIvl4tNbwN2mDXpdYPA
i2KvfyJbOJj00tHSWwy0SAuxkl453ve3RYvWkV329UPd1OKkpRdmgeJ+Wx+3QaP2WmyN7NJXMRMJ
H4i5xXDJrn298KKe9hDDon+BeblepHWwiJan4ujgJfKPnGWL+02RrfK8t6c7hKv0+t49BHOLqPfo
LTZEfmlsQRbnvZ3dIS7k184yj/+TpKebmD8lMga/YvW4SIdLi8qw9NLMRB/okK7aKrvym9XndDjC
ritkyi9dLvp2ixyUQI7IL7x/drkIk2zj9c0664va469Y/9UqzVY9TSW4+H7R4teryrvvmbGuM/VX
PPlfcbo9yqCJD6CsVI9/8fPO8Js4zTfPZos0xlL2D2fbVyn97M0Nzhfb4dnXm5KJ7PJvN15f4m32
XXrZbYBH0o9quv466aXT1XrYw93kymUXfreKooyxp4tBmMAsK1Gik13+wyZerp69zB7YthYrJLv8
x7j4xkbsykq/5gYPN2KXqZdd/gbpryB567kUXRZcfu2qH1V2OATZdW/zxea4MYRO6dLVssverdIQ
y9ZbuU0ES6/sEdkMtneXZJVd+tMCu8MMq/7R7HKX0ouvsvzZ3WMP32YFpdf3svuYmRs9z61rgZNe
u45pNl33vmabxXt65ccyTV9ZVB7mn47sKI/9s35yTfzGfbBapH/8DwAA//8=</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_xlchart.v2.16</cx:f>
      </cx:numDim>
    </cx:data>
  </cx:chartData>
  <cx:chart>
    <cx:plotArea>
      <cx:plotAreaRegion>
        <cx:series layoutId="funnel" uniqueId="{FC290EF0-EC44-4717-9CE1-1FA278CA5CCE}">
          <cx:tx>
            <cx:txData>
              <cx:f>_xlchart.v2.15</cx:f>
              <cx:v>Sum of  Sales</cx:v>
            </cx:txData>
          </cx:tx>
          <cx:dataLabels>
            <cx:visibility seriesName="0" categoryName="0" value="1"/>
          </cx:dataLabels>
          <cx:dataId val="0"/>
        </cx:series>
      </cx:plotAreaRegion>
      <cx:axis id="0" hidden="1">
        <cx:catScaling gapWidth="0.0599999987"/>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89DC5A94-9F04-41D2-9CA4-1FF9C9DEC9A0}">
          <cx:tx>
            <cx:txData>
              <cx:f>_xlchart.v1.8</cx:f>
              <cx:v>Sum of Profit</cx:v>
            </cx:txData>
          </cx:tx>
          <cx:dataLabels>
            <cx:visibility seriesName="0" categoryName="0" value="1"/>
          </cx:dataLabels>
          <cx:dataId val="0"/>
          <cx:layoutPr>
            <cx:subtotals/>
          </cx:layoutPr>
        </cx:series>
      </cx:plotAreaRegion>
      <cx:axis id="0" hidden="1">
        <cx:catScaling gapWidth="0.5"/>
        <cx:tickLabels/>
      </cx:axis>
      <cx:axis id="1" hidden="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emf"/><Relationship Id="rId13" Type="http://schemas.openxmlformats.org/officeDocument/2006/relationships/image" Target="../media/image3.emf"/><Relationship Id="rId3" Type="http://schemas.openxmlformats.org/officeDocument/2006/relationships/chart" Target="../charts/chart3.xml"/><Relationship Id="rId7" Type="http://schemas.openxmlformats.org/officeDocument/2006/relationships/image" Target="../media/image1.emf"/><Relationship Id="rId12" Type="http://schemas.openxmlformats.org/officeDocument/2006/relationships/chart" Target="../charts/chart8.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chart" Target="../charts/chart7.xml"/><Relationship Id="rId5" Type="http://schemas.microsoft.com/office/2014/relationships/chartEx" Target="../charts/chartEx2.xml"/><Relationship Id="rId15" Type="http://schemas.openxmlformats.org/officeDocument/2006/relationships/image" Target="../media/image5.emf"/><Relationship Id="rId10" Type="http://schemas.openxmlformats.org/officeDocument/2006/relationships/chart" Target="../charts/chart6.xml"/><Relationship Id="rId4" Type="http://schemas.microsoft.com/office/2014/relationships/chartEx" Target="../charts/chartEx1.xml"/><Relationship Id="rId9" Type="http://schemas.openxmlformats.org/officeDocument/2006/relationships/chart" Target="../charts/chart5.xml"/><Relationship Id="rId1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6" Type="http://schemas.microsoft.com/office/2014/relationships/chartEx" Target="../charts/chartEx5.xml"/><Relationship Id="rId5" Type="http://schemas.microsoft.com/office/2014/relationships/chartEx" Target="../charts/chartEx4.xml"/><Relationship Id="rId4" Type="http://schemas.microsoft.com/office/2014/relationships/chartEx" Target="../charts/chartEx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oneCellAnchor>
    <xdr:from>
      <xdr:col>4</xdr:col>
      <xdr:colOff>514350</xdr:colOff>
      <xdr:row>4</xdr:row>
      <xdr:rowOff>9525</xdr:rowOff>
    </xdr:from>
    <xdr:ext cx="11811000" cy="314325"/>
    <xdr:sp macro="" textlink="">
      <xdr:nvSpPr>
        <xdr:cNvPr id="68" name="Shape 3">
          <a:extLst>
            <a:ext uri="{FF2B5EF4-FFF2-40B4-BE49-F238E27FC236}">
              <a16:creationId xmlns:a16="http://schemas.microsoft.com/office/drawing/2014/main" id="{9A82FB7B-C6B2-498C-9EC0-F1530EA7B2FD}"/>
            </a:ext>
          </a:extLst>
        </xdr:cNvPr>
        <xdr:cNvSpPr/>
      </xdr:nvSpPr>
      <xdr:spPr>
        <a:xfrm>
          <a:off x="2952750" y="771525"/>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4</xdr:col>
      <xdr:colOff>523875</xdr:colOff>
      <xdr:row>13</xdr:row>
      <xdr:rowOff>152400</xdr:rowOff>
    </xdr:from>
    <xdr:ext cx="11811000" cy="2057400"/>
    <xdr:grpSp>
      <xdr:nvGrpSpPr>
        <xdr:cNvPr id="69" name="Shape 2">
          <a:extLst>
            <a:ext uri="{FF2B5EF4-FFF2-40B4-BE49-F238E27FC236}">
              <a16:creationId xmlns:a16="http://schemas.microsoft.com/office/drawing/2014/main" id="{468B1C89-5D5E-416B-AB58-4EA0B322BF7A}"/>
            </a:ext>
          </a:extLst>
        </xdr:cNvPr>
        <xdr:cNvGrpSpPr/>
      </xdr:nvGrpSpPr>
      <xdr:grpSpPr>
        <a:xfrm>
          <a:off x="2962275" y="2628900"/>
          <a:ext cx="11811000" cy="2057400"/>
          <a:chOff x="0" y="2751300"/>
          <a:chExt cx="10692000" cy="2057400"/>
        </a:xfrm>
      </xdr:grpSpPr>
      <xdr:grpSp>
        <xdr:nvGrpSpPr>
          <xdr:cNvPr id="70" name="Shape 4">
            <a:extLst>
              <a:ext uri="{FF2B5EF4-FFF2-40B4-BE49-F238E27FC236}">
                <a16:creationId xmlns:a16="http://schemas.microsoft.com/office/drawing/2014/main" id="{D4C4A18C-069C-11FD-1A74-F62B0C2D6E54}"/>
              </a:ext>
            </a:extLst>
          </xdr:cNvPr>
          <xdr:cNvGrpSpPr/>
        </xdr:nvGrpSpPr>
        <xdr:grpSpPr>
          <a:xfrm>
            <a:off x="0" y="2751300"/>
            <a:ext cx="10692000" cy="2057400"/>
            <a:chOff x="152400" y="1971675"/>
            <a:chExt cx="12515850" cy="2228850"/>
          </a:xfrm>
        </xdr:grpSpPr>
        <xdr:sp macro="" textlink="">
          <xdr:nvSpPr>
            <xdr:cNvPr id="71" name="Shape 5">
              <a:extLst>
                <a:ext uri="{FF2B5EF4-FFF2-40B4-BE49-F238E27FC236}">
                  <a16:creationId xmlns:a16="http://schemas.microsoft.com/office/drawing/2014/main" id="{70BAA4ED-BF86-1EAF-A7B1-6B2270FF2AFC}"/>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72" name="Shape 6">
              <a:extLst>
                <a:ext uri="{FF2B5EF4-FFF2-40B4-BE49-F238E27FC236}">
                  <a16:creationId xmlns:a16="http://schemas.microsoft.com/office/drawing/2014/main" id="{BB2EBE75-1619-9A76-850B-CF71B2D622A6}"/>
                </a:ext>
              </a:extLst>
            </xdr:cNvPr>
            <xdr:cNvGrpSpPr/>
          </xdr:nvGrpSpPr>
          <xdr:grpSpPr>
            <a:xfrm>
              <a:off x="152400" y="1971675"/>
              <a:ext cx="5219701" cy="2219325"/>
              <a:chOff x="152400" y="1971675"/>
              <a:chExt cx="5219701" cy="2219325"/>
            </a:xfrm>
          </xdr:grpSpPr>
          <xdr:sp macro="" textlink="">
            <xdr:nvSpPr>
              <xdr:cNvPr id="79" name="Shape 7">
                <a:extLst>
                  <a:ext uri="{FF2B5EF4-FFF2-40B4-BE49-F238E27FC236}">
                    <a16:creationId xmlns:a16="http://schemas.microsoft.com/office/drawing/2014/main" id="{19B7D6C0-92E3-0EA9-6731-0BA07011C5F4}"/>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0" name="Shape 8">
                <a:extLst>
                  <a:ext uri="{FF2B5EF4-FFF2-40B4-BE49-F238E27FC236}">
                    <a16:creationId xmlns:a16="http://schemas.microsoft.com/office/drawing/2014/main" id="{8BB071D9-CD00-867D-1369-C8A052D1C098}"/>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73" name="Shape 9">
              <a:extLst>
                <a:ext uri="{FF2B5EF4-FFF2-40B4-BE49-F238E27FC236}">
                  <a16:creationId xmlns:a16="http://schemas.microsoft.com/office/drawing/2014/main" id="{1914E3A6-5516-2334-86D0-EDB108C0F7F3}"/>
                </a:ext>
              </a:extLst>
            </xdr:cNvPr>
            <xdr:cNvGrpSpPr/>
          </xdr:nvGrpSpPr>
          <xdr:grpSpPr>
            <a:xfrm>
              <a:off x="5448301" y="1971675"/>
              <a:ext cx="4305300" cy="2219325"/>
              <a:chOff x="5448301" y="1971675"/>
              <a:chExt cx="4305300" cy="2219325"/>
            </a:xfrm>
          </xdr:grpSpPr>
          <xdr:sp macro="" textlink="">
            <xdr:nvSpPr>
              <xdr:cNvPr id="77" name="Shape 10">
                <a:extLst>
                  <a:ext uri="{FF2B5EF4-FFF2-40B4-BE49-F238E27FC236}">
                    <a16:creationId xmlns:a16="http://schemas.microsoft.com/office/drawing/2014/main" id="{72AB5B7D-6CB0-9960-C439-CDE70DB8A473}"/>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8" name="Shape 11">
                <a:extLst>
                  <a:ext uri="{FF2B5EF4-FFF2-40B4-BE49-F238E27FC236}">
                    <a16:creationId xmlns:a16="http://schemas.microsoft.com/office/drawing/2014/main" id="{CB7D7D84-D9E5-5B57-33D9-1CA90C598E28}"/>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74" name="Shape 12">
              <a:extLst>
                <a:ext uri="{FF2B5EF4-FFF2-40B4-BE49-F238E27FC236}">
                  <a16:creationId xmlns:a16="http://schemas.microsoft.com/office/drawing/2014/main" id="{AF388B2C-3F04-C0C4-4050-7A01A6A43CC6}"/>
                </a:ext>
              </a:extLst>
            </xdr:cNvPr>
            <xdr:cNvGrpSpPr/>
          </xdr:nvGrpSpPr>
          <xdr:grpSpPr>
            <a:xfrm>
              <a:off x="9848850" y="1971675"/>
              <a:ext cx="2819400" cy="2228850"/>
              <a:chOff x="9848850" y="1866900"/>
              <a:chExt cx="2819400" cy="2219325"/>
            </a:xfrm>
          </xdr:grpSpPr>
          <xdr:sp macro="" textlink="">
            <xdr:nvSpPr>
              <xdr:cNvPr id="75" name="Shape 13">
                <a:extLst>
                  <a:ext uri="{FF2B5EF4-FFF2-40B4-BE49-F238E27FC236}">
                    <a16:creationId xmlns:a16="http://schemas.microsoft.com/office/drawing/2014/main" id="{544D57E7-5DDA-F07B-4377-85EA1A82BBE7}"/>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6" name="Shape 14">
                <a:extLst>
                  <a:ext uri="{FF2B5EF4-FFF2-40B4-BE49-F238E27FC236}">
                    <a16:creationId xmlns:a16="http://schemas.microsoft.com/office/drawing/2014/main" id="{F8717EFE-DA95-62EA-0CD0-FFD992015E35}"/>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twoCellAnchor>
    <xdr:from>
      <xdr:col>4</xdr:col>
      <xdr:colOff>514350</xdr:colOff>
      <xdr:row>24</xdr:row>
      <xdr:rowOff>152400</xdr:rowOff>
    </xdr:from>
    <xdr:to>
      <xdr:col>24</xdr:col>
      <xdr:colOff>190500</xdr:colOff>
      <xdr:row>35</xdr:row>
      <xdr:rowOff>76200</xdr:rowOff>
    </xdr:to>
    <xdr:grpSp>
      <xdr:nvGrpSpPr>
        <xdr:cNvPr id="2" name="Group 1">
          <a:extLst>
            <a:ext uri="{FF2B5EF4-FFF2-40B4-BE49-F238E27FC236}">
              <a16:creationId xmlns:a16="http://schemas.microsoft.com/office/drawing/2014/main" id="{49A97373-B0C3-12F0-85B5-35B63A0C2C67}"/>
            </a:ext>
          </a:extLst>
        </xdr:cNvPr>
        <xdr:cNvGrpSpPr/>
      </xdr:nvGrpSpPr>
      <xdr:grpSpPr>
        <a:xfrm>
          <a:off x="2952750" y="4724400"/>
          <a:ext cx="11868150" cy="2019300"/>
          <a:chOff x="2952750" y="4724400"/>
          <a:chExt cx="11868150" cy="2019300"/>
        </a:xfrm>
      </xdr:grpSpPr>
      <xdr:sp macro="" textlink="">
        <xdr:nvSpPr>
          <xdr:cNvPr id="81" name="Shape 15">
            <a:extLst>
              <a:ext uri="{FF2B5EF4-FFF2-40B4-BE49-F238E27FC236}">
                <a16:creationId xmlns:a16="http://schemas.microsoft.com/office/drawing/2014/main" id="{E74007D8-E72C-49CE-8121-E14DC1A7C826}"/>
              </a:ext>
            </a:extLst>
          </xdr:cNvPr>
          <xdr:cNvSpPr/>
        </xdr:nvSpPr>
        <xdr:spPr>
          <a:xfrm>
            <a:off x="2952750" y="4724400"/>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2" name="Shape 17">
            <a:extLst>
              <a:ext uri="{FF2B5EF4-FFF2-40B4-BE49-F238E27FC236}">
                <a16:creationId xmlns:a16="http://schemas.microsoft.com/office/drawing/2014/main" id="{B1848D20-3F90-403E-98CB-725F9600F164}"/>
              </a:ext>
            </a:extLst>
          </xdr:cNvPr>
          <xdr:cNvSpPr/>
        </xdr:nvSpPr>
        <xdr:spPr>
          <a:xfrm>
            <a:off x="8029575" y="4733925"/>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3" name="Shape 19">
            <a:extLst>
              <a:ext uri="{FF2B5EF4-FFF2-40B4-BE49-F238E27FC236}">
                <a16:creationId xmlns:a16="http://schemas.microsoft.com/office/drawing/2014/main" id="{396BB8CD-1ADC-49F4-BEF7-1093B200E072}"/>
              </a:ext>
            </a:extLst>
          </xdr:cNvPr>
          <xdr:cNvSpPr/>
        </xdr:nvSpPr>
        <xdr:spPr>
          <a:xfrm>
            <a:off x="11410950" y="4733925"/>
            <a:ext cx="34099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clientData fLocksWithSheet="0"/>
  </xdr:twoCellAnchor>
  <xdr:oneCellAnchor>
    <xdr:from>
      <xdr:col>4</xdr:col>
      <xdr:colOff>514350</xdr:colOff>
      <xdr:row>5</xdr:row>
      <xdr:rowOff>180975</xdr:rowOff>
    </xdr:from>
    <xdr:ext cx="11801475" cy="1438276"/>
    <xdr:grpSp>
      <xdr:nvGrpSpPr>
        <xdr:cNvPr id="84" name="Shape 2">
          <a:extLst>
            <a:ext uri="{FF2B5EF4-FFF2-40B4-BE49-F238E27FC236}">
              <a16:creationId xmlns:a16="http://schemas.microsoft.com/office/drawing/2014/main" id="{C9AB079F-9BE2-47AA-B7E3-4ACAF1E97424}"/>
            </a:ext>
          </a:extLst>
        </xdr:cNvPr>
        <xdr:cNvGrpSpPr/>
      </xdr:nvGrpSpPr>
      <xdr:grpSpPr>
        <a:xfrm>
          <a:off x="2952750" y="1133475"/>
          <a:ext cx="11801475" cy="1438276"/>
          <a:chOff x="0" y="3060863"/>
          <a:chExt cx="10692000" cy="1438276"/>
        </a:xfrm>
      </xdr:grpSpPr>
      <xdr:grpSp>
        <xdr:nvGrpSpPr>
          <xdr:cNvPr id="85" name="Shape 21">
            <a:extLst>
              <a:ext uri="{FF2B5EF4-FFF2-40B4-BE49-F238E27FC236}">
                <a16:creationId xmlns:a16="http://schemas.microsoft.com/office/drawing/2014/main" id="{5D293FA4-C89B-53E9-9F04-506357CA11AC}"/>
              </a:ext>
            </a:extLst>
          </xdr:cNvPr>
          <xdr:cNvGrpSpPr/>
        </xdr:nvGrpSpPr>
        <xdr:grpSpPr>
          <a:xfrm>
            <a:off x="0" y="3060863"/>
            <a:ext cx="10692000" cy="1438276"/>
            <a:chOff x="152399" y="453254"/>
            <a:chExt cx="12498639" cy="1383568"/>
          </a:xfrm>
        </xdr:grpSpPr>
        <xdr:sp macro="" textlink="">
          <xdr:nvSpPr>
            <xdr:cNvPr id="86" name="Shape 5">
              <a:extLst>
                <a:ext uri="{FF2B5EF4-FFF2-40B4-BE49-F238E27FC236}">
                  <a16:creationId xmlns:a16="http://schemas.microsoft.com/office/drawing/2014/main" id="{4640A88C-FBA0-5037-6B8C-E7ACC557C85D}"/>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7" name="Shape 22">
              <a:extLst>
                <a:ext uri="{FF2B5EF4-FFF2-40B4-BE49-F238E27FC236}">
                  <a16:creationId xmlns:a16="http://schemas.microsoft.com/office/drawing/2014/main" id="{675C69A9-7CFF-D47E-4C86-2FBD65DDF81E}"/>
                </a:ext>
              </a:extLst>
            </xdr:cNvPr>
            <xdr:cNvGrpSpPr/>
          </xdr:nvGrpSpPr>
          <xdr:grpSpPr>
            <a:xfrm>
              <a:off x="152399" y="453254"/>
              <a:ext cx="2499729" cy="1383567"/>
              <a:chOff x="152399" y="459938"/>
              <a:chExt cx="2667001" cy="1359337"/>
            </a:xfrm>
          </xdr:grpSpPr>
          <xdr:sp macro="" textlink="">
            <xdr:nvSpPr>
              <xdr:cNvPr id="100" name="Shape 23">
                <a:extLst>
                  <a:ext uri="{FF2B5EF4-FFF2-40B4-BE49-F238E27FC236}">
                    <a16:creationId xmlns:a16="http://schemas.microsoft.com/office/drawing/2014/main" id="{6E9C8C77-3531-7011-6E74-068028D8AF36}"/>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01" name="Shape 24">
                <a:extLst>
                  <a:ext uri="{FF2B5EF4-FFF2-40B4-BE49-F238E27FC236}">
                    <a16:creationId xmlns:a16="http://schemas.microsoft.com/office/drawing/2014/main" id="{5FEC73F0-FEDC-F2B1-1DE0-8C2DC5D0D775}"/>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88" name="Shape 25">
              <a:extLst>
                <a:ext uri="{FF2B5EF4-FFF2-40B4-BE49-F238E27FC236}">
                  <a16:creationId xmlns:a16="http://schemas.microsoft.com/office/drawing/2014/main" id="{7B06A661-F6BD-C6D3-3091-B2BD3A536CF8}"/>
                </a:ext>
              </a:extLst>
            </xdr:cNvPr>
            <xdr:cNvGrpSpPr/>
          </xdr:nvGrpSpPr>
          <xdr:grpSpPr>
            <a:xfrm>
              <a:off x="2699752" y="453254"/>
              <a:ext cx="2490203" cy="1383567"/>
              <a:chOff x="152399" y="459938"/>
              <a:chExt cx="2667001" cy="1359337"/>
            </a:xfrm>
          </xdr:grpSpPr>
          <xdr:sp macro="" textlink="">
            <xdr:nvSpPr>
              <xdr:cNvPr id="98" name="Shape 26">
                <a:extLst>
                  <a:ext uri="{FF2B5EF4-FFF2-40B4-BE49-F238E27FC236}">
                    <a16:creationId xmlns:a16="http://schemas.microsoft.com/office/drawing/2014/main" id="{06AF6091-B48D-C84B-E17D-AE5B24CA4185}"/>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99" name="Shape 27">
                <a:extLst>
                  <a:ext uri="{FF2B5EF4-FFF2-40B4-BE49-F238E27FC236}">
                    <a16:creationId xmlns:a16="http://schemas.microsoft.com/office/drawing/2014/main" id="{C7ED1DB2-C7E9-7CD0-9819-A019CCE57ACE}"/>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89" name="Shape 28">
              <a:extLst>
                <a:ext uri="{FF2B5EF4-FFF2-40B4-BE49-F238E27FC236}">
                  <a16:creationId xmlns:a16="http://schemas.microsoft.com/office/drawing/2014/main" id="{F15A11E3-988B-9557-0424-FC071ECC3C3E}"/>
                </a:ext>
              </a:extLst>
            </xdr:cNvPr>
            <xdr:cNvGrpSpPr/>
          </xdr:nvGrpSpPr>
          <xdr:grpSpPr>
            <a:xfrm>
              <a:off x="5256629" y="453254"/>
              <a:ext cx="2452104" cy="1383568"/>
              <a:chOff x="152399" y="459938"/>
              <a:chExt cx="2667001" cy="1359338"/>
            </a:xfrm>
          </xdr:grpSpPr>
          <xdr:sp macro="" textlink="">
            <xdr:nvSpPr>
              <xdr:cNvPr id="96" name="Shape 29">
                <a:extLst>
                  <a:ext uri="{FF2B5EF4-FFF2-40B4-BE49-F238E27FC236}">
                    <a16:creationId xmlns:a16="http://schemas.microsoft.com/office/drawing/2014/main" id="{032B72EA-C612-6E18-E591-EDE4A695FC88}"/>
                  </a:ext>
                </a:extLst>
              </xdr:cNvPr>
              <xdr:cNvSpPr/>
            </xdr:nvSpPr>
            <xdr:spPr>
              <a:xfrm>
                <a:off x="152399" y="714375"/>
                <a:ext cx="2667001" cy="1104901"/>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97" name="Shape 30">
                <a:extLst>
                  <a:ext uri="{FF2B5EF4-FFF2-40B4-BE49-F238E27FC236}">
                    <a16:creationId xmlns:a16="http://schemas.microsoft.com/office/drawing/2014/main" id="{9ADB5116-6366-7F8A-DD65-D2955E68758C}"/>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90" name="Shape 31">
              <a:extLst>
                <a:ext uri="{FF2B5EF4-FFF2-40B4-BE49-F238E27FC236}">
                  <a16:creationId xmlns:a16="http://schemas.microsoft.com/office/drawing/2014/main" id="{F26EB9EA-A871-3711-6B7E-A26CED8B3F92}"/>
                </a:ext>
              </a:extLst>
            </xdr:cNvPr>
            <xdr:cNvGrpSpPr/>
          </xdr:nvGrpSpPr>
          <xdr:grpSpPr>
            <a:xfrm>
              <a:off x="7756358" y="453254"/>
              <a:ext cx="2394953" cy="1383567"/>
              <a:chOff x="152399" y="459938"/>
              <a:chExt cx="2667001" cy="1359337"/>
            </a:xfrm>
          </xdr:grpSpPr>
          <xdr:sp macro="" textlink="">
            <xdr:nvSpPr>
              <xdr:cNvPr id="94" name="Shape 32">
                <a:extLst>
                  <a:ext uri="{FF2B5EF4-FFF2-40B4-BE49-F238E27FC236}">
                    <a16:creationId xmlns:a16="http://schemas.microsoft.com/office/drawing/2014/main" id="{F11EA82A-A5BF-5963-26B4-3D65C6BA91D7}"/>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95" name="Shape 33">
                <a:extLst>
                  <a:ext uri="{FF2B5EF4-FFF2-40B4-BE49-F238E27FC236}">
                    <a16:creationId xmlns:a16="http://schemas.microsoft.com/office/drawing/2014/main" id="{51FF3187-E399-ED4A-4ECB-E52D1179BF3F}"/>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91" name="Shape 34">
              <a:extLst>
                <a:ext uri="{FF2B5EF4-FFF2-40B4-BE49-F238E27FC236}">
                  <a16:creationId xmlns:a16="http://schemas.microsoft.com/office/drawing/2014/main" id="{ADAB773C-F07A-6125-EFD4-3709481C2875}"/>
                </a:ext>
              </a:extLst>
            </xdr:cNvPr>
            <xdr:cNvGrpSpPr/>
          </xdr:nvGrpSpPr>
          <xdr:grpSpPr>
            <a:xfrm>
              <a:off x="10208461" y="453254"/>
              <a:ext cx="2442577" cy="1383567"/>
              <a:chOff x="152399" y="459938"/>
              <a:chExt cx="2667001" cy="1359337"/>
            </a:xfrm>
          </xdr:grpSpPr>
          <xdr:sp macro="" textlink="">
            <xdr:nvSpPr>
              <xdr:cNvPr id="92" name="Shape 35">
                <a:extLst>
                  <a:ext uri="{FF2B5EF4-FFF2-40B4-BE49-F238E27FC236}">
                    <a16:creationId xmlns:a16="http://schemas.microsoft.com/office/drawing/2014/main" id="{F00E1BD3-95D0-5A63-1B6E-A62D74BF6A24}"/>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93" name="Shape 36">
                <a:extLst>
                  <a:ext uri="{FF2B5EF4-FFF2-40B4-BE49-F238E27FC236}">
                    <a16:creationId xmlns:a16="http://schemas.microsoft.com/office/drawing/2014/main" id="{F3E43BBD-F22F-6BEC-4520-9061DA6AFF6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4</xdr:col>
      <xdr:colOff>552449</xdr:colOff>
      <xdr:row>15</xdr:row>
      <xdr:rowOff>85725</xdr:rowOff>
    </xdr:from>
    <xdr:to>
      <xdr:col>12</xdr:col>
      <xdr:colOff>523875</xdr:colOff>
      <xdr:row>24</xdr:row>
      <xdr:rowOff>9525</xdr:rowOff>
    </xdr:to>
    <xdr:graphicFrame macro="">
      <xdr:nvGraphicFramePr>
        <xdr:cNvPr id="109" name="Chart 108">
          <a:extLst>
            <a:ext uri="{FF2B5EF4-FFF2-40B4-BE49-F238E27FC236}">
              <a16:creationId xmlns:a16="http://schemas.microsoft.com/office/drawing/2014/main" id="{74C52253-8E71-42AD-9D80-52288FF98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19050</xdr:colOff>
      <xdr:row>15</xdr:row>
      <xdr:rowOff>128588</xdr:rowOff>
    </xdr:from>
    <xdr:to>
      <xdr:col>19</xdr:col>
      <xdr:colOff>381001</xdr:colOff>
      <xdr:row>23</xdr:row>
      <xdr:rowOff>157163</xdr:rowOff>
    </xdr:to>
    <xdr:graphicFrame macro="">
      <xdr:nvGraphicFramePr>
        <xdr:cNvPr id="110" name="Chart 109">
          <a:extLst>
            <a:ext uri="{FF2B5EF4-FFF2-40B4-BE49-F238E27FC236}">
              <a16:creationId xmlns:a16="http://schemas.microsoft.com/office/drawing/2014/main" id="{121DFFB3-47E4-42EA-858F-9AFD188583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28575</xdr:colOff>
      <xdr:row>15</xdr:row>
      <xdr:rowOff>138113</xdr:rowOff>
    </xdr:from>
    <xdr:to>
      <xdr:col>24</xdr:col>
      <xdr:colOff>0</xdr:colOff>
      <xdr:row>23</xdr:row>
      <xdr:rowOff>147638</xdr:rowOff>
    </xdr:to>
    <xdr:graphicFrame macro="">
      <xdr:nvGraphicFramePr>
        <xdr:cNvPr id="111" name="Chart 110">
          <a:extLst>
            <a:ext uri="{FF2B5EF4-FFF2-40B4-BE49-F238E27FC236}">
              <a16:creationId xmlns:a16="http://schemas.microsoft.com/office/drawing/2014/main" id="{589B36B4-3B3F-4BA4-9434-5702AF3466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561975</xdr:colOff>
      <xdr:row>24</xdr:row>
      <xdr:rowOff>180975</xdr:rowOff>
    </xdr:from>
    <xdr:to>
      <xdr:col>12</xdr:col>
      <xdr:colOff>590550</xdr:colOff>
      <xdr:row>35</xdr:row>
      <xdr:rowOff>9526</xdr:rowOff>
    </xdr:to>
    <xdr:grpSp>
      <xdr:nvGrpSpPr>
        <xdr:cNvPr id="8" name="Group 7">
          <a:extLst>
            <a:ext uri="{FF2B5EF4-FFF2-40B4-BE49-F238E27FC236}">
              <a16:creationId xmlns:a16="http://schemas.microsoft.com/office/drawing/2014/main" id="{EFFDDFE5-56DD-04F7-8F6D-5E4E5E50DF7E}"/>
            </a:ext>
          </a:extLst>
        </xdr:cNvPr>
        <xdr:cNvGrpSpPr/>
      </xdr:nvGrpSpPr>
      <xdr:grpSpPr>
        <a:xfrm>
          <a:off x="3000375" y="4752975"/>
          <a:ext cx="4905375" cy="1924051"/>
          <a:chOff x="3000375" y="4752975"/>
          <a:chExt cx="4905375" cy="1924051"/>
        </a:xfrm>
      </xdr:grpSpPr>
      <xdr:sp macro="" textlink="">
        <xdr:nvSpPr>
          <xdr:cNvPr id="4" name="Shape 8">
            <a:extLst>
              <a:ext uri="{FF2B5EF4-FFF2-40B4-BE49-F238E27FC236}">
                <a16:creationId xmlns:a16="http://schemas.microsoft.com/office/drawing/2014/main" id="{6ED952B6-BE29-4A86-A156-F5A9A2A8034E}"/>
              </a:ext>
            </a:extLst>
          </xdr:cNvPr>
          <xdr:cNvSpPr/>
        </xdr:nvSpPr>
        <xdr:spPr>
          <a:xfrm>
            <a:off x="3076575" y="4752975"/>
            <a:ext cx="1562100" cy="24618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IN" sz="1400">
                <a:solidFill>
                  <a:schemeClr val="bg1"/>
                </a:solidFill>
              </a:rPr>
              <a:t>SALES BY STATE</a:t>
            </a:r>
            <a:endParaRPr sz="1400">
              <a:solidFill>
                <a:schemeClr val="bg1"/>
              </a:solidFill>
            </a:endParaRPr>
          </a:p>
        </xdr:txBody>
      </xdr:sp>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6B1FAABA-F46D-472F-A978-A2CDC276A2BD}"/>
                  </a:ext>
                </a:extLst>
              </xdr:cNvPr>
              <xdr:cNvGraphicFramePr/>
            </xdr:nvGraphicFramePr>
            <xdr:xfrm>
              <a:off x="3000375" y="5000626"/>
              <a:ext cx="4905375" cy="167640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000375" y="5000626"/>
                <a:ext cx="4905375" cy="1676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13</xdr:col>
      <xdr:colOff>190501</xdr:colOff>
      <xdr:row>26</xdr:row>
      <xdr:rowOff>152400</xdr:rowOff>
    </xdr:from>
    <xdr:to>
      <xdr:col>18</xdr:col>
      <xdr:colOff>314325</xdr:colOff>
      <xdr:row>35</xdr:row>
      <xdr:rowOff>38100</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D4BD0076-B7C6-401D-BE84-B6BBF0DAC5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115301" y="5105400"/>
              <a:ext cx="3171824" cy="1600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161925</xdr:colOff>
      <xdr:row>25</xdr:row>
      <xdr:rowOff>38100</xdr:rowOff>
    </xdr:from>
    <xdr:to>
      <xdr:col>18</xdr:col>
      <xdr:colOff>123825</xdr:colOff>
      <xdr:row>26</xdr:row>
      <xdr:rowOff>93785</xdr:rowOff>
    </xdr:to>
    <xdr:sp macro="" textlink="">
      <xdr:nvSpPr>
        <xdr:cNvPr id="7" name="Shape 8">
          <a:extLst>
            <a:ext uri="{FF2B5EF4-FFF2-40B4-BE49-F238E27FC236}">
              <a16:creationId xmlns:a16="http://schemas.microsoft.com/office/drawing/2014/main" id="{E5B52072-2BE9-414B-8FB9-398525C1750D}"/>
            </a:ext>
          </a:extLst>
        </xdr:cNvPr>
        <xdr:cNvSpPr/>
      </xdr:nvSpPr>
      <xdr:spPr>
        <a:xfrm>
          <a:off x="8086725" y="4800600"/>
          <a:ext cx="3009900" cy="24618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IN" sz="1400">
              <a:solidFill>
                <a:schemeClr val="bg1"/>
              </a:solidFill>
            </a:rPr>
            <a:t>TOP 5 SALES BY SUB-CATEGORY</a:t>
          </a:r>
          <a:endParaRPr sz="1400">
            <a:solidFill>
              <a:schemeClr val="bg1"/>
            </a:solidFill>
          </a:endParaRPr>
        </a:p>
      </xdr:txBody>
    </xdr:sp>
    <xdr:clientData/>
  </xdr:twoCellAnchor>
  <xdr:twoCellAnchor editAs="oneCell">
    <xdr:from>
      <xdr:col>22</xdr:col>
      <xdr:colOff>266700</xdr:colOff>
      <xdr:row>27</xdr:row>
      <xdr:rowOff>28574</xdr:rowOff>
    </xdr:from>
    <xdr:to>
      <xdr:col>24</xdr:col>
      <xdr:colOff>133349</xdr:colOff>
      <xdr:row>34</xdr:row>
      <xdr:rowOff>152399</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EE969812-4394-49B4-9C4B-7AF31F2AD1D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677900" y="5172074"/>
              <a:ext cx="1085849"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247652</xdr:colOff>
      <xdr:row>27</xdr:row>
      <xdr:rowOff>28574</xdr:rowOff>
    </xdr:from>
    <xdr:to>
      <xdr:col>22</xdr:col>
      <xdr:colOff>257176</xdr:colOff>
      <xdr:row>34</xdr:row>
      <xdr:rowOff>152399</xdr:rowOff>
    </xdr:to>
    <mc:AlternateContent xmlns:mc="http://schemas.openxmlformats.org/markup-compatibility/2006" xmlns:a14="http://schemas.microsoft.com/office/drawing/2010/main">
      <mc:Choice Requires="a14">
        <xdr:graphicFrame macro="">
          <xdr:nvGraphicFramePr>
            <xdr:cNvPr id="11" name="Segment">
              <a:extLst>
                <a:ext uri="{FF2B5EF4-FFF2-40B4-BE49-F238E27FC236}">
                  <a16:creationId xmlns:a16="http://schemas.microsoft.com/office/drawing/2014/main" id="{D542009A-E372-48F5-8B28-78C587DEC4D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439652" y="5172074"/>
              <a:ext cx="1228724"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476249</xdr:colOff>
      <xdr:row>27</xdr:row>
      <xdr:rowOff>28576</xdr:rowOff>
    </xdr:from>
    <xdr:to>
      <xdr:col>20</xdr:col>
      <xdr:colOff>238124</xdr:colOff>
      <xdr:row>34</xdr:row>
      <xdr:rowOff>152399</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4130C820-55EA-4E39-B127-A88062B01F2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449049" y="5172076"/>
              <a:ext cx="981075" cy="14573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523875</xdr:colOff>
      <xdr:row>25</xdr:row>
      <xdr:rowOff>28575</xdr:rowOff>
    </xdr:from>
    <xdr:to>
      <xdr:col>20</xdr:col>
      <xdr:colOff>123825</xdr:colOff>
      <xdr:row>26</xdr:row>
      <xdr:rowOff>84260</xdr:rowOff>
    </xdr:to>
    <xdr:sp macro="" textlink="">
      <xdr:nvSpPr>
        <xdr:cNvPr id="13" name="Shape 8">
          <a:extLst>
            <a:ext uri="{FF2B5EF4-FFF2-40B4-BE49-F238E27FC236}">
              <a16:creationId xmlns:a16="http://schemas.microsoft.com/office/drawing/2014/main" id="{3185697C-18E8-4951-9B08-B77052BCBFD7}"/>
            </a:ext>
          </a:extLst>
        </xdr:cNvPr>
        <xdr:cNvSpPr/>
      </xdr:nvSpPr>
      <xdr:spPr>
        <a:xfrm>
          <a:off x="11496675" y="4791075"/>
          <a:ext cx="819150" cy="24618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IN" sz="1400">
              <a:solidFill>
                <a:schemeClr val="bg1"/>
              </a:solidFill>
            </a:rPr>
            <a:t>FILTERS</a:t>
          </a:r>
          <a:endParaRPr sz="1400">
            <a:solidFill>
              <a:schemeClr val="bg1"/>
            </a:solidFill>
          </a:endParaRPr>
        </a:p>
      </xdr:txBody>
    </xdr:sp>
    <xdr:clientData/>
  </xdr:twoCellAnchor>
  <xdr:twoCellAnchor>
    <xdr:from>
      <xdr:col>4</xdr:col>
      <xdr:colOff>561975</xdr:colOff>
      <xdr:row>7</xdr:row>
      <xdr:rowOff>66675</xdr:rowOff>
    </xdr:from>
    <xdr:to>
      <xdr:col>8</xdr:col>
      <xdr:colOff>361951</xdr:colOff>
      <xdr:row>13</xdr:row>
      <xdr:rowOff>47625</xdr:rowOff>
    </xdr:to>
    <xdr:grpSp>
      <xdr:nvGrpSpPr>
        <xdr:cNvPr id="62" name="Group 61">
          <a:extLst>
            <a:ext uri="{FF2B5EF4-FFF2-40B4-BE49-F238E27FC236}">
              <a16:creationId xmlns:a16="http://schemas.microsoft.com/office/drawing/2014/main" id="{4BB97378-77B6-C074-3260-AA8483243698}"/>
            </a:ext>
          </a:extLst>
        </xdr:cNvPr>
        <xdr:cNvGrpSpPr/>
      </xdr:nvGrpSpPr>
      <xdr:grpSpPr>
        <a:xfrm>
          <a:off x="3000375" y="1400175"/>
          <a:ext cx="2238376" cy="1123950"/>
          <a:chOff x="3000375" y="1400175"/>
          <a:chExt cx="2238376" cy="1123950"/>
        </a:xfrm>
      </xdr:grpSpPr>
      <xdr:sp macro="" textlink="KPI!A5">
        <xdr:nvSpPr>
          <xdr:cNvPr id="102" name="TextBox 101">
            <a:extLst>
              <a:ext uri="{FF2B5EF4-FFF2-40B4-BE49-F238E27FC236}">
                <a16:creationId xmlns:a16="http://schemas.microsoft.com/office/drawing/2014/main" id="{3B436588-CE68-012E-E2AE-748EEBDF4D98}"/>
              </a:ext>
            </a:extLst>
          </xdr:cNvPr>
          <xdr:cNvSpPr txBox="1"/>
        </xdr:nvSpPr>
        <xdr:spPr>
          <a:xfrm>
            <a:off x="3019425" y="1400175"/>
            <a:ext cx="2219325" cy="352425"/>
          </a:xfrm>
          <a:prstGeom prst="rect">
            <a:avLst/>
          </a:prstGeom>
          <a:gradFill>
            <a:gsLst>
              <a:gs pos="0">
                <a:srgbClr val="00C6FF"/>
              </a:gs>
              <a:gs pos="100000">
                <a:srgbClr val="0072FF">
                  <a:alpha val="98824"/>
                </a:srgb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5D8CFE-0B38-4D24-8E93-0EB9443DA666}" type="TxLink">
              <a:rPr lang="en-US" sz="2400" b="1" i="0" u="none" strike="noStrike">
                <a:solidFill>
                  <a:schemeClr val="bg1"/>
                </a:solidFill>
                <a:latin typeface="Calibri"/>
                <a:ea typeface="Calibri"/>
                <a:cs typeface="Calibri"/>
              </a:rPr>
              <a:pPr algn="ctr"/>
              <a:t>$ 22,97,200.86</a:t>
            </a:fld>
            <a:endParaRPr lang="en-IN" sz="2400" b="1">
              <a:solidFill>
                <a:schemeClr val="bg1"/>
              </a:solidFill>
            </a:endParaRPr>
          </a:p>
        </xdr:txBody>
      </xdr:sp>
      <xdr:graphicFrame macro="">
        <xdr:nvGraphicFramePr>
          <xdr:cNvPr id="3" name="Chart 2">
            <a:extLst>
              <a:ext uri="{FF2B5EF4-FFF2-40B4-BE49-F238E27FC236}">
                <a16:creationId xmlns:a16="http://schemas.microsoft.com/office/drawing/2014/main" id="{4E160EF7-BE99-4D03-970E-D7BD5FECEB0E}"/>
              </a:ext>
            </a:extLst>
          </xdr:cNvPr>
          <xdr:cNvGraphicFramePr>
            <a:graphicFrameLocks/>
          </xdr:cNvGraphicFramePr>
        </xdr:nvGraphicFramePr>
        <xdr:xfrm>
          <a:off x="3028951" y="1804987"/>
          <a:ext cx="2209800" cy="375342"/>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7" name="TextBox 16">
            <a:extLst>
              <a:ext uri="{FF2B5EF4-FFF2-40B4-BE49-F238E27FC236}">
                <a16:creationId xmlns:a16="http://schemas.microsoft.com/office/drawing/2014/main" id="{5782CDA5-E744-BA31-C755-266CE4DCB883}"/>
              </a:ext>
            </a:extLst>
          </xdr:cNvPr>
          <xdr:cNvSpPr txBox="1"/>
        </xdr:nvSpPr>
        <xdr:spPr>
          <a:xfrm>
            <a:off x="3000375" y="2190750"/>
            <a:ext cx="22288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600" b="1">
                <a:solidFill>
                  <a:srgbClr val="00B050"/>
                </a:solidFill>
                <a:effectLst/>
                <a:latin typeface="+mn-lt"/>
                <a:ea typeface="+mn-ea"/>
                <a:cs typeface="+mn-cs"/>
              </a:rPr>
              <a:t>YOY GROWTH  </a:t>
            </a:r>
            <a:endParaRPr lang="en-IN" sz="1600" b="1">
              <a:solidFill>
                <a:srgbClr val="00B050"/>
              </a:solidFill>
              <a:effectLst/>
            </a:endParaRPr>
          </a:p>
          <a:p>
            <a:endParaRPr lang="en-IN" sz="1600" b="1">
              <a:solidFill>
                <a:srgbClr val="00B050"/>
              </a:solidFill>
            </a:endParaRPr>
          </a:p>
        </xdr:txBody>
      </xdr:sp>
      <mc:AlternateContent xmlns:mc="http://schemas.openxmlformats.org/markup-compatibility/2006" xmlns:a14="http://schemas.microsoft.com/office/drawing/2010/main">
        <mc:Choice Requires="a14">
          <xdr:pic>
            <xdr:nvPicPr>
              <xdr:cNvPr id="26" name="Picture 25">
                <a:extLst>
                  <a:ext uri="{FF2B5EF4-FFF2-40B4-BE49-F238E27FC236}">
                    <a16:creationId xmlns:a16="http://schemas.microsoft.com/office/drawing/2014/main" id="{7BE276CB-2990-EC7E-F80C-74C5993D43B8}"/>
                  </a:ext>
                </a:extLst>
              </xdr:cNvPr>
              <xdr:cNvPicPr>
                <a:picLocks noChangeAspect="1" noChangeArrowheads="1"/>
                <a:extLst>
                  <a:ext uri="{84589F7E-364E-4C9E-8A38-B11213B215E9}">
                    <a14:cameraTool cellRange="KPI!$B$35" spid="_x0000_s1105"/>
                  </a:ext>
                </a:extLst>
              </xdr:cNvPicPr>
            </xdr:nvPicPr>
            <xdr:blipFill>
              <a:blip xmlns:r="http://schemas.openxmlformats.org/officeDocument/2006/relationships" r:embed="rId7"/>
              <a:srcRect/>
              <a:stretch>
                <a:fillRect/>
              </a:stretch>
            </xdr:blipFill>
            <xdr:spPr bwMode="auto">
              <a:xfrm>
                <a:off x="4562475" y="2276475"/>
                <a:ext cx="628650" cy="190500"/>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mc:AlternateContent xmlns:mc="http://schemas.openxmlformats.org/markup-compatibility/2006">
    <mc:Choice xmlns:a14="http://schemas.microsoft.com/office/drawing/2010/main" Requires="a14">
      <xdr:twoCellAnchor editAs="oneCell">
        <xdr:from>
          <xdr:col>11</xdr:col>
          <xdr:colOff>257175</xdr:colOff>
          <xdr:row>11</xdr:row>
          <xdr:rowOff>180975</xdr:rowOff>
        </xdr:from>
        <xdr:to>
          <xdr:col>12</xdr:col>
          <xdr:colOff>285750</xdr:colOff>
          <xdr:row>12</xdr:row>
          <xdr:rowOff>180975</xdr:rowOff>
        </xdr:to>
        <xdr:pic>
          <xdr:nvPicPr>
            <xdr:cNvPr id="30" name="Picture 29">
              <a:extLst>
                <a:ext uri="{FF2B5EF4-FFF2-40B4-BE49-F238E27FC236}">
                  <a16:creationId xmlns:a16="http://schemas.microsoft.com/office/drawing/2014/main" id="{47A9FC2A-25DB-554E-0EC0-DEB5D36D653B}"/>
                </a:ext>
              </a:extLst>
            </xdr:cNvPr>
            <xdr:cNvPicPr>
              <a:picLocks noChangeAspect="1" noChangeArrowheads="1"/>
              <a:extLst>
                <a:ext uri="{84589F7E-364E-4C9E-8A38-B11213B215E9}">
                  <a14:cameraTool cellRange="KPI!$C$35" spid="_x0000_s1106"/>
                </a:ext>
              </a:extLst>
            </xdr:cNvPicPr>
          </xdr:nvPicPr>
          <xdr:blipFill>
            <a:blip xmlns:r="http://schemas.openxmlformats.org/officeDocument/2006/relationships" r:embed="rId8"/>
            <a:srcRect/>
            <a:stretch>
              <a:fillRect/>
            </a:stretch>
          </xdr:blipFill>
          <xdr:spPr bwMode="auto">
            <a:xfrm>
              <a:off x="6962775" y="2276475"/>
              <a:ext cx="638175"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542925</xdr:colOff>
      <xdr:row>7</xdr:row>
      <xdr:rowOff>66675</xdr:rowOff>
    </xdr:from>
    <xdr:to>
      <xdr:col>12</xdr:col>
      <xdr:colOff>333375</xdr:colOff>
      <xdr:row>13</xdr:row>
      <xdr:rowOff>61913</xdr:rowOff>
    </xdr:to>
    <xdr:grpSp>
      <xdr:nvGrpSpPr>
        <xdr:cNvPr id="63" name="Group 62">
          <a:extLst>
            <a:ext uri="{FF2B5EF4-FFF2-40B4-BE49-F238E27FC236}">
              <a16:creationId xmlns:a16="http://schemas.microsoft.com/office/drawing/2014/main" id="{196A36E0-EE42-E11D-77C8-3C4B1E18CE39}"/>
            </a:ext>
          </a:extLst>
        </xdr:cNvPr>
        <xdr:cNvGrpSpPr/>
      </xdr:nvGrpSpPr>
      <xdr:grpSpPr>
        <a:xfrm>
          <a:off x="5419725" y="1400175"/>
          <a:ext cx="2228850" cy="1138238"/>
          <a:chOff x="5419725" y="1400175"/>
          <a:chExt cx="2228850" cy="1138238"/>
        </a:xfrm>
      </xdr:grpSpPr>
      <xdr:sp macro="" textlink="KPI!B5">
        <xdr:nvSpPr>
          <xdr:cNvPr id="103" name="TextBox 102">
            <a:extLst>
              <a:ext uri="{FF2B5EF4-FFF2-40B4-BE49-F238E27FC236}">
                <a16:creationId xmlns:a16="http://schemas.microsoft.com/office/drawing/2014/main" id="{AA620BD9-30A1-4982-BC6D-A59156C0585C}"/>
              </a:ext>
            </a:extLst>
          </xdr:cNvPr>
          <xdr:cNvSpPr txBox="1"/>
        </xdr:nvSpPr>
        <xdr:spPr>
          <a:xfrm>
            <a:off x="5422106" y="1400175"/>
            <a:ext cx="2219325" cy="352425"/>
          </a:xfrm>
          <a:prstGeom prst="rect">
            <a:avLst/>
          </a:prstGeom>
          <a:gradFill>
            <a:gsLst>
              <a:gs pos="0">
                <a:srgbClr val="FF9A8B"/>
              </a:gs>
              <a:gs pos="0">
                <a:srgbClr val="DA22FF"/>
              </a:gs>
              <a:gs pos="100000">
                <a:srgbClr val="FF6A00"/>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E60FD93-EC03-484E-A056-1F647651A157}" type="TxLink">
              <a:rPr lang="en-US" sz="2400" b="1" i="0" u="none" strike="noStrike">
                <a:solidFill>
                  <a:schemeClr val="bg1"/>
                </a:solidFill>
                <a:latin typeface="Calibri"/>
                <a:ea typeface="Calibri"/>
                <a:cs typeface="Calibri"/>
              </a:rPr>
              <a:pPr marL="0" indent="0" algn="ctr"/>
              <a:t>$ 2,86,397.02</a:t>
            </a:fld>
            <a:endParaRPr lang="en-IN" sz="2400" b="1" i="0" u="none" strike="noStrike">
              <a:solidFill>
                <a:schemeClr val="bg1"/>
              </a:solidFill>
              <a:latin typeface="Calibri"/>
              <a:ea typeface="Calibri"/>
              <a:cs typeface="Calibri"/>
            </a:endParaRPr>
          </a:p>
        </xdr:txBody>
      </xdr:sp>
      <xdr:graphicFrame macro="">
        <xdr:nvGraphicFramePr>
          <xdr:cNvPr id="9" name="Chart 8">
            <a:extLst>
              <a:ext uri="{FF2B5EF4-FFF2-40B4-BE49-F238E27FC236}">
                <a16:creationId xmlns:a16="http://schemas.microsoft.com/office/drawing/2014/main" id="{3A642784-6514-454F-BCB5-890CB0C02B75}"/>
              </a:ext>
            </a:extLst>
          </xdr:cNvPr>
          <xdr:cNvGraphicFramePr>
            <a:graphicFrameLocks/>
          </xdr:cNvGraphicFramePr>
        </xdr:nvGraphicFramePr>
        <xdr:xfrm>
          <a:off x="5419726" y="1774033"/>
          <a:ext cx="2219324" cy="436334"/>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31" name="TextBox 30">
            <a:extLst>
              <a:ext uri="{FF2B5EF4-FFF2-40B4-BE49-F238E27FC236}">
                <a16:creationId xmlns:a16="http://schemas.microsoft.com/office/drawing/2014/main" id="{3E31D4A0-5A3A-4C63-9279-2555B9686F4E}"/>
              </a:ext>
            </a:extLst>
          </xdr:cNvPr>
          <xdr:cNvSpPr txBox="1"/>
        </xdr:nvSpPr>
        <xdr:spPr>
          <a:xfrm>
            <a:off x="5419725" y="2205038"/>
            <a:ext cx="22288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600" b="1">
                <a:solidFill>
                  <a:srgbClr val="00B050"/>
                </a:solidFill>
                <a:effectLst/>
                <a:latin typeface="+mn-lt"/>
                <a:ea typeface="+mn-ea"/>
                <a:cs typeface="+mn-cs"/>
              </a:rPr>
              <a:t>YOY GROWTH  </a:t>
            </a:r>
            <a:endParaRPr lang="en-IN" sz="1600" b="1">
              <a:solidFill>
                <a:srgbClr val="00B050"/>
              </a:solidFill>
              <a:effectLst/>
            </a:endParaRPr>
          </a:p>
          <a:p>
            <a:endParaRPr lang="en-IN" sz="1600" b="1">
              <a:solidFill>
                <a:srgbClr val="00B050"/>
              </a:solidFill>
            </a:endParaRPr>
          </a:p>
        </xdr:txBody>
      </xdr:sp>
    </xdr:grpSp>
    <xdr:clientData/>
  </xdr:twoCellAnchor>
  <xdr:twoCellAnchor>
    <xdr:from>
      <xdr:col>12</xdr:col>
      <xdr:colOff>476250</xdr:colOff>
      <xdr:row>7</xdr:row>
      <xdr:rowOff>76200</xdr:rowOff>
    </xdr:from>
    <xdr:to>
      <xdr:col>16</xdr:col>
      <xdr:colOff>304801</xdr:colOff>
      <xdr:row>13</xdr:row>
      <xdr:rowOff>61913</xdr:rowOff>
    </xdr:to>
    <xdr:grpSp>
      <xdr:nvGrpSpPr>
        <xdr:cNvPr id="64" name="Group 63">
          <a:extLst>
            <a:ext uri="{FF2B5EF4-FFF2-40B4-BE49-F238E27FC236}">
              <a16:creationId xmlns:a16="http://schemas.microsoft.com/office/drawing/2014/main" id="{2A3EC32E-1D9F-CD45-2F1D-DDDC3990D8D2}"/>
            </a:ext>
          </a:extLst>
        </xdr:cNvPr>
        <xdr:cNvGrpSpPr/>
      </xdr:nvGrpSpPr>
      <xdr:grpSpPr>
        <a:xfrm>
          <a:off x="7791450" y="1409700"/>
          <a:ext cx="2266951" cy="1128713"/>
          <a:chOff x="7791450" y="1409700"/>
          <a:chExt cx="2266951" cy="1128713"/>
        </a:xfrm>
      </xdr:grpSpPr>
      <xdr:sp macro="" textlink="KPI!C5">
        <xdr:nvSpPr>
          <xdr:cNvPr id="104" name="TextBox 103">
            <a:extLst>
              <a:ext uri="{FF2B5EF4-FFF2-40B4-BE49-F238E27FC236}">
                <a16:creationId xmlns:a16="http://schemas.microsoft.com/office/drawing/2014/main" id="{F9FDD7D6-A163-4DB8-A7FA-D3AB74945726}"/>
              </a:ext>
            </a:extLst>
          </xdr:cNvPr>
          <xdr:cNvSpPr txBox="1"/>
        </xdr:nvSpPr>
        <xdr:spPr>
          <a:xfrm>
            <a:off x="7834312" y="1409700"/>
            <a:ext cx="2219325" cy="352425"/>
          </a:xfrm>
          <a:prstGeom prst="rect">
            <a:avLst/>
          </a:prstGeom>
          <a:gradFill>
            <a:gsLst>
              <a:gs pos="0">
                <a:srgbClr val="FFE259"/>
              </a:gs>
              <a:gs pos="0">
                <a:srgbClr val="00F260">
                  <a:alpha val="98824"/>
                </a:srgbClr>
              </a:gs>
              <a:gs pos="100000">
                <a:srgbClr val="0575E6"/>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7999710-A0E0-430F-9CC9-7A6A6D250919}" type="TxLink">
              <a:rPr lang="en-US" sz="2400" b="1" i="0" u="none" strike="noStrike">
                <a:solidFill>
                  <a:schemeClr val="bg1"/>
                </a:solidFill>
                <a:latin typeface="Calibri"/>
                <a:ea typeface="Calibri"/>
                <a:cs typeface="Calibri"/>
              </a:rPr>
              <a:pPr marL="0" indent="0" algn="ctr"/>
              <a:t>37873</a:t>
            </a:fld>
            <a:endParaRPr lang="en-IN" sz="2400" b="1" i="0" u="none" strike="noStrike">
              <a:solidFill>
                <a:schemeClr val="bg1"/>
              </a:solidFill>
              <a:latin typeface="Calibri"/>
              <a:ea typeface="Calibri"/>
              <a:cs typeface="Calibri"/>
            </a:endParaRPr>
          </a:p>
        </xdr:txBody>
      </xdr:sp>
      <xdr:graphicFrame macro="">
        <xdr:nvGraphicFramePr>
          <xdr:cNvPr id="14" name="Chart 13">
            <a:extLst>
              <a:ext uri="{FF2B5EF4-FFF2-40B4-BE49-F238E27FC236}">
                <a16:creationId xmlns:a16="http://schemas.microsoft.com/office/drawing/2014/main" id="{4E6434D2-9EA6-4BCD-BDFD-939FF8B13823}"/>
              </a:ext>
            </a:extLst>
          </xdr:cNvPr>
          <xdr:cNvGraphicFramePr>
            <a:graphicFrameLocks/>
          </xdr:cNvGraphicFramePr>
        </xdr:nvGraphicFramePr>
        <xdr:xfrm>
          <a:off x="7829551" y="1814512"/>
          <a:ext cx="2228850" cy="356575"/>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32" name="TextBox 31">
            <a:extLst>
              <a:ext uri="{FF2B5EF4-FFF2-40B4-BE49-F238E27FC236}">
                <a16:creationId xmlns:a16="http://schemas.microsoft.com/office/drawing/2014/main" id="{41E21F7D-1272-46E8-86D7-22BB49F968E6}"/>
              </a:ext>
            </a:extLst>
          </xdr:cNvPr>
          <xdr:cNvSpPr txBox="1"/>
        </xdr:nvSpPr>
        <xdr:spPr>
          <a:xfrm>
            <a:off x="7791450" y="2205038"/>
            <a:ext cx="22288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600" b="1">
                <a:solidFill>
                  <a:srgbClr val="00B050"/>
                </a:solidFill>
                <a:effectLst/>
                <a:latin typeface="+mn-lt"/>
                <a:ea typeface="+mn-ea"/>
                <a:cs typeface="+mn-cs"/>
              </a:rPr>
              <a:t>YOY GROWTH  </a:t>
            </a:r>
            <a:endParaRPr lang="en-IN" sz="1600" b="1">
              <a:solidFill>
                <a:srgbClr val="00B050"/>
              </a:solidFill>
              <a:effectLst/>
            </a:endParaRPr>
          </a:p>
          <a:p>
            <a:endParaRPr lang="en-IN" sz="1600" b="1">
              <a:solidFill>
                <a:srgbClr val="00B050"/>
              </a:solidFill>
            </a:endParaRPr>
          </a:p>
        </xdr:txBody>
      </xdr:sp>
    </xdr:grpSp>
    <xdr:clientData/>
  </xdr:twoCellAnchor>
  <xdr:twoCellAnchor>
    <xdr:from>
      <xdr:col>16</xdr:col>
      <xdr:colOff>390525</xdr:colOff>
      <xdr:row>7</xdr:row>
      <xdr:rowOff>66675</xdr:rowOff>
    </xdr:from>
    <xdr:to>
      <xdr:col>20</xdr:col>
      <xdr:colOff>180975</xdr:colOff>
      <xdr:row>13</xdr:row>
      <xdr:rowOff>61913</xdr:rowOff>
    </xdr:to>
    <xdr:grpSp>
      <xdr:nvGrpSpPr>
        <xdr:cNvPr id="65" name="Group 64">
          <a:extLst>
            <a:ext uri="{FF2B5EF4-FFF2-40B4-BE49-F238E27FC236}">
              <a16:creationId xmlns:a16="http://schemas.microsoft.com/office/drawing/2014/main" id="{DC441A11-3F26-DBCD-4288-AFA07D3BA444}"/>
            </a:ext>
          </a:extLst>
        </xdr:cNvPr>
        <xdr:cNvGrpSpPr/>
      </xdr:nvGrpSpPr>
      <xdr:grpSpPr>
        <a:xfrm>
          <a:off x="10144125" y="1400175"/>
          <a:ext cx="2228850" cy="1138238"/>
          <a:chOff x="10144125" y="1400175"/>
          <a:chExt cx="2228850" cy="1138238"/>
        </a:xfrm>
      </xdr:grpSpPr>
      <xdr:sp macro="" textlink="KPI!D5">
        <xdr:nvSpPr>
          <xdr:cNvPr id="105" name="TextBox 104">
            <a:extLst>
              <a:ext uri="{FF2B5EF4-FFF2-40B4-BE49-F238E27FC236}">
                <a16:creationId xmlns:a16="http://schemas.microsoft.com/office/drawing/2014/main" id="{0425731E-B04D-4002-8EFD-C0CC77EC7944}"/>
              </a:ext>
            </a:extLst>
          </xdr:cNvPr>
          <xdr:cNvSpPr txBox="1"/>
        </xdr:nvSpPr>
        <xdr:spPr>
          <a:xfrm>
            <a:off x="10151268" y="1400175"/>
            <a:ext cx="2219325" cy="352425"/>
          </a:xfrm>
          <a:prstGeom prst="rect">
            <a:avLst/>
          </a:prstGeom>
          <a:gradFill>
            <a:gsLst>
              <a:gs pos="0">
                <a:srgbClr val="DA22FF"/>
              </a:gs>
              <a:gs pos="0">
                <a:srgbClr val="DA22FF"/>
              </a:gs>
              <a:gs pos="100000">
                <a:srgbClr val="9733EE"/>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65B901C-D1ED-4CF9-9CBD-94095FDBDF95}" type="TxLink">
              <a:rPr lang="en-US" sz="2400" b="1" i="0" u="none" strike="noStrike">
                <a:solidFill>
                  <a:schemeClr val="bg1"/>
                </a:solidFill>
                <a:latin typeface="Calibri"/>
                <a:ea typeface="Calibri"/>
                <a:cs typeface="Calibri"/>
              </a:rPr>
              <a:pPr marL="0" indent="0" algn="ctr"/>
              <a:t>9994</a:t>
            </a:fld>
            <a:endParaRPr lang="en-IN" sz="2400" b="1" i="0" u="none" strike="noStrike">
              <a:solidFill>
                <a:schemeClr val="bg1"/>
              </a:solidFill>
              <a:latin typeface="Calibri"/>
              <a:ea typeface="Calibri"/>
              <a:cs typeface="Calibri"/>
            </a:endParaRPr>
          </a:p>
        </xdr:txBody>
      </xdr:sp>
      <xdr:graphicFrame macro="">
        <xdr:nvGraphicFramePr>
          <xdr:cNvPr id="15" name="Chart 14">
            <a:extLst>
              <a:ext uri="{FF2B5EF4-FFF2-40B4-BE49-F238E27FC236}">
                <a16:creationId xmlns:a16="http://schemas.microsoft.com/office/drawing/2014/main" id="{2CC02D9A-6218-4EE2-B8D5-1C4D6AB038E5}"/>
              </a:ext>
            </a:extLst>
          </xdr:cNvPr>
          <xdr:cNvGraphicFramePr>
            <a:graphicFrameLocks/>
          </xdr:cNvGraphicFramePr>
        </xdr:nvGraphicFramePr>
        <xdr:xfrm>
          <a:off x="10163174" y="1754981"/>
          <a:ext cx="2200275" cy="473869"/>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33" name="TextBox 32">
            <a:extLst>
              <a:ext uri="{FF2B5EF4-FFF2-40B4-BE49-F238E27FC236}">
                <a16:creationId xmlns:a16="http://schemas.microsoft.com/office/drawing/2014/main" id="{26690974-08F3-41AA-B6B6-41066A5B2DB3}"/>
              </a:ext>
            </a:extLst>
          </xdr:cNvPr>
          <xdr:cNvSpPr txBox="1"/>
        </xdr:nvSpPr>
        <xdr:spPr>
          <a:xfrm>
            <a:off x="10144125" y="2205038"/>
            <a:ext cx="22288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600" b="1">
                <a:solidFill>
                  <a:srgbClr val="00B050"/>
                </a:solidFill>
                <a:effectLst/>
                <a:latin typeface="+mn-lt"/>
                <a:ea typeface="+mn-ea"/>
                <a:cs typeface="+mn-cs"/>
              </a:rPr>
              <a:t>YOY GROWTH  </a:t>
            </a:r>
            <a:endParaRPr lang="en-IN" sz="1600" b="1">
              <a:solidFill>
                <a:srgbClr val="00B050"/>
              </a:solidFill>
              <a:effectLst/>
            </a:endParaRPr>
          </a:p>
          <a:p>
            <a:endParaRPr lang="en-IN" sz="1600" b="1">
              <a:solidFill>
                <a:srgbClr val="00B050"/>
              </a:solidFill>
            </a:endParaRPr>
          </a:p>
        </xdr:txBody>
      </xdr:sp>
    </xdr:grpSp>
    <xdr:clientData/>
  </xdr:twoCellAnchor>
  <xdr:twoCellAnchor>
    <xdr:from>
      <xdr:col>20</xdr:col>
      <xdr:colOff>323850</xdr:colOff>
      <xdr:row>7</xdr:row>
      <xdr:rowOff>66675</xdr:rowOff>
    </xdr:from>
    <xdr:to>
      <xdr:col>24</xdr:col>
      <xdr:colOff>114300</xdr:colOff>
      <xdr:row>13</xdr:row>
      <xdr:rowOff>61913</xdr:rowOff>
    </xdr:to>
    <xdr:grpSp>
      <xdr:nvGrpSpPr>
        <xdr:cNvPr id="107" name="Group 106">
          <a:extLst>
            <a:ext uri="{FF2B5EF4-FFF2-40B4-BE49-F238E27FC236}">
              <a16:creationId xmlns:a16="http://schemas.microsoft.com/office/drawing/2014/main" id="{74A0EA37-0C56-8786-3A42-153D8BA8ED96}"/>
            </a:ext>
          </a:extLst>
        </xdr:cNvPr>
        <xdr:cNvGrpSpPr/>
      </xdr:nvGrpSpPr>
      <xdr:grpSpPr>
        <a:xfrm>
          <a:off x="12515850" y="1400175"/>
          <a:ext cx="2228850" cy="1138238"/>
          <a:chOff x="12515850" y="1400175"/>
          <a:chExt cx="2228850" cy="1138238"/>
        </a:xfrm>
      </xdr:grpSpPr>
      <xdr:sp macro="" textlink="KPI!E4">
        <xdr:nvSpPr>
          <xdr:cNvPr id="106" name="TextBox 105">
            <a:extLst>
              <a:ext uri="{FF2B5EF4-FFF2-40B4-BE49-F238E27FC236}">
                <a16:creationId xmlns:a16="http://schemas.microsoft.com/office/drawing/2014/main" id="{4152A536-9BF0-4437-822A-CCC9D183EAA7}"/>
              </a:ext>
            </a:extLst>
          </xdr:cNvPr>
          <xdr:cNvSpPr txBox="1"/>
        </xdr:nvSpPr>
        <xdr:spPr>
          <a:xfrm>
            <a:off x="12515850" y="1400175"/>
            <a:ext cx="2219325" cy="352425"/>
          </a:xfrm>
          <a:prstGeom prst="rect">
            <a:avLst/>
          </a:prstGeom>
          <a:gradFill>
            <a:gsLst>
              <a:gs pos="0">
                <a:srgbClr val="FFE259"/>
              </a:gs>
              <a:gs pos="0">
                <a:srgbClr val="DA22FF"/>
              </a:gs>
              <a:gs pos="100000">
                <a:srgbClr val="FFA751"/>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002E0A-B55F-4643-8E79-80C25BDD64FA}" type="TxLink">
              <a:rPr lang="en-US" sz="2400" b="1" i="0" u="none" strike="noStrike">
                <a:solidFill>
                  <a:schemeClr val="bg1"/>
                </a:solidFill>
                <a:latin typeface="Calibri"/>
                <a:ea typeface="Calibri"/>
                <a:cs typeface="Calibri"/>
              </a:rPr>
              <a:pPr marL="0" indent="0" algn="ctr"/>
              <a:t>12.47%</a:t>
            </a:fld>
            <a:endParaRPr lang="en-IN" sz="2400" b="1" i="0" u="none" strike="noStrike">
              <a:solidFill>
                <a:schemeClr val="bg1"/>
              </a:solidFill>
              <a:latin typeface="Calibri"/>
              <a:ea typeface="Calibri"/>
              <a:cs typeface="Calibri"/>
            </a:endParaRPr>
          </a:p>
        </xdr:txBody>
      </xdr:sp>
      <xdr:graphicFrame macro="">
        <xdr:nvGraphicFramePr>
          <xdr:cNvPr id="16" name="Chart 15">
            <a:extLst>
              <a:ext uri="{FF2B5EF4-FFF2-40B4-BE49-F238E27FC236}">
                <a16:creationId xmlns:a16="http://schemas.microsoft.com/office/drawing/2014/main" id="{3B67FE6F-E119-426F-8FA2-28843B4CACF3}"/>
              </a:ext>
            </a:extLst>
          </xdr:cNvPr>
          <xdr:cNvGraphicFramePr>
            <a:graphicFrameLocks/>
          </xdr:cNvGraphicFramePr>
        </xdr:nvGraphicFramePr>
        <xdr:xfrm>
          <a:off x="12515851" y="1752600"/>
          <a:ext cx="2200274" cy="478561"/>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34" name="TextBox 33">
            <a:extLst>
              <a:ext uri="{FF2B5EF4-FFF2-40B4-BE49-F238E27FC236}">
                <a16:creationId xmlns:a16="http://schemas.microsoft.com/office/drawing/2014/main" id="{67D48A6A-DF8B-4D6E-ABC5-E4781391B897}"/>
              </a:ext>
            </a:extLst>
          </xdr:cNvPr>
          <xdr:cNvSpPr txBox="1"/>
        </xdr:nvSpPr>
        <xdr:spPr>
          <a:xfrm>
            <a:off x="12515850" y="2205038"/>
            <a:ext cx="22288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600" b="1">
                <a:solidFill>
                  <a:srgbClr val="00B050"/>
                </a:solidFill>
                <a:effectLst/>
                <a:latin typeface="+mn-lt"/>
                <a:ea typeface="+mn-ea"/>
                <a:cs typeface="+mn-cs"/>
              </a:rPr>
              <a:t>YOY GROWTH  </a:t>
            </a:r>
            <a:endParaRPr lang="en-IN" sz="1600" b="1">
              <a:solidFill>
                <a:srgbClr val="00B050"/>
              </a:solidFill>
              <a:effectLst/>
            </a:endParaRPr>
          </a:p>
          <a:p>
            <a:endParaRPr lang="en-IN" sz="1600" b="1">
              <a:solidFill>
                <a:srgbClr val="00B050"/>
              </a:solidFill>
            </a:endParaRPr>
          </a:p>
        </xdr:txBody>
      </xdr:sp>
    </xdr:grpSp>
    <xdr:clientData/>
  </xdr:twoCellAnchor>
  <mc:AlternateContent xmlns:mc="http://schemas.openxmlformats.org/markup-compatibility/2006">
    <mc:Choice xmlns:a14="http://schemas.microsoft.com/office/drawing/2010/main" Requires="a14">
      <xdr:twoCellAnchor editAs="oneCell">
        <xdr:from>
          <xdr:col>15</xdr:col>
          <xdr:colOff>114300</xdr:colOff>
          <xdr:row>12</xdr:row>
          <xdr:rowOff>9525</xdr:rowOff>
        </xdr:from>
        <xdr:to>
          <xdr:col>16</xdr:col>
          <xdr:colOff>180975</xdr:colOff>
          <xdr:row>13</xdr:row>
          <xdr:rowOff>9525</xdr:rowOff>
        </xdr:to>
        <xdr:pic>
          <xdr:nvPicPr>
            <xdr:cNvPr id="36" name="Picture 35">
              <a:extLst>
                <a:ext uri="{FF2B5EF4-FFF2-40B4-BE49-F238E27FC236}">
                  <a16:creationId xmlns:a16="http://schemas.microsoft.com/office/drawing/2014/main" id="{E76F1459-6532-6C2C-AEAB-94D32BF65DA4}"/>
                </a:ext>
              </a:extLst>
            </xdr:cNvPr>
            <xdr:cNvPicPr>
              <a:picLocks noChangeAspect="1" noChangeArrowheads="1"/>
              <a:extLst>
                <a:ext uri="{84589F7E-364E-4C9E-8A38-B11213B215E9}">
                  <a14:cameraTool cellRange="KPI!$D$35" spid="_x0000_s1107"/>
                </a:ext>
              </a:extLst>
            </xdr:cNvPicPr>
          </xdr:nvPicPr>
          <xdr:blipFill>
            <a:blip xmlns:r="http://schemas.openxmlformats.org/officeDocument/2006/relationships" r:embed="rId13"/>
            <a:srcRect/>
            <a:stretch>
              <a:fillRect/>
            </a:stretch>
          </xdr:blipFill>
          <xdr:spPr bwMode="auto">
            <a:xfrm>
              <a:off x="9258300" y="2295525"/>
              <a:ext cx="676275"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9525</xdr:colOff>
          <xdr:row>12</xdr:row>
          <xdr:rowOff>0</xdr:rowOff>
        </xdr:from>
        <xdr:to>
          <xdr:col>20</xdr:col>
          <xdr:colOff>47625</xdr:colOff>
          <xdr:row>13</xdr:row>
          <xdr:rowOff>0</xdr:rowOff>
        </xdr:to>
        <xdr:pic>
          <xdr:nvPicPr>
            <xdr:cNvPr id="38" name="Picture 37">
              <a:extLst>
                <a:ext uri="{FF2B5EF4-FFF2-40B4-BE49-F238E27FC236}">
                  <a16:creationId xmlns:a16="http://schemas.microsoft.com/office/drawing/2014/main" id="{C52FB592-AC23-F736-BB1E-E668F0C30C1C}"/>
                </a:ext>
              </a:extLst>
            </xdr:cNvPr>
            <xdr:cNvPicPr>
              <a:picLocks noChangeAspect="1" noChangeArrowheads="1"/>
              <a:extLst>
                <a:ext uri="{84589F7E-364E-4C9E-8A38-B11213B215E9}">
                  <a14:cameraTool cellRange="KPI!$E$35" spid="_x0000_s1108"/>
                </a:ext>
              </a:extLst>
            </xdr:cNvPicPr>
          </xdr:nvPicPr>
          <xdr:blipFill>
            <a:blip xmlns:r="http://schemas.openxmlformats.org/officeDocument/2006/relationships" r:embed="rId14"/>
            <a:srcRect/>
            <a:stretch>
              <a:fillRect/>
            </a:stretch>
          </xdr:blipFill>
          <xdr:spPr bwMode="auto">
            <a:xfrm>
              <a:off x="11591925" y="2286000"/>
              <a:ext cx="6477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590550</xdr:colOff>
          <xdr:row>11</xdr:row>
          <xdr:rowOff>171450</xdr:rowOff>
        </xdr:from>
        <xdr:to>
          <xdr:col>23</xdr:col>
          <xdr:colOff>590550</xdr:colOff>
          <xdr:row>12</xdr:row>
          <xdr:rowOff>171450</xdr:rowOff>
        </xdr:to>
        <xdr:pic>
          <xdr:nvPicPr>
            <xdr:cNvPr id="42" name="Picture 41">
              <a:extLst>
                <a:ext uri="{FF2B5EF4-FFF2-40B4-BE49-F238E27FC236}">
                  <a16:creationId xmlns:a16="http://schemas.microsoft.com/office/drawing/2014/main" id="{00BE706E-2AF4-1114-E3BD-3B9603EE0354}"/>
                </a:ext>
              </a:extLst>
            </xdr:cNvPr>
            <xdr:cNvPicPr>
              <a:picLocks noChangeAspect="1" noChangeArrowheads="1"/>
              <a:extLst>
                <a:ext uri="{84589F7E-364E-4C9E-8A38-B11213B215E9}">
                  <a14:cameraTool cellRange="KPI!$F$35" spid="_x0000_s1109"/>
                </a:ext>
              </a:extLst>
            </xdr:cNvPicPr>
          </xdr:nvPicPr>
          <xdr:blipFill>
            <a:blip xmlns:r="http://schemas.openxmlformats.org/officeDocument/2006/relationships" r:embed="rId15"/>
            <a:srcRect/>
            <a:stretch>
              <a:fillRect/>
            </a:stretch>
          </xdr:blipFill>
          <xdr:spPr bwMode="auto">
            <a:xfrm>
              <a:off x="14001750" y="2266950"/>
              <a:ext cx="60960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47625</xdr:colOff>
      <xdr:row>21</xdr:row>
      <xdr:rowOff>47625</xdr:rowOff>
    </xdr:from>
    <xdr:to>
      <xdr:col>1</xdr:col>
      <xdr:colOff>723900</xdr:colOff>
      <xdr:row>23</xdr:row>
      <xdr:rowOff>38100</xdr:rowOff>
    </xdr:to>
    <xdr:graphicFrame macro="">
      <xdr:nvGraphicFramePr>
        <xdr:cNvPr id="5" name="Chart 4">
          <a:extLst>
            <a:ext uri="{FF2B5EF4-FFF2-40B4-BE49-F238E27FC236}">
              <a16:creationId xmlns:a16="http://schemas.microsoft.com/office/drawing/2014/main" id="{1CE8910F-B85F-FB5C-7D1E-689CA1885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133350</xdr:colOff>
      <xdr:row>21</xdr:row>
      <xdr:rowOff>47625</xdr:rowOff>
    </xdr:from>
    <xdr:to>
      <xdr:col>5</xdr:col>
      <xdr:colOff>0</xdr:colOff>
      <xdr:row>23</xdr:row>
      <xdr:rowOff>109536</xdr:rowOff>
    </xdr:to>
    <xdr:graphicFrame macro="">
      <xdr:nvGraphicFramePr>
        <xdr:cNvPr id="6" name="Chart 5">
          <a:extLst>
            <a:ext uri="{FF2B5EF4-FFF2-40B4-BE49-F238E27FC236}">
              <a16:creationId xmlns:a16="http://schemas.microsoft.com/office/drawing/2014/main" id="{B55DAB56-79BB-8075-5426-8E880B61CA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47625</xdr:colOff>
      <xdr:row>21</xdr:row>
      <xdr:rowOff>57150</xdr:rowOff>
    </xdr:from>
    <xdr:to>
      <xdr:col>8</xdr:col>
      <xdr:colOff>0</xdr:colOff>
      <xdr:row>23</xdr:row>
      <xdr:rowOff>157162</xdr:rowOff>
    </xdr:to>
    <xdr:graphicFrame macro="">
      <xdr:nvGraphicFramePr>
        <xdr:cNvPr id="7" name="Chart 6">
          <a:extLst>
            <a:ext uri="{FF2B5EF4-FFF2-40B4-BE49-F238E27FC236}">
              <a16:creationId xmlns:a16="http://schemas.microsoft.com/office/drawing/2014/main" id="{BEF976CF-1697-AFA6-104F-17F6310F43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104775</xdr:colOff>
      <xdr:row>21</xdr:row>
      <xdr:rowOff>76200</xdr:rowOff>
    </xdr:from>
    <xdr:to>
      <xdr:col>10</xdr:col>
      <xdr:colOff>942975</xdr:colOff>
      <xdr:row>23</xdr:row>
      <xdr:rowOff>176212</xdr:rowOff>
    </xdr:to>
    <xdr:graphicFrame macro="">
      <xdr:nvGraphicFramePr>
        <xdr:cNvPr id="8" name="Chart 7">
          <a:extLst>
            <a:ext uri="{FF2B5EF4-FFF2-40B4-BE49-F238E27FC236}">
              <a16:creationId xmlns:a16="http://schemas.microsoft.com/office/drawing/2014/main" id="{47489CBA-0545-CC57-664A-7CEC1ABD9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85724</xdr:colOff>
      <xdr:row>21</xdr:row>
      <xdr:rowOff>47625</xdr:rowOff>
    </xdr:from>
    <xdr:to>
      <xdr:col>13</xdr:col>
      <xdr:colOff>1200149</xdr:colOff>
      <xdr:row>24</xdr:row>
      <xdr:rowOff>9525</xdr:rowOff>
    </xdr:to>
    <xdr:graphicFrame macro="">
      <xdr:nvGraphicFramePr>
        <xdr:cNvPr id="3" name="Chart 2">
          <a:extLst>
            <a:ext uri="{FF2B5EF4-FFF2-40B4-BE49-F238E27FC236}">
              <a16:creationId xmlns:a16="http://schemas.microsoft.com/office/drawing/2014/main" id="{BEC505A0-853C-9791-9BFC-CFBF3470C8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109536</xdr:colOff>
      <xdr:row>4</xdr:row>
      <xdr:rowOff>85725</xdr:rowOff>
    </xdr:from>
    <xdr:to>
      <xdr:col>11</xdr:col>
      <xdr:colOff>571500</xdr:colOff>
      <xdr:row>17</xdr:row>
      <xdr:rowOff>23811</xdr:rowOff>
    </xdr:to>
    <xdr:graphicFrame macro="">
      <xdr:nvGraphicFramePr>
        <xdr:cNvPr id="3" name="Chart 2">
          <a:extLst>
            <a:ext uri="{FF2B5EF4-FFF2-40B4-BE49-F238E27FC236}">
              <a16:creationId xmlns:a16="http://schemas.microsoft.com/office/drawing/2014/main" id="{16FBD74F-CEAF-8F17-D9B6-D680611064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285749</xdr:colOff>
      <xdr:row>23</xdr:row>
      <xdr:rowOff>0</xdr:rowOff>
    </xdr:from>
    <xdr:to>
      <xdr:col>17</xdr:col>
      <xdr:colOff>371474</xdr:colOff>
      <xdr:row>30</xdr:row>
      <xdr:rowOff>23812</xdr:rowOff>
    </xdr:to>
    <xdr:graphicFrame macro="">
      <xdr:nvGraphicFramePr>
        <xdr:cNvPr id="4" name="Chart 3">
          <a:extLst>
            <a:ext uri="{FF2B5EF4-FFF2-40B4-BE49-F238E27FC236}">
              <a16:creationId xmlns:a16="http://schemas.microsoft.com/office/drawing/2014/main" id="{A1C17001-9033-1576-D961-D11CE4529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76199</xdr:colOff>
      <xdr:row>29</xdr:row>
      <xdr:rowOff>161924</xdr:rowOff>
    </xdr:from>
    <xdr:to>
      <xdr:col>7</xdr:col>
      <xdr:colOff>352424</xdr:colOff>
      <xdr:row>39</xdr:row>
      <xdr:rowOff>128586</xdr:rowOff>
    </xdr:to>
    <xdr:graphicFrame macro="">
      <xdr:nvGraphicFramePr>
        <xdr:cNvPr id="5" name="Chart 4">
          <a:extLst>
            <a:ext uri="{FF2B5EF4-FFF2-40B4-BE49-F238E27FC236}">
              <a16:creationId xmlns:a16="http://schemas.microsoft.com/office/drawing/2014/main" id="{37EA247B-E357-0676-C388-7BE581AD05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80961</xdr:colOff>
      <xdr:row>54</xdr:row>
      <xdr:rowOff>195261</xdr:rowOff>
    </xdr:from>
    <xdr:to>
      <xdr:col>8</xdr:col>
      <xdr:colOff>600074</xdr:colOff>
      <xdr:row>67</xdr:row>
      <xdr:rowOff>19049</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0338F7B6-FBA9-B1D5-6CA9-92A4438657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843461" y="10796586"/>
              <a:ext cx="2347913" cy="24241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157162</xdr:colOff>
      <xdr:row>99</xdr:row>
      <xdr:rowOff>23812</xdr:rowOff>
    </xdr:from>
    <xdr:to>
      <xdr:col>13</xdr:col>
      <xdr:colOff>461962</xdr:colOff>
      <xdr:row>113</xdr:row>
      <xdr:rowOff>80962</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B2F649B1-0ABE-7352-856C-416822BF46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529262" y="196072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319087</xdr:colOff>
      <xdr:row>26</xdr:row>
      <xdr:rowOff>166687</xdr:rowOff>
    </xdr:from>
    <xdr:to>
      <xdr:col>13</xdr:col>
      <xdr:colOff>14287</xdr:colOff>
      <xdr:row>40</xdr:row>
      <xdr:rowOff>176212</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A4895513-C3AA-5F7A-74E8-F5F4EE62F4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081587" y="52339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RIPINENI TEJA" refreshedDate="45904.637539120369" createdVersion="8" refreshedVersion="8" minRefreshableVersion="3" recordCount="9994" xr:uid="{355BB882-90BE-4122-B813-2E787D4B9C0B}">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 name="Margin Profit" numFmtId="0" formula="Profit/Sales" databaseField="0"/>
  </cacheFields>
  <extLst>
    <ext xmlns:x14="http://schemas.microsoft.com/office/spreadsheetml/2009/9/main" uri="{725AE2AE-9491-48be-B2B4-4EB974FC3084}">
      <x14:pivotCacheDefinition pivotCacheId="12372894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356A07-FFC1-48EA-8D34-FD9C6039637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 dragToRow="0" dragToCol="0" dragToPage="0" showAll="0" defaultSubtotal="0"/>
  </pivotFields>
  <rowItems count="1">
    <i/>
  </rowItems>
  <colItems count="1">
    <i/>
  </colItems>
  <dataFields count="1">
    <dataField name="Sum of Profit" fld="21" baseField="0" baseItem="0"/>
  </dataFields>
  <formats count="5">
    <format dxfId="1098">
      <pivotArea outline="0" collapsedLevelsAreSubtotals="1" fieldPosition="0"/>
    </format>
    <format dxfId="1099">
      <pivotArea dataOnly="0" labelOnly="1" outline="0" axis="axisValues" fieldPosition="0"/>
    </format>
    <format dxfId="1100">
      <pivotArea dataOnly="0" labelOnly="1" outline="0" axis="axisValues" fieldPosition="0"/>
    </format>
    <format dxfId="1101">
      <pivotArea dataOnly="0" labelOnly="1" outline="0" axis="axisValues" fieldPosition="0"/>
    </format>
    <format dxfId="1102">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570B56-99F2-4D40-8CFC-AA8E1A9BF34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 dragToRow="0" dragToCol="0" dragToPage="0" showAll="0" defaultSubtotal="0"/>
  </pivotFields>
  <rowItems count="1">
    <i/>
  </rowItems>
  <colItems count="1">
    <i/>
  </colItems>
  <dataFields count="1">
    <dataField name="Count of Quantity" fld="19" subtotal="count" baseField="0" baseItem="0"/>
  </dataFields>
  <formats count="7">
    <format dxfId="1084">
      <pivotArea dataOnly="0" labelOnly="1" outline="0" axis="axisValues" fieldPosition="0"/>
    </format>
    <format dxfId="1085">
      <pivotArea dataOnly="0" labelOnly="1" outline="0" axis="axisValues" fieldPosition="0"/>
    </format>
    <format dxfId="1086">
      <pivotArea dataOnly="0" labelOnly="1" outline="0" axis="axisValues" fieldPosition="0"/>
    </format>
    <format dxfId="1087">
      <pivotArea dataOnly="0" labelOnly="1" outline="0" axis="axisValues" fieldPosition="0"/>
    </format>
    <format dxfId="1088">
      <pivotArea type="all" dataOnly="0" outline="0" fieldPosition="0"/>
    </format>
    <format dxfId="1089">
      <pivotArea outline="0" collapsedLevelsAreSubtotals="1" fieldPosition="0"/>
    </format>
    <format dxfId="1090">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4AC5F3-4204-4732-9111-B3D8242C7D58}"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G9:H21"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22"/>
  </rowFields>
  <rowItems count="12">
    <i>
      <x v="1"/>
    </i>
    <i>
      <x v="2"/>
    </i>
    <i>
      <x v="3"/>
    </i>
    <i>
      <x v="4"/>
    </i>
    <i>
      <x v="5"/>
    </i>
    <i>
      <x v="6"/>
    </i>
    <i>
      <x v="7"/>
    </i>
    <i>
      <x v="8"/>
    </i>
    <i>
      <x v="9"/>
    </i>
    <i>
      <x v="10"/>
    </i>
    <i>
      <x v="11"/>
    </i>
    <i>
      <x v="12"/>
    </i>
  </rowItems>
  <colItems count="1">
    <i/>
  </colItems>
  <dataFields count="1">
    <dataField name="Sum of Quantity" fld="19" baseField="0" baseItem="0"/>
  </dataFields>
  <formats count="10">
    <format dxfId="1064">
      <pivotArea outline="0" collapsedLevelsAreSubtotals="1" fieldPosition="0"/>
    </format>
    <format dxfId="1065">
      <pivotArea dataOnly="0" labelOnly="1" outline="0" axis="axisValues" fieldPosition="0"/>
    </format>
    <format dxfId="1066">
      <pivotArea dataOnly="0" labelOnly="1" outline="0" axis="axisValues" fieldPosition="0"/>
    </format>
    <format dxfId="1067">
      <pivotArea dataOnly="0" labelOnly="1" outline="0" axis="axisValues" fieldPosition="0"/>
    </format>
    <format dxfId="1068">
      <pivotArea dataOnly="0" labelOnly="1" outline="0" axis="axisValues" fieldPosition="0"/>
    </format>
    <format dxfId="1069">
      <pivotArea type="all" dataOnly="0" outline="0" fieldPosition="0"/>
    </format>
    <format dxfId="1070">
      <pivotArea outline="0" collapsedLevelsAreSubtotals="1" fieldPosition="0"/>
    </format>
    <format dxfId="1071">
      <pivotArea field="22" type="button" dataOnly="0" labelOnly="1" outline="0" axis="axisRow" fieldPosition="0"/>
    </format>
    <format dxfId="1072">
      <pivotArea dataOnly="0" labelOnly="1" fieldPosition="0">
        <references count="1">
          <reference field="22" count="12">
            <x v="1"/>
            <x v="2"/>
            <x v="3"/>
            <x v="4"/>
            <x v="5"/>
            <x v="6"/>
            <x v="7"/>
            <x v="8"/>
            <x v="9"/>
            <x v="10"/>
            <x v="11"/>
            <x v="12"/>
          </reference>
        </references>
      </pivotArea>
    </format>
    <format dxfId="1073">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94230E-F2CA-4C77-8BDF-974DEF5074E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 dragToRow="0" dragToCol="0" dragToPage="0" showAll="0" defaultSubtotal="0"/>
  </pivotFields>
  <rowItems count="1">
    <i/>
  </rowItems>
  <colItems count="1">
    <i/>
  </colItems>
  <dataFields count="1">
    <dataField name="Sum of Quantity" fld="19" baseField="0" baseItem="0"/>
  </dataFields>
  <formats count="7">
    <format dxfId="1091">
      <pivotArea dataOnly="0" labelOnly="1" outline="0" axis="axisValues" fieldPosition="0"/>
    </format>
    <format dxfId="1092">
      <pivotArea dataOnly="0" labelOnly="1" outline="0" axis="axisValues" fieldPosition="0"/>
    </format>
    <format dxfId="1093">
      <pivotArea dataOnly="0" labelOnly="1" outline="0" axis="axisValues" fieldPosition="0"/>
    </format>
    <format dxfId="1094">
      <pivotArea dataOnly="0" labelOnly="1" outline="0" axis="axisValues" fieldPosition="0"/>
    </format>
    <format dxfId="1095">
      <pivotArea type="all" dataOnly="0" outline="0" fieldPosition="0"/>
    </format>
    <format dxfId="1096">
      <pivotArea outline="0" collapsedLevelsAreSubtotals="1" fieldPosition="0"/>
    </format>
    <format dxfId="1097">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580761-50F9-4685-8451-75F8613F39F1}"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M9:N21"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ataField="1" dragToRow="0" dragToCol="0" dragToPage="0" showAll="0" defaultSubtotal="0"/>
  </pivotFields>
  <rowFields count="1">
    <field x="22"/>
  </rowFields>
  <rowItems count="12">
    <i>
      <x v="1"/>
    </i>
    <i>
      <x v="2"/>
    </i>
    <i>
      <x v="3"/>
    </i>
    <i>
      <x v="4"/>
    </i>
    <i>
      <x v="5"/>
    </i>
    <i>
      <x v="6"/>
    </i>
    <i>
      <x v="7"/>
    </i>
    <i>
      <x v="8"/>
    </i>
    <i>
      <x v="9"/>
    </i>
    <i>
      <x v="10"/>
    </i>
    <i>
      <x v="11"/>
    </i>
    <i>
      <x v="12"/>
    </i>
  </rowItems>
  <colItems count="1">
    <i/>
  </colItems>
  <dataFields count="1">
    <dataField name="Sum of Margin Profit" fld="26" baseField="0" baseItem="0" numFmtId="10"/>
  </dataFields>
  <formats count="10">
    <format dxfId="1044">
      <pivotArea dataOnly="0" labelOnly="1" outline="0" axis="axisValues" fieldPosition="0"/>
    </format>
    <format dxfId="1045">
      <pivotArea dataOnly="0" labelOnly="1" outline="0" axis="axisValues" fieldPosition="0"/>
    </format>
    <format dxfId="1046">
      <pivotArea dataOnly="0" labelOnly="1" outline="0" axis="axisValues" fieldPosition="0"/>
    </format>
    <format dxfId="1047">
      <pivotArea dataOnly="0" labelOnly="1" outline="0" axis="axisValues" fieldPosition="0"/>
    </format>
    <format dxfId="1048">
      <pivotArea outline="0" collapsedLevelsAreSubtotals="1" fieldPosition="0"/>
    </format>
    <format dxfId="1049">
      <pivotArea type="all" dataOnly="0" outline="0" fieldPosition="0"/>
    </format>
    <format dxfId="1050">
      <pivotArea outline="0" collapsedLevelsAreSubtotals="1" fieldPosition="0"/>
    </format>
    <format dxfId="1051">
      <pivotArea field="22" type="button" dataOnly="0" labelOnly="1" outline="0" axis="axisRow" fieldPosition="0"/>
    </format>
    <format dxfId="1052">
      <pivotArea dataOnly="0" labelOnly="1" fieldPosition="0">
        <references count="1">
          <reference field="22" count="12">
            <x v="1"/>
            <x v="2"/>
            <x v="3"/>
            <x v="4"/>
            <x v="5"/>
            <x v="6"/>
            <x v="7"/>
            <x v="8"/>
            <x v="9"/>
            <x v="10"/>
            <x v="11"/>
            <x v="12"/>
          </reference>
        </references>
      </pivotArea>
    </format>
    <format dxfId="1053">
      <pivotArea dataOnly="0" labelOnly="1" outline="0" axis="axisValues" fieldPosition="0"/>
    </format>
  </formats>
  <chartFormats count="2">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CDF99B-504B-4207-AFA6-CD91AB50A2D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4" firstHeaderRow="1" firstDataRow="1" firstDataCol="0"/>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 dragToRow="0" dragToCol="0" dragToPage="0" showAll="0" defaultSubtotal="0"/>
  </pivotFields>
  <rowItems count="1">
    <i/>
  </rowItems>
  <colItems count="1">
    <i/>
  </colItems>
  <dataFields count="1">
    <dataField name="Sum of Sales" fld="18" baseField="0" baseItem="0" numFmtId="164"/>
  </dataFields>
  <formats count="5">
    <format dxfId="1103">
      <pivotArea outline="0" collapsedLevelsAreSubtotals="1" fieldPosition="0"/>
    </format>
    <format dxfId="1104">
      <pivotArea dataOnly="0" labelOnly="1" outline="0" axis="axisValues" fieldPosition="0"/>
    </format>
    <format dxfId="1105">
      <pivotArea dataOnly="0" labelOnly="1" outline="0" axis="axisValues" fieldPosition="0"/>
    </format>
    <format dxfId="1106">
      <pivotArea dataOnly="0" labelOnly="1" outline="0" axis="axisValues" fieldPosition="0"/>
    </format>
    <format dxfId="1107">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3325A81-F2D5-4572-B54B-946BCB68E8B9}"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J9:K21"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22"/>
  </rowFields>
  <rowItems count="12">
    <i>
      <x v="1"/>
    </i>
    <i>
      <x v="2"/>
    </i>
    <i>
      <x v="3"/>
    </i>
    <i>
      <x v="4"/>
    </i>
    <i>
      <x v="5"/>
    </i>
    <i>
      <x v="6"/>
    </i>
    <i>
      <x v="7"/>
    </i>
    <i>
      <x v="8"/>
    </i>
    <i>
      <x v="9"/>
    </i>
    <i>
      <x v="10"/>
    </i>
    <i>
      <x v="11"/>
    </i>
    <i>
      <x v="12"/>
    </i>
  </rowItems>
  <colItems count="1">
    <i/>
  </colItems>
  <dataFields count="1">
    <dataField name="Count of Quantity" fld="19" subtotal="count" baseField="22" baseItem="2"/>
  </dataFields>
  <formats count="10">
    <format dxfId="1054">
      <pivotArea outline="0" collapsedLevelsAreSubtotals="1" fieldPosition="0"/>
    </format>
    <format dxfId="1055">
      <pivotArea dataOnly="0" labelOnly="1" outline="0" axis="axisValues" fieldPosition="0"/>
    </format>
    <format dxfId="1056">
      <pivotArea dataOnly="0" labelOnly="1" outline="0" axis="axisValues" fieldPosition="0"/>
    </format>
    <format dxfId="1057">
      <pivotArea dataOnly="0" labelOnly="1" outline="0" axis="axisValues" fieldPosition="0"/>
    </format>
    <format dxfId="1058">
      <pivotArea dataOnly="0" labelOnly="1" outline="0" axis="axisValues" fieldPosition="0"/>
    </format>
    <format dxfId="1059">
      <pivotArea type="all" dataOnly="0" outline="0" fieldPosition="0"/>
    </format>
    <format dxfId="1060">
      <pivotArea outline="0" collapsedLevelsAreSubtotals="1" fieldPosition="0"/>
    </format>
    <format dxfId="1061">
      <pivotArea field="22" type="button" dataOnly="0" labelOnly="1" outline="0" axis="axisRow" fieldPosition="0"/>
    </format>
    <format dxfId="1062">
      <pivotArea dataOnly="0" labelOnly="1" fieldPosition="0">
        <references count="1">
          <reference field="22" count="12">
            <x v="1"/>
            <x v="2"/>
            <x v="3"/>
            <x v="4"/>
            <x v="5"/>
            <x v="6"/>
            <x v="7"/>
            <x v="8"/>
            <x v="9"/>
            <x v="10"/>
            <x v="11"/>
            <x v="12"/>
          </reference>
        </references>
      </pivotArea>
    </format>
    <format dxfId="1063">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F814F89-2AF0-45D1-9B34-8CF63DDB5956}"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Months">
  <location ref="A9:B21"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4">
    <field x="22"/>
    <field x="23"/>
    <field x="24"/>
    <field x="3"/>
  </rowFields>
  <rowItems count="12">
    <i>
      <x v="1"/>
    </i>
    <i>
      <x v="2"/>
    </i>
    <i>
      <x v="3"/>
    </i>
    <i>
      <x v="4"/>
    </i>
    <i>
      <x v="5"/>
    </i>
    <i>
      <x v="6"/>
    </i>
    <i>
      <x v="7"/>
    </i>
    <i>
      <x v="8"/>
    </i>
    <i>
      <x v="9"/>
    </i>
    <i>
      <x v="10"/>
    </i>
    <i>
      <x v="11"/>
    </i>
    <i>
      <x v="12"/>
    </i>
  </rowItems>
  <colItems count="1">
    <i/>
  </colItems>
  <dataFields count="1">
    <dataField name="Sum of Sales" fld="18" baseField="0" baseItem="0"/>
  </dataFields>
  <formats count="10">
    <format dxfId="1151">
      <pivotArea outline="0" collapsedLevelsAreSubtotals="1" fieldPosition="0"/>
    </format>
    <format dxfId="1152">
      <pivotArea dataOnly="0" labelOnly="1" outline="0" axis="axisValues" fieldPosition="0"/>
    </format>
    <format dxfId="1153">
      <pivotArea dataOnly="0" labelOnly="1" outline="0" axis="axisValues" fieldPosition="0"/>
    </format>
    <format dxfId="1154">
      <pivotArea dataOnly="0" labelOnly="1" outline="0" axis="axisValues" fieldPosition="0"/>
    </format>
    <format dxfId="1155">
      <pivotArea dataOnly="0" labelOnly="1" outline="0" axis="axisValues" fieldPosition="0"/>
    </format>
    <format dxfId="1156">
      <pivotArea type="all" dataOnly="0" outline="0" fieldPosition="0"/>
    </format>
    <format dxfId="1157">
      <pivotArea outline="0" collapsedLevelsAreSubtotals="1" fieldPosition="0"/>
    </format>
    <format dxfId="1158">
      <pivotArea field="22" type="button" dataOnly="0" labelOnly="1" outline="0" axis="axisRow" fieldPosition="0"/>
    </format>
    <format dxfId="1159">
      <pivotArea dataOnly="0" labelOnly="1" fieldPosition="0">
        <references count="1">
          <reference field="22" count="12">
            <x v="1"/>
            <x v="2"/>
            <x v="3"/>
            <x v="4"/>
            <x v="5"/>
            <x v="6"/>
            <x v="7"/>
            <x v="8"/>
            <x v="9"/>
            <x v="10"/>
            <x v="11"/>
            <x v="12"/>
          </reference>
        </references>
      </pivotArea>
    </format>
    <format dxfId="1160">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E3AA592-3D70-4FBB-A1B7-28F75D32B2E5}"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D9:E21"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22"/>
  </rowFields>
  <rowItems count="12">
    <i>
      <x v="1"/>
    </i>
    <i>
      <x v="2"/>
    </i>
    <i>
      <x v="3"/>
    </i>
    <i>
      <x v="4"/>
    </i>
    <i>
      <x v="5"/>
    </i>
    <i>
      <x v="6"/>
    </i>
    <i>
      <x v="7"/>
    </i>
    <i>
      <x v="8"/>
    </i>
    <i>
      <x v="9"/>
    </i>
    <i>
      <x v="10"/>
    </i>
    <i>
      <x v="11"/>
    </i>
    <i>
      <x v="12"/>
    </i>
  </rowItems>
  <colItems count="1">
    <i/>
  </colItems>
  <dataFields count="1">
    <dataField name="Sum of Profit" fld="21" baseField="0" baseItem="0"/>
  </dataFields>
  <formats count="10">
    <format dxfId="1074">
      <pivotArea outline="0" collapsedLevelsAreSubtotals="1" fieldPosition="0"/>
    </format>
    <format dxfId="1075">
      <pivotArea dataOnly="0" labelOnly="1" outline="0" axis="axisValues" fieldPosition="0"/>
    </format>
    <format dxfId="1076">
      <pivotArea dataOnly="0" labelOnly="1" outline="0" axis="axisValues" fieldPosition="0"/>
    </format>
    <format dxfId="1077">
      <pivotArea dataOnly="0" labelOnly="1" outline="0" axis="axisValues" fieldPosition="0"/>
    </format>
    <format dxfId="1078">
      <pivotArea dataOnly="0" labelOnly="1" outline="0" axis="axisValues" fieldPosition="0"/>
    </format>
    <format dxfId="1079">
      <pivotArea type="all" dataOnly="0" outline="0" fieldPosition="0"/>
    </format>
    <format dxfId="1080">
      <pivotArea outline="0" collapsedLevelsAreSubtotals="1" fieldPosition="0"/>
    </format>
    <format dxfId="1081">
      <pivotArea field="22" type="button" dataOnly="0" labelOnly="1" outline="0" axis="axisRow" fieldPosition="0"/>
    </format>
    <format dxfId="1082">
      <pivotArea dataOnly="0" labelOnly="1" fieldPosition="0">
        <references count="1">
          <reference field="22" count="12">
            <x v="1"/>
            <x v="2"/>
            <x v="3"/>
            <x v="4"/>
            <x v="5"/>
            <x v="6"/>
            <x v="7"/>
            <x v="8"/>
            <x v="9"/>
            <x v="10"/>
            <x v="11"/>
            <x v="12"/>
          </reference>
        </references>
      </pivotArea>
    </format>
    <format dxfId="108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2D9099A-8215-4CD0-9CC3-AC2C86EAF78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7:F32" firstHeaderRow="0" firstDataRow="1" firstDataCol="1"/>
  <pivotFields count="27">
    <pivotField showAll="0"/>
    <pivotField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ataField="1" dragToRow="0" dragToCol="0" dragToPage="0" showAll="0" defaultSubtotal="0"/>
    <pivotField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Quantity" fld="19" subtotal="count" baseField="2" baseItem="0"/>
    <dataField name="Sum of Profit Margin" fld="25" baseField="0" baseItem="0" numFmtId="10"/>
  </dataFields>
  <formats count="12">
    <format dxfId="1032">
      <pivotArea outline="0" collapsedLevelsAreSubtotals="1" fieldPosition="0"/>
    </format>
    <format dxfId="1033">
      <pivotArea dataOnly="0" labelOnly="1" outline="0" axis="axisValues" fieldPosition="0"/>
    </format>
    <format dxfId="1034">
      <pivotArea dataOnly="0" labelOnly="1" outline="0" axis="axisValues" fieldPosition="0"/>
    </format>
    <format dxfId="1035">
      <pivotArea dataOnly="0" labelOnly="1" outline="0" axis="axisValues" fieldPosition="0"/>
    </format>
    <format dxfId="1036">
      <pivotArea dataOnly="0" labelOnly="1" outline="0" axis="axisValues" fieldPosition="0"/>
    </format>
    <format dxfId="1037">
      <pivotArea outline="0" collapsedLevelsAreSubtotals="1" fieldPosition="0">
        <references count="1">
          <reference field="4294967294" count="1" selected="0">
            <x v="4"/>
          </reference>
        </references>
      </pivotArea>
    </format>
    <format dxfId="1038">
      <pivotArea type="all" dataOnly="0" outline="0" fieldPosition="0"/>
    </format>
    <format dxfId="1039">
      <pivotArea outline="0" collapsedLevelsAreSubtotals="1" fieldPosition="0"/>
    </format>
    <format dxfId="1040">
      <pivotArea field="2" type="button" dataOnly="0" labelOnly="1" outline="0" axis="axisRow" fieldPosition="0"/>
    </format>
    <format dxfId="1041">
      <pivotArea dataOnly="0" labelOnly="1" fieldPosition="0">
        <references count="1">
          <reference field="2" count="0"/>
        </references>
      </pivotArea>
    </format>
    <format dxfId="1042">
      <pivotArea dataOnly="0" labelOnly="1" grandRow="1" outline="0" fieldPosition="0"/>
    </format>
    <format dxfId="1043">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FBACD28-90CC-489F-9A9C-8AECCF36AF02}"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5:C17" firstHeaderRow="0" firstDataRow="1" firstDataCol="1"/>
  <pivotFields count="27">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2">
    <field x="22"/>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1">
    <format dxfId="1128">
      <pivotArea type="all" dataOnly="0" outline="0" fieldPosition="0"/>
    </format>
    <format dxfId="1129">
      <pivotArea outline="0" collapsedLevelsAreSubtotals="1" fieldPosition="0"/>
    </format>
    <format dxfId="1130">
      <pivotArea field="22" type="button" dataOnly="0" labelOnly="1" outline="0" axis="axisRow" fieldPosition="0"/>
    </format>
    <format dxfId="1131">
      <pivotArea dataOnly="0" labelOnly="1" fieldPosition="0">
        <references count="1">
          <reference field="22" count="12">
            <x v="1"/>
            <x v="2"/>
            <x v="3"/>
            <x v="4"/>
            <x v="5"/>
            <x v="6"/>
            <x v="7"/>
            <x v="8"/>
            <x v="9"/>
            <x v="10"/>
            <x v="11"/>
            <x v="12"/>
          </reference>
        </references>
      </pivotArea>
    </format>
    <format dxfId="1132">
      <pivotArea dataOnly="0" labelOnly="1" outline="0" fieldPosition="0">
        <references count="1">
          <reference field="4294967294" count="2">
            <x v="0"/>
            <x v="1"/>
          </reference>
        </references>
      </pivotArea>
    </format>
    <format dxfId="1133">
      <pivotArea type="all" dataOnly="0" outline="0" fieldPosition="0"/>
    </format>
    <format dxfId="1134">
      <pivotArea outline="0" collapsedLevelsAreSubtotals="1" fieldPosition="0"/>
    </format>
    <format dxfId="1135">
      <pivotArea field="22" type="button" dataOnly="0" labelOnly="1" outline="0" axis="axisRow" fieldPosition="0"/>
    </format>
    <format dxfId="1136">
      <pivotArea dataOnly="0" labelOnly="1" fieldPosition="0">
        <references count="1">
          <reference field="22" count="12">
            <x v="1"/>
            <x v="2"/>
            <x v="3"/>
            <x v="4"/>
            <x v="5"/>
            <x v="6"/>
            <x v="7"/>
            <x v="8"/>
            <x v="9"/>
            <x v="10"/>
            <x v="11"/>
            <x v="12"/>
          </reference>
        </references>
      </pivotArea>
    </format>
    <format dxfId="1137">
      <pivotArea dataOnly="0" labelOnly="1" outline="0" fieldPosition="0">
        <references count="1">
          <reference field="4294967294" count="2">
            <x v="0"/>
            <x v="1"/>
          </reference>
        </references>
      </pivotArea>
    </format>
    <format dxfId="1138">
      <pivotArea outline="0" collapsedLevelsAreSubtotals="1" fieldPosition="0"/>
    </format>
  </formats>
  <chartFormats count="4">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D117E43-B13E-4FF9-BB5C-191BA948155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2:B3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9">
    <format dxfId="1113">
      <pivotArea outline="0" collapsedLevelsAreSubtotals="1" fieldPosition="0"/>
    </format>
    <format dxfId="1114">
      <pivotArea type="all" dataOnly="0" outline="0" fieldPosition="0"/>
    </format>
    <format dxfId="1115">
      <pivotArea outline="0" fieldPosition="0">
        <references count="1">
          <reference field="4294967294" count="1">
            <x v="0"/>
          </reference>
        </references>
      </pivotArea>
    </format>
    <format dxfId="1116">
      <pivotArea type="all" dataOnly="0" outline="0" fieldPosition="0"/>
    </format>
    <format dxfId="1117">
      <pivotArea outline="0" collapsedLevelsAreSubtotals="1" fieldPosition="0"/>
    </format>
    <format dxfId="1118">
      <pivotArea field="15" type="button" dataOnly="0" labelOnly="1" outline="0" axis="axisRow" fieldPosition="0"/>
    </format>
    <format dxfId="1119">
      <pivotArea dataOnly="0" labelOnly="1" fieldPosition="0">
        <references count="1">
          <reference field="15" count="0"/>
        </references>
      </pivotArea>
    </format>
    <format dxfId="1120">
      <pivotArea dataOnly="0" labelOnly="1" grandRow="1" outline="0" fieldPosition="0"/>
    </format>
    <format dxfId="1121">
      <pivotArea dataOnly="0" labelOnly="1" outline="0" axis="axisValues" fieldPosition="0"/>
    </format>
  </formats>
  <chartFormats count="8">
    <chartFormat chart="21" format="0" series="1">
      <pivotArea type="data" outline="0" fieldPosition="0">
        <references count="1">
          <reference field="4294967294" count="1" selected="0">
            <x v="0"/>
          </reference>
        </references>
      </pivotArea>
    </chartFormat>
    <chartFormat chart="21" format="1">
      <pivotArea type="data" outline="0" fieldPosition="0">
        <references count="2">
          <reference field="4294967294" count="1" selected="0">
            <x v="0"/>
          </reference>
          <reference field="15" count="1" selected="0">
            <x v="0"/>
          </reference>
        </references>
      </pivotArea>
    </chartFormat>
    <chartFormat chart="21" format="2">
      <pivotArea type="data" outline="0" fieldPosition="0">
        <references count="2">
          <reference field="4294967294" count="1" selected="0">
            <x v="0"/>
          </reference>
          <reference field="15" count="1" selected="0">
            <x v="2"/>
          </reference>
        </references>
      </pivotArea>
    </chartFormat>
    <chartFormat chart="21" format="3">
      <pivotArea type="data" outline="0" fieldPosition="0">
        <references count="2">
          <reference field="4294967294" count="1" selected="0">
            <x v="0"/>
          </reference>
          <reference field="15" count="1" selected="0">
            <x v="1"/>
          </reference>
        </references>
      </pivotArea>
    </chartFormat>
    <chartFormat chart="25" format="8" series="1">
      <pivotArea type="data" outline="0" fieldPosition="0">
        <references count="1">
          <reference field="4294967294" count="1" selected="0">
            <x v="0"/>
          </reference>
        </references>
      </pivotArea>
    </chartFormat>
    <chartFormat chart="25" format="9">
      <pivotArea type="data" outline="0" fieldPosition="0">
        <references count="2">
          <reference field="4294967294" count="1" selected="0">
            <x v="0"/>
          </reference>
          <reference field="15" count="1" selected="0">
            <x v="0"/>
          </reference>
        </references>
      </pivotArea>
    </chartFormat>
    <chartFormat chart="25" format="10">
      <pivotArea type="data" outline="0" fieldPosition="0">
        <references count="2">
          <reference field="4294967294" count="1" selected="0">
            <x v="0"/>
          </reference>
          <reference field="15" count="1" selected="0">
            <x v="1"/>
          </reference>
        </references>
      </pivotArea>
    </chartFormat>
    <chartFormat chart="2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9BA7691-3895-43DA-97B7-F1A73FF36A3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22:B2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5"/>
  </dataFields>
  <formats count="6">
    <format dxfId="1122">
      <pivotArea outline="0" collapsedLevelsAreSubtotals="1" fieldPosition="0"/>
    </format>
    <format dxfId="1123">
      <pivotArea type="all" dataOnly="0" outline="0" fieldPosition="0"/>
    </format>
    <format dxfId="1124">
      <pivotArea outline="0" collapsedLevelsAreSubtotals="1" fieldPosition="0"/>
    </format>
    <format dxfId="1125">
      <pivotArea field="15" type="button" dataOnly="0" labelOnly="1" outline="0" axis="axisRow" fieldPosition="0"/>
    </format>
    <format dxfId="1126">
      <pivotArea dataOnly="0" labelOnly="1" fieldPosition="0">
        <references count="1">
          <reference field="15" count="0"/>
        </references>
      </pivotArea>
    </format>
    <format dxfId="1127">
      <pivotArea outline="0" collapsedLevelsAreSubtotals="1" fieldPosition="0"/>
    </format>
  </formats>
  <chartFormats count="9">
    <chartFormat chart="0" format="1"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15" count="1" selected="0">
            <x v="0"/>
          </reference>
        </references>
      </pivotArea>
    </chartFormat>
    <chartFormat chart="20" format="4">
      <pivotArea type="data" outline="0" fieldPosition="0">
        <references count="2">
          <reference field="4294967294" count="1" selected="0">
            <x v="0"/>
          </reference>
          <reference field="15" count="1" selected="0">
            <x v="1"/>
          </reference>
        </references>
      </pivotArea>
    </chartFormat>
    <chartFormat chart="20" format="5">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FF524FF-FDF3-41F9-B998-979DD20DD40A}"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100:B105"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16"/>
  </rowFields>
  <rowItems count="5">
    <i>
      <x v="13"/>
    </i>
    <i>
      <x v="5"/>
    </i>
    <i>
      <x v="14"/>
    </i>
    <i>
      <x v="16"/>
    </i>
    <i>
      <x v="3"/>
    </i>
  </rowItems>
  <colItems count="1">
    <i/>
  </colItems>
  <dataFields count="1">
    <dataField name="Sum of Sales" fld="18" baseField="0" baseItem="0" numFmtId="165"/>
  </dataFields>
  <formats count="5">
    <format dxfId="1108">
      <pivotArea outline="0" collapsedLevelsAreSubtotals="1" fieldPosition="0"/>
    </format>
    <format dxfId="1109">
      <pivotArea type="all" dataOnly="0" outline="0" fieldPosition="0"/>
    </format>
    <format dxfId="1110">
      <pivotArea outline="0" collapsedLevelsAreSubtotals="1" fieldPosition="0"/>
    </format>
    <format dxfId="1111">
      <pivotArea field="15" type="button" dataOnly="0" labelOnly="1" outline="0"/>
    </format>
    <format dxfId="1112">
      <pivotArea outline="0" collapsedLevelsAreSubtotals="1" fieldPosition="0"/>
    </format>
  </formats>
  <pivotTableStyleInfo showRowHeaders="1" showColHeaders="1" showRowStripes="0" showColStripes="0" showLastColumn="1"/>
  <filters count="1">
    <filter fld="1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8FAA4AD-0BE7-4042-BD14-CEBADE54CCA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44:B93"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8" baseField="0" baseItem="0" numFmtId="165"/>
  </dataFields>
  <formats count="12">
    <format dxfId="1139">
      <pivotArea outline="0" collapsedLevelsAreSubtotals="1" fieldPosition="0"/>
    </format>
    <format dxfId="1140">
      <pivotArea type="all" dataOnly="0" outline="0" fieldPosition="0"/>
    </format>
    <format dxfId="1141">
      <pivotArea type="all" dataOnly="0" outline="0" fieldPosition="0"/>
    </format>
    <format dxfId="1142">
      <pivotArea outline="0" collapsedLevelsAreSubtotals="1" fieldPosition="0"/>
    </format>
    <format dxfId="1143">
      <pivotArea field="15" type="button" dataOnly="0" labelOnly="1" outline="0"/>
    </format>
    <format dxfId="1144">
      <pivotArea dataOnly="0" labelOnly="1" grandRow="1" outline="0" fieldPosition="0"/>
    </format>
    <format dxfId="1145">
      <pivotArea outline="0" collapsedLevelsAreSubtotals="1" fieldPosition="0"/>
    </format>
    <format dxfId="1146">
      <pivotArea type="all" dataOnly="0" outline="0" fieldPosition="0"/>
    </format>
    <format dxfId="1147">
      <pivotArea outline="0" collapsedLevelsAreSubtotals="1" fieldPosition="0"/>
    </format>
    <format dxfId="1148">
      <pivotArea field="11" type="button" dataOnly="0" labelOnly="1" outline="0" axis="axisRow" fieldPosition="0"/>
    </format>
    <format dxfId="1149">
      <pivotArea dataOnly="0" labelOnly="1" fieldPosition="0">
        <references count="1">
          <reference field="11" count="0"/>
        </references>
      </pivotArea>
    </format>
    <format dxfId="1150">
      <pivotArea outline="0" fieldPosition="0">
        <references count="1">
          <reference field="4294967294" count="1">
            <x v="0"/>
          </reference>
        </references>
      </pivotArea>
    </format>
  </formats>
  <chartFormats count="2">
    <chartFormat chart="21" format="0"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DC010CF-7D12-48F7-AF57-F99BD9A81CE6}" sourceName="Region">
  <pivotTables>
    <pivotTable tabId="3" name="PivotTable7"/>
    <pivotTable tabId="7" name="PivotTable1"/>
    <pivotTable tabId="7" name="PivotTable10"/>
    <pivotTable tabId="7" name="PivotTable11"/>
    <pivotTable tabId="7" name="PivotTable12"/>
    <pivotTable tabId="7" name="PivotTable2"/>
    <pivotTable tabId="3" name="PivotTable2"/>
    <pivotTable tabId="3" name="PivotTable3"/>
    <pivotTable tabId="3" name="PivotTable4"/>
    <pivotTable tabId="3" name="PivotTable5"/>
    <pivotTable tabId="3" name="PivotTable8"/>
    <pivotTable tabId="3" name="PivotTable9"/>
    <pivotTable tabId="3" name="PivotTable10"/>
    <pivotTable tabId="3" name="PivotTable12"/>
    <pivotTable tabId="3" name="PivotTable1"/>
  </pivotTables>
  <data>
    <tabular pivotCacheId="123728947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63CFD21-6ABB-4FCE-8DA3-6012E6BDE418}" sourceName="Segment">
  <pivotTables>
    <pivotTable tabId="3" name="PivotTable7"/>
    <pivotTable tabId="7" name="PivotTable1"/>
    <pivotTable tabId="7" name="PivotTable10"/>
    <pivotTable tabId="7" name="PivotTable11"/>
    <pivotTable tabId="7" name="PivotTable12"/>
    <pivotTable tabId="7" name="PivotTable2"/>
    <pivotTable tabId="3" name="PivotTable2"/>
    <pivotTable tabId="3" name="PivotTable3"/>
    <pivotTable tabId="3" name="PivotTable4"/>
    <pivotTable tabId="3" name="PivotTable5"/>
    <pivotTable tabId="3" name="PivotTable8"/>
    <pivotTable tabId="3" name="PivotTable9"/>
    <pivotTable tabId="3" name="PivotTable10"/>
    <pivotTable tabId="3" name="PivotTable12"/>
    <pivotTable tabId="3" name="PivotTable1"/>
  </pivotTables>
  <data>
    <tabular pivotCacheId="123728947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D3928ED-C43E-4BA8-914B-C1167B3E520B}" sourceName="Year">
  <pivotTables>
    <pivotTable tabId="3" name="PivotTable7"/>
    <pivotTable tabId="7" name="PivotTable1"/>
    <pivotTable tabId="7" name="PivotTable10"/>
    <pivotTable tabId="7" name="PivotTable11"/>
    <pivotTable tabId="7" name="PivotTable12"/>
    <pivotTable tabId="7" name="PivotTable2"/>
    <pivotTable tabId="3" name="PivotTable2"/>
    <pivotTable tabId="3" name="PivotTable3"/>
    <pivotTable tabId="3" name="PivotTable4"/>
    <pivotTable tabId="3" name="PivotTable5"/>
    <pivotTable tabId="3" name="PivotTable8"/>
    <pivotTable tabId="3" name="PivotTable9"/>
    <pivotTable tabId="3" name="PivotTable10"/>
    <pivotTable tabId="3" name="PivotTable12"/>
    <pivotTable tabId="3" name="PivotTable1"/>
  </pivotTables>
  <data>
    <tabular pivotCacheId="1237289473">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D0B14BC-9586-47DF-91FF-E2B60974D1D7}" cache="Slicer_Region" caption="Region" style="E-Commerce" rowHeight="241300"/>
  <slicer name="Segment" xr10:uid="{10035898-6C5E-414D-ADAF-479B2D01FB02}" cache="Slicer_Segment" caption="Segment" style="E-Commerce" rowHeight="241300"/>
  <slicer name="Year" xr10:uid="{2E3378B8-6069-4E1F-9A2B-9E352AE307ED}" cache="Slicer_Year" caption="Year" style="E-Commerc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dataDxfId="1311"/>
    <tableColumn id="2" xr3:uid="{00000000-0010-0000-0000-000002000000}" name="Order ID" dataDxfId="1310"/>
    <tableColumn id="3" xr3:uid="{00000000-0010-0000-0000-000003000000}" name="Year" dataDxfId="1309"/>
    <tableColumn id="4" xr3:uid="{00000000-0010-0000-0000-000004000000}" name="Order Date" dataDxfId="1308"/>
    <tableColumn id="5" xr3:uid="{00000000-0010-0000-0000-000005000000}" name="Ship Date" dataDxfId="1307"/>
    <tableColumn id="6" xr3:uid="{00000000-0010-0000-0000-000006000000}" name="Ship Mode" dataDxfId="1306"/>
    <tableColumn id="7" xr3:uid="{00000000-0010-0000-0000-000007000000}" name="Customer ID" dataDxfId="1305"/>
    <tableColumn id="8" xr3:uid="{00000000-0010-0000-0000-000008000000}" name="Customer Name" dataDxfId="1304"/>
    <tableColumn id="9" xr3:uid="{00000000-0010-0000-0000-000009000000}" name="Segment" dataDxfId="1303"/>
    <tableColumn id="10" xr3:uid="{00000000-0010-0000-0000-00000A000000}" name="Country" dataDxfId="1302"/>
    <tableColumn id="11" xr3:uid="{00000000-0010-0000-0000-00000B000000}" name="City" dataDxfId="1301"/>
    <tableColumn id="12" xr3:uid="{00000000-0010-0000-0000-00000C000000}" name="State" dataDxfId="1300"/>
    <tableColumn id="13" xr3:uid="{00000000-0010-0000-0000-00000D000000}" name="Postal Code" dataDxfId="1299"/>
    <tableColumn id="14" xr3:uid="{00000000-0010-0000-0000-00000E000000}" name="Region" dataDxfId="1298"/>
    <tableColumn id="15" xr3:uid="{00000000-0010-0000-0000-00000F000000}" name="Product ID" dataDxfId="1297"/>
    <tableColumn id="16" xr3:uid="{00000000-0010-0000-0000-000010000000}" name="Category" dataDxfId="1296"/>
    <tableColumn id="17" xr3:uid="{00000000-0010-0000-0000-000011000000}" name="Sub-Category" dataDxfId="1295"/>
    <tableColumn id="18" xr3:uid="{00000000-0010-0000-0000-000012000000}" name="Product Name" dataDxfId="1294"/>
    <tableColumn id="19" xr3:uid="{00000000-0010-0000-0000-000013000000}" name="Sales" dataDxfId="1293"/>
    <tableColumn id="20" xr3:uid="{00000000-0010-0000-0000-000014000000}" name="Quantity" dataDxfId="1292"/>
    <tableColumn id="21" xr3:uid="{00000000-0010-0000-0000-000015000000}" name="Discount" dataDxfId="1291"/>
    <tableColumn id="22" xr3:uid="{00000000-0010-0000-0000-000016000000}" name="Profit" dataDxfId="1290"/>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drawing" Target="../drawings/drawing3.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V9995"/>
  <sheetViews>
    <sheetView topLeftCell="E1" workbookViewId="0">
      <selection activeCell="O22" sqref="O22"/>
    </sheetView>
  </sheetViews>
  <sheetFormatPr defaultColWidth="14.42578125" defaultRowHeight="15" customHeight="1" x14ac:dyDescent="0.25"/>
  <cols>
    <col min="1" max="1" width="7.5703125" bestFit="1" customWidth="1"/>
    <col min="2" max="2" width="15" bestFit="1" customWidth="1"/>
    <col min="3" max="3" width="7.42578125" bestFit="1" customWidth="1"/>
    <col min="4" max="4" width="13.5703125" bestFit="1" customWidth="1"/>
    <col min="5" max="5" width="12.140625" bestFit="1" customWidth="1"/>
    <col min="6" max="6" width="13.85546875" bestFit="1" customWidth="1"/>
    <col min="7" max="7" width="14.710937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2" bestFit="1" customWidth="1"/>
    <col min="14" max="14" width="9.7109375" bestFit="1" customWidth="1"/>
    <col min="15" max="15" width="16.7109375" bestFit="1" customWidth="1"/>
    <col min="16" max="16" width="14.5703125" bestFit="1" customWidth="1"/>
    <col min="17" max="17" width="15.7109375" bestFit="1" customWidth="1"/>
    <col min="18" max="18" width="119.28515625" bestFit="1" customWidth="1"/>
    <col min="19" max="19" width="10" bestFit="1" customWidth="1"/>
    <col min="20" max="20" width="12" customWidth="1"/>
    <col min="21" max="21" width="11.42578125" bestFit="1" customWidth="1"/>
    <col min="22" max="22" width="10.7109375" bestFit="1"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4"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B32D5-88E3-41E8-A70F-3B4BA6D44D7E}">
  <sheetPr>
    <tabColor theme="1"/>
  </sheetPr>
  <dimension ref="C4:Y36"/>
  <sheetViews>
    <sheetView showGridLines="0" tabSelected="1" workbookViewId="0">
      <selection activeCell="Y26" sqref="Y26"/>
    </sheetView>
  </sheetViews>
  <sheetFormatPr defaultRowHeight="15" x14ac:dyDescent="0.25"/>
  <cols>
    <col min="1" max="16384" width="9.140625" style="5"/>
  </cols>
  <sheetData>
    <row r="4" spans="3:25" x14ac:dyDescent="0.25">
      <c r="E4" s="6"/>
      <c r="F4" s="6"/>
      <c r="G4" s="6"/>
      <c r="H4" s="6"/>
      <c r="I4" s="6"/>
      <c r="J4" s="6"/>
      <c r="K4" s="6"/>
      <c r="L4" s="6"/>
      <c r="M4" s="6"/>
      <c r="N4" s="6"/>
      <c r="O4" s="6"/>
      <c r="P4" s="6"/>
      <c r="Q4" s="6"/>
      <c r="R4" s="6"/>
      <c r="S4" s="6"/>
      <c r="T4" s="6"/>
      <c r="U4" s="6"/>
      <c r="V4" s="6"/>
      <c r="W4" s="6"/>
      <c r="X4" s="6"/>
      <c r="Y4" s="6"/>
    </row>
    <row r="5" spans="3:25" x14ac:dyDescent="0.25">
      <c r="E5" s="6"/>
      <c r="F5" s="6"/>
      <c r="G5" s="6"/>
      <c r="H5" s="6"/>
      <c r="I5" s="6"/>
      <c r="J5" s="6"/>
      <c r="K5" s="6"/>
      <c r="L5" s="6"/>
      <c r="M5" s="6"/>
      <c r="N5" s="6"/>
      <c r="O5" s="6"/>
      <c r="P5" s="6"/>
      <c r="Q5" s="6"/>
      <c r="R5" s="6"/>
      <c r="S5" s="6"/>
      <c r="T5" s="6"/>
      <c r="U5" s="6"/>
      <c r="V5" s="6"/>
      <c r="W5" s="6"/>
      <c r="X5" s="6"/>
      <c r="Y5" s="6"/>
    </row>
    <row r="6" spans="3:25" x14ac:dyDescent="0.25">
      <c r="E6" s="6"/>
      <c r="F6" s="6"/>
      <c r="G6" s="6"/>
      <c r="H6" s="6"/>
      <c r="I6" s="6"/>
      <c r="J6" s="6"/>
      <c r="K6" s="6"/>
      <c r="L6" s="6"/>
      <c r="M6" s="6"/>
      <c r="N6" s="6"/>
      <c r="O6" s="6"/>
      <c r="P6" s="6"/>
      <c r="Q6" s="6"/>
      <c r="R6" s="6"/>
      <c r="S6" s="6"/>
      <c r="T6" s="6"/>
      <c r="U6" s="6"/>
      <c r="V6" s="6"/>
      <c r="W6" s="6"/>
      <c r="X6" s="6"/>
      <c r="Y6" s="6"/>
    </row>
    <row r="7" spans="3:25" x14ac:dyDescent="0.25">
      <c r="E7" s="6"/>
      <c r="F7" s="6"/>
      <c r="G7" s="6"/>
      <c r="H7" s="6"/>
      <c r="I7" s="6"/>
      <c r="J7" s="6"/>
      <c r="K7" s="6"/>
      <c r="L7" s="6"/>
      <c r="M7" s="6"/>
      <c r="N7" s="6"/>
      <c r="O7" s="6"/>
      <c r="P7" s="6"/>
      <c r="Q7" s="6"/>
      <c r="R7" s="6"/>
      <c r="S7" s="6"/>
      <c r="T7" s="6"/>
      <c r="U7" s="6"/>
      <c r="V7" s="6"/>
      <c r="W7" s="6"/>
      <c r="X7" s="6"/>
      <c r="Y7" s="6"/>
    </row>
    <row r="8" spans="3:25" x14ac:dyDescent="0.25">
      <c r="E8" s="6"/>
      <c r="F8" s="6"/>
      <c r="G8" s="6"/>
      <c r="H8" s="6"/>
      <c r="I8" s="6"/>
      <c r="J8" s="6"/>
      <c r="K8" s="6"/>
      <c r="L8" s="6"/>
      <c r="M8" s="6"/>
      <c r="N8" s="6"/>
      <c r="O8" s="6"/>
      <c r="P8" s="6"/>
      <c r="Q8" s="6"/>
      <c r="R8" s="6"/>
      <c r="S8" s="6"/>
      <c r="T8" s="6"/>
      <c r="U8" s="6"/>
      <c r="V8" s="6"/>
      <c r="W8" s="6"/>
      <c r="X8" s="6"/>
      <c r="Y8" s="6"/>
    </row>
    <row r="9" spans="3:25" x14ac:dyDescent="0.25">
      <c r="C9" s="7" t="s">
        <v>10932</v>
      </c>
      <c r="E9" s="6"/>
      <c r="F9" s="6"/>
      <c r="G9" s="6"/>
      <c r="H9" s="6"/>
      <c r="I9" s="6"/>
      <c r="J9" s="6"/>
      <c r="K9" s="6"/>
      <c r="L9" s="6"/>
      <c r="M9" s="6"/>
      <c r="N9" s="6"/>
      <c r="O9" s="6"/>
      <c r="P9" s="6"/>
      <c r="Q9" s="6"/>
      <c r="R9" s="6"/>
      <c r="S9" s="6"/>
      <c r="T9" s="6"/>
      <c r="U9" s="6"/>
      <c r="V9" s="6"/>
      <c r="W9" s="6"/>
      <c r="X9" s="6"/>
      <c r="Y9" s="6"/>
    </row>
    <row r="10" spans="3:25" x14ac:dyDescent="0.25">
      <c r="E10" s="6"/>
      <c r="F10" s="6"/>
      <c r="G10" s="6"/>
      <c r="H10" s="6"/>
      <c r="I10" s="6"/>
      <c r="J10" s="6"/>
      <c r="K10" s="6"/>
      <c r="L10" s="6"/>
      <c r="M10" s="6"/>
      <c r="N10" s="6"/>
      <c r="O10" s="6"/>
      <c r="P10" s="6"/>
      <c r="Q10" s="6"/>
      <c r="R10" s="6"/>
      <c r="S10" s="6"/>
      <c r="T10" s="6"/>
      <c r="U10" s="6"/>
      <c r="V10" s="6"/>
      <c r="W10" s="6"/>
      <c r="X10" s="6"/>
      <c r="Y10" s="6"/>
    </row>
    <row r="11" spans="3:25" x14ac:dyDescent="0.25">
      <c r="E11" s="6"/>
      <c r="F11" s="6"/>
      <c r="G11" s="6"/>
      <c r="H11" s="6"/>
      <c r="I11" s="6"/>
      <c r="J11" s="6"/>
      <c r="K11" s="6"/>
      <c r="L11" s="6"/>
      <c r="M11" s="6"/>
      <c r="N11" s="6"/>
      <c r="O11" s="6"/>
      <c r="P11" s="6"/>
      <c r="Q11" s="6"/>
      <c r="R11" s="6"/>
      <c r="S11" s="6"/>
      <c r="T11" s="6"/>
      <c r="U11" s="6"/>
      <c r="V11" s="6"/>
      <c r="W11" s="6"/>
      <c r="X11" s="6"/>
      <c r="Y11" s="6"/>
    </row>
    <row r="12" spans="3:25" x14ac:dyDescent="0.25">
      <c r="E12" s="6"/>
      <c r="F12" s="6"/>
      <c r="G12" s="6"/>
      <c r="H12" s="6"/>
      <c r="I12" s="6"/>
      <c r="J12" s="6"/>
      <c r="K12" s="6"/>
      <c r="L12" s="6"/>
      <c r="M12" s="6"/>
      <c r="N12" s="6"/>
      <c r="O12" s="6"/>
      <c r="P12" s="6"/>
      <c r="Q12" s="6"/>
      <c r="R12" s="6"/>
      <c r="S12" s="6"/>
      <c r="T12" s="6"/>
      <c r="U12" s="6"/>
      <c r="V12" s="6"/>
      <c r="W12" s="6"/>
      <c r="X12" s="6"/>
      <c r="Y12" s="6"/>
    </row>
    <row r="13" spans="3:25" x14ac:dyDescent="0.25">
      <c r="E13" s="6"/>
      <c r="F13" s="6"/>
      <c r="G13" s="6"/>
      <c r="H13" s="6"/>
      <c r="I13" s="6"/>
      <c r="J13" s="6"/>
      <c r="K13" s="6"/>
      <c r="L13" s="6"/>
      <c r="M13" s="6"/>
      <c r="N13" s="6"/>
      <c r="O13" s="6"/>
      <c r="P13" s="6"/>
      <c r="Q13" s="6"/>
      <c r="R13" s="6"/>
      <c r="S13" s="6"/>
      <c r="T13" s="6"/>
      <c r="U13" s="6"/>
      <c r="V13" s="6"/>
      <c r="W13" s="6"/>
      <c r="X13" s="6"/>
      <c r="Y13" s="6"/>
    </row>
    <row r="14" spans="3:25" x14ac:dyDescent="0.25">
      <c r="E14" s="6"/>
      <c r="F14" s="6"/>
      <c r="G14" s="6"/>
      <c r="H14" s="6"/>
      <c r="I14" s="6"/>
      <c r="J14" s="6"/>
      <c r="K14" s="6"/>
      <c r="L14" s="6"/>
      <c r="M14" s="6"/>
      <c r="N14" s="6"/>
      <c r="O14" s="6"/>
      <c r="P14" s="6"/>
      <c r="Q14" s="6"/>
      <c r="R14" s="6"/>
      <c r="S14" s="6"/>
      <c r="T14" s="6"/>
      <c r="U14" s="6"/>
      <c r="V14" s="6"/>
      <c r="W14" s="6"/>
      <c r="X14" s="6"/>
      <c r="Y14" s="6"/>
    </row>
    <row r="15" spans="3:25" x14ac:dyDescent="0.25">
      <c r="E15" s="6"/>
      <c r="F15" s="6"/>
      <c r="G15" s="6"/>
      <c r="H15" s="6"/>
      <c r="I15" s="6"/>
      <c r="J15" s="6"/>
      <c r="K15" s="6"/>
      <c r="L15" s="6"/>
      <c r="M15" s="6"/>
      <c r="N15" s="6"/>
      <c r="O15" s="6"/>
      <c r="P15" s="6"/>
      <c r="Q15" s="6"/>
      <c r="R15" s="6"/>
      <c r="S15" s="6"/>
      <c r="T15" s="6"/>
      <c r="U15" s="6"/>
      <c r="V15" s="6"/>
      <c r="W15" s="6"/>
      <c r="X15" s="6"/>
      <c r="Y15" s="6"/>
    </row>
    <row r="16" spans="3:25" x14ac:dyDescent="0.25">
      <c r="E16" s="6"/>
      <c r="F16" s="6"/>
      <c r="G16" s="6"/>
      <c r="H16" s="6"/>
      <c r="I16" s="6"/>
      <c r="J16" s="6"/>
      <c r="K16" s="6"/>
      <c r="L16" s="6"/>
      <c r="M16" s="6"/>
      <c r="N16" s="6"/>
      <c r="O16" s="6"/>
      <c r="P16" s="6"/>
      <c r="Q16" s="6"/>
      <c r="R16" s="6"/>
      <c r="S16" s="6"/>
      <c r="T16" s="6"/>
      <c r="U16" s="6"/>
      <c r="V16" s="6"/>
      <c r="W16" s="6"/>
      <c r="X16" s="6"/>
      <c r="Y16" s="6"/>
    </row>
    <row r="17" spans="5:25" x14ac:dyDescent="0.25">
      <c r="E17" s="6"/>
      <c r="F17" s="6"/>
      <c r="G17" s="6"/>
      <c r="H17" s="6"/>
      <c r="I17" s="6"/>
      <c r="J17" s="6"/>
      <c r="K17" s="6"/>
      <c r="L17" s="6"/>
      <c r="M17" s="6"/>
      <c r="N17" s="6"/>
      <c r="O17" s="6"/>
      <c r="P17" s="6"/>
      <c r="Q17" s="6"/>
      <c r="R17" s="6"/>
      <c r="S17" s="6"/>
      <c r="T17" s="6"/>
      <c r="U17" s="6"/>
      <c r="V17" s="6"/>
      <c r="W17" s="6"/>
      <c r="X17" s="6"/>
      <c r="Y17" s="6"/>
    </row>
    <row r="18" spans="5:25" x14ac:dyDescent="0.25">
      <c r="E18" s="6"/>
      <c r="F18" s="6"/>
      <c r="G18" s="6"/>
      <c r="H18" s="6"/>
      <c r="I18" s="6"/>
      <c r="J18" s="6"/>
      <c r="K18" s="6"/>
      <c r="L18" s="6"/>
      <c r="M18" s="6"/>
      <c r="N18" s="6"/>
      <c r="O18" s="6"/>
      <c r="P18" s="6"/>
      <c r="Q18" s="6"/>
      <c r="R18" s="6"/>
      <c r="S18" s="6"/>
      <c r="T18" s="6"/>
      <c r="U18" s="6"/>
      <c r="V18" s="6"/>
      <c r="W18" s="6"/>
      <c r="X18" s="6"/>
      <c r="Y18" s="6"/>
    </row>
    <row r="19" spans="5:25" x14ac:dyDescent="0.25">
      <c r="E19" s="6"/>
      <c r="F19" s="6"/>
      <c r="G19" s="6"/>
      <c r="H19" s="6"/>
      <c r="I19" s="6"/>
      <c r="J19" s="6"/>
      <c r="K19" s="6"/>
      <c r="L19" s="6"/>
      <c r="M19" s="6"/>
      <c r="N19" s="6"/>
      <c r="O19" s="6"/>
      <c r="P19" s="6"/>
      <c r="Q19" s="6"/>
      <c r="R19" s="6"/>
      <c r="S19" s="6"/>
      <c r="T19" s="6"/>
      <c r="U19" s="6"/>
      <c r="V19" s="6"/>
      <c r="W19" s="6"/>
      <c r="X19" s="6"/>
      <c r="Y19" s="6"/>
    </row>
    <row r="20" spans="5:25" x14ac:dyDescent="0.25">
      <c r="E20" s="6"/>
      <c r="F20" s="6"/>
      <c r="G20" s="6"/>
      <c r="H20" s="6"/>
      <c r="I20" s="6"/>
      <c r="J20" s="6"/>
      <c r="K20" s="6"/>
      <c r="L20" s="6"/>
      <c r="M20" s="6"/>
      <c r="N20" s="6"/>
      <c r="O20" s="6"/>
      <c r="P20" s="6"/>
      <c r="Q20" s="6"/>
      <c r="R20" s="6"/>
      <c r="S20" s="6"/>
      <c r="T20" s="6"/>
      <c r="U20" s="6"/>
      <c r="V20" s="6"/>
      <c r="W20" s="6"/>
      <c r="X20" s="6"/>
      <c r="Y20" s="6"/>
    </row>
    <row r="21" spans="5:25" x14ac:dyDescent="0.25">
      <c r="E21" s="6"/>
      <c r="F21" s="6"/>
      <c r="G21" s="6"/>
      <c r="H21" s="6"/>
      <c r="I21" s="6"/>
      <c r="J21" s="6"/>
      <c r="K21" s="6"/>
      <c r="L21" s="6"/>
      <c r="M21" s="6"/>
      <c r="N21" s="6"/>
      <c r="O21" s="6"/>
      <c r="P21" s="6"/>
      <c r="Q21" s="6"/>
      <c r="R21" s="6"/>
      <c r="S21" s="6"/>
      <c r="T21" s="6"/>
      <c r="U21" s="6"/>
      <c r="V21" s="6"/>
      <c r="W21" s="6"/>
      <c r="X21" s="6"/>
      <c r="Y21" s="6"/>
    </row>
    <row r="22" spans="5:25" x14ac:dyDescent="0.25">
      <c r="E22" s="6"/>
      <c r="F22" s="6"/>
      <c r="G22" s="6"/>
      <c r="H22" s="6"/>
      <c r="I22" s="6"/>
      <c r="J22" s="6"/>
      <c r="K22" s="6"/>
      <c r="L22" s="6"/>
      <c r="M22" s="6"/>
      <c r="N22" s="6"/>
      <c r="O22" s="6"/>
      <c r="P22" s="6"/>
      <c r="Q22" s="6"/>
      <c r="R22" s="6"/>
      <c r="S22" s="6"/>
      <c r="T22" s="6"/>
      <c r="U22" s="6"/>
      <c r="V22" s="6"/>
      <c r="W22" s="6"/>
      <c r="X22" s="6"/>
      <c r="Y22" s="6"/>
    </row>
    <row r="23" spans="5:25" x14ac:dyDescent="0.25">
      <c r="E23" s="6"/>
      <c r="F23" s="6"/>
      <c r="G23" s="6"/>
      <c r="H23" s="6"/>
      <c r="I23" s="6"/>
      <c r="J23" s="6"/>
      <c r="K23" s="6"/>
      <c r="L23" s="6"/>
      <c r="M23" s="6"/>
      <c r="N23" s="6"/>
      <c r="O23" s="6"/>
      <c r="P23" s="6"/>
      <c r="Q23" s="6"/>
      <c r="R23" s="6"/>
      <c r="S23" s="6"/>
      <c r="T23" s="6"/>
      <c r="U23" s="6"/>
      <c r="V23" s="6"/>
      <c r="W23" s="6"/>
      <c r="X23" s="6"/>
      <c r="Y23" s="6"/>
    </row>
    <row r="24" spans="5:25" x14ac:dyDescent="0.25">
      <c r="E24" s="6"/>
      <c r="F24" s="6"/>
      <c r="G24" s="6"/>
      <c r="H24" s="6"/>
      <c r="I24" s="6"/>
      <c r="J24" s="6"/>
      <c r="K24" s="6"/>
      <c r="L24" s="6"/>
      <c r="M24" s="6"/>
      <c r="N24" s="6"/>
      <c r="O24" s="6"/>
      <c r="P24" s="6"/>
      <c r="Q24" s="6"/>
      <c r="R24" s="6"/>
      <c r="S24" s="6"/>
      <c r="T24" s="6"/>
      <c r="U24" s="6"/>
      <c r="V24" s="6"/>
      <c r="W24" s="6"/>
      <c r="X24" s="6"/>
      <c r="Y24" s="6"/>
    </row>
    <row r="25" spans="5:25" x14ac:dyDescent="0.25">
      <c r="E25" s="6"/>
      <c r="F25" s="6"/>
      <c r="G25" s="6"/>
      <c r="H25" s="6"/>
      <c r="I25" s="6"/>
      <c r="J25" s="6"/>
      <c r="K25" s="6"/>
      <c r="L25" s="6"/>
      <c r="M25" s="6"/>
      <c r="N25" s="6"/>
      <c r="O25" s="6"/>
      <c r="P25" s="6"/>
      <c r="Q25" s="6"/>
      <c r="R25" s="6"/>
      <c r="S25" s="6"/>
      <c r="T25" s="6"/>
      <c r="U25" s="6"/>
      <c r="V25" s="6"/>
      <c r="W25" s="6"/>
      <c r="X25" s="6"/>
      <c r="Y25" s="6"/>
    </row>
    <row r="26" spans="5:25" x14ac:dyDescent="0.25">
      <c r="E26" s="6"/>
      <c r="F26" s="6"/>
      <c r="G26" s="6"/>
      <c r="H26" s="6"/>
      <c r="I26" s="6"/>
      <c r="J26" s="6"/>
      <c r="K26" s="6"/>
      <c r="L26" s="6"/>
      <c r="M26" s="6"/>
      <c r="N26" s="6"/>
      <c r="O26" s="6"/>
      <c r="P26" s="6"/>
      <c r="Q26" s="6"/>
      <c r="R26" s="6"/>
      <c r="S26" s="6"/>
      <c r="T26" s="6"/>
      <c r="U26" s="6"/>
      <c r="V26" s="6"/>
      <c r="W26" s="6"/>
      <c r="X26" s="6"/>
      <c r="Y26" s="6"/>
    </row>
    <row r="27" spans="5:25" x14ac:dyDescent="0.25">
      <c r="E27" s="6"/>
      <c r="F27" s="6"/>
      <c r="G27" s="6"/>
      <c r="H27" s="6"/>
      <c r="I27" s="6"/>
      <c r="J27" s="6"/>
      <c r="K27" s="6"/>
      <c r="L27" s="6"/>
      <c r="M27" s="6"/>
      <c r="N27" s="6"/>
      <c r="O27" s="6"/>
      <c r="P27" s="6"/>
      <c r="Q27" s="6"/>
      <c r="R27" s="6"/>
      <c r="S27" s="6"/>
      <c r="T27" s="6"/>
      <c r="U27" s="6"/>
      <c r="V27" s="6"/>
      <c r="W27" s="6"/>
      <c r="X27" s="6"/>
      <c r="Y27" s="6"/>
    </row>
    <row r="28" spans="5:25" x14ac:dyDescent="0.25">
      <c r="E28" s="6"/>
      <c r="F28" s="6"/>
      <c r="G28" s="6"/>
      <c r="H28" s="6"/>
      <c r="I28" s="6"/>
      <c r="J28" s="6"/>
      <c r="K28" s="6"/>
      <c r="L28" s="6"/>
      <c r="M28" s="6"/>
      <c r="N28" s="6"/>
      <c r="O28" s="6"/>
      <c r="P28" s="6"/>
      <c r="Q28" s="6"/>
      <c r="R28" s="6"/>
      <c r="S28" s="6"/>
      <c r="T28" s="6"/>
      <c r="U28" s="6"/>
      <c r="V28" s="6"/>
      <c r="W28" s="6"/>
      <c r="X28" s="6"/>
      <c r="Y28" s="6"/>
    </row>
    <row r="29" spans="5:25" x14ac:dyDescent="0.25">
      <c r="E29" s="6"/>
      <c r="F29" s="6"/>
      <c r="G29" s="6"/>
      <c r="H29" s="6"/>
      <c r="I29" s="6"/>
      <c r="J29" s="6"/>
      <c r="K29" s="6"/>
      <c r="L29" s="6"/>
      <c r="M29" s="6"/>
      <c r="N29" s="6"/>
      <c r="O29" s="6"/>
      <c r="P29" s="6"/>
      <c r="Q29" s="6"/>
      <c r="R29" s="6"/>
      <c r="S29" s="6"/>
      <c r="T29" s="6"/>
      <c r="U29" s="6"/>
      <c r="V29" s="6"/>
      <c r="W29" s="6"/>
      <c r="X29" s="6"/>
      <c r="Y29" s="6"/>
    </row>
    <row r="30" spans="5:25" x14ac:dyDescent="0.25">
      <c r="E30" s="6"/>
      <c r="F30" s="6"/>
      <c r="G30" s="6"/>
      <c r="H30" s="6"/>
      <c r="I30" s="6"/>
      <c r="J30" s="6"/>
      <c r="K30" s="6"/>
      <c r="L30" s="6"/>
      <c r="M30" s="6"/>
      <c r="N30" s="6"/>
      <c r="O30" s="6"/>
      <c r="P30" s="6"/>
      <c r="Q30" s="6"/>
      <c r="R30" s="6"/>
      <c r="S30" s="6"/>
      <c r="T30" s="6"/>
      <c r="U30" s="6"/>
      <c r="V30" s="6"/>
      <c r="W30" s="6"/>
      <c r="X30" s="6"/>
      <c r="Y30" s="6"/>
    </row>
    <row r="31" spans="5:25" x14ac:dyDescent="0.25">
      <c r="E31" s="6"/>
      <c r="F31" s="6"/>
      <c r="G31" s="6"/>
      <c r="H31" s="6"/>
      <c r="I31" s="6"/>
      <c r="J31" s="6"/>
      <c r="K31" s="6"/>
      <c r="L31" s="6"/>
      <c r="M31" s="6"/>
      <c r="N31" s="6"/>
      <c r="O31" s="6"/>
      <c r="P31" s="6"/>
      <c r="Q31" s="6"/>
      <c r="R31" s="6"/>
      <c r="S31" s="6"/>
      <c r="T31" s="6"/>
      <c r="U31" s="6"/>
      <c r="V31" s="6"/>
      <c r="W31" s="6"/>
      <c r="X31" s="6"/>
      <c r="Y31" s="6"/>
    </row>
    <row r="32" spans="5:25" x14ac:dyDescent="0.25">
      <c r="E32" s="6"/>
      <c r="F32" s="6"/>
      <c r="G32" s="6"/>
      <c r="H32" s="6"/>
      <c r="I32" s="6"/>
      <c r="J32" s="6"/>
      <c r="K32" s="6"/>
      <c r="L32" s="6"/>
      <c r="M32" s="6"/>
      <c r="N32" s="6"/>
      <c r="O32" s="6"/>
      <c r="P32" s="6"/>
      <c r="Q32" s="6"/>
      <c r="R32" s="6"/>
      <c r="S32" s="6"/>
      <c r="T32" s="6"/>
      <c r="U32" s="6"/>
      <c r="V32" s="6"/>
      <c r="W32" s="6"/>
      <c r="X32" s="6"/>
      <c r="Y32" s="6"/>
    </row>
    <row r="33" spans="5:25" x14ac:dyDescent="0.25">
      <c r="E33" s="6"/>
      <c r="F33" s="6"/>
      <c r="G33" s="6"/>
      <c r="H33" s="6"/>
      <c r="I33" s="6"/>
      <c r="J33" s="6"/>
      <c r="K33" s="6"/>
      <c r="L33" s="6"/>
      <c r="M33" s="6"/>
      <c r="N33" s="6"/>
      <c r="O33" s="6"/>
      <c r="P33" s="6"/>
      <c r="Q33" s="6"/>
      <c r="R33" s="6"/>
      <c r="S33" s="6"/>
      <c r="T33" s="6"/>
      <c r="U33" s="6"/>
      <c r="V33" s="6"/>
      <c r="W33" s="6"/>
      <c r="X33" s="6"/>
      <c r="Y33" s="6"/>
    </row>
    <row r="34" spans="5:25" x14ac:dyDescent="0.25">
      <c r="E34" s="6"/>
      <c r="F34" s="6"/>
      <c r="G34" s="6"/>
      <c r="H34" s="6"/>
      <c r="I34" s="6"/>
      <c r="J34" s="6"/>
      <c r="K34" s="6"/>
      <c r="L34" s="6"/>
      <c r="M34" s="6"/>
      <c r="N34" s="6"/>
      <c r="O34" s="6"/>
      <c r="P34" s="6"/>
      <c r="Q34" s="6"/>
      <c r="R34" s="6"/>
      <c r="S34" s="6"/>
      <c r="T34" s="6"/>
      <c r="U34" s="6"/>
      <c r="V34" s="6"/>
      <c r="W34" s="6"/>
      <c r="X34" s="6"/>
      <c r="Y34" s="6"/>
    </row>
    <row r="35" spans="5:25" x14ac:dyDescent="0.25">
      <c r="E35" s="6"/>
      <c r="F35" s="6"/>
      <c r="G35" s="6"/>
      <c r="H35" s="6"/>
      <c r="I35" s="6"/>
      <c r="J35" s="6"/>
      <c r="K35" s="6"/>
      <c r="L35" s="6"/>
      <c r="M35" s="6"/>
      <c r="N35" s="6"/>
      <c r="O35" s="6"/>
      <c r="P35" s="6"/>
      <c r="Q35" s="6"/>
      <c r="R35" s="6"/>
      <c r="S35" s="6"/>
      <c r="T35" s="6"/>
      <c r="U35" s="6"/>
      <c r="V35" s="6"/>
      <c r="W35" s="6"/>
      <c r="X35" s="6"/>
      <c r="Y35" s="6"/>
    </row>
    <row r="36" spans="5:25" x14ac:dyDescent="0.25">
      <c r="E36" s="6"/>
      <c r="F36" s="6"/>
      <c r="G36" s="6"/>
      <c r="H36" s="6"/>
      <c r="I36" s="6"/>
      <c r="J36" s="6"/>
      <c r="K36" s="6"/>
      <c r="L36" s="6"/>
      <c r="M36" s="6"/>
      <c r="N36" s="6"/>
      <c r="O36" s="6"/>
      <c r="P36" s="6"/>
      <c r="Q36" s="6"/>
      <c r="R36" s="6"/>
      <c r="S36" s="6"/>
      <c r="T36" s="6"/>
      <c r="U36" s="6"/>
      <c r="V36" s="6"/>
      <c r="W36" s="6"/>
      <c r="X36" s="6"/>
      <c r="Y36" s="6"/>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32925-F5A6-4490-9FBE-B87FB713949F}">
  <sheetPr>
    <tabColor rgb="FFFF0000"/>
  </sheetPr>
  <dimension ref="A1:N35"/>
  <sheetViews>
    <sheetView topLeftCell="A11" workbookViewId="0">
      <selection activeCell="E14" sqref="E14"/>
    </sheetView>
  </sheetViews>
  <sheetFormatPr defaultRowHeight="15" x14ac:dyDescent="0.25"/>
  <cols>
    <col min="1" max="1" width="13.140625" bestFit="1" customWidth="1"/>
    <col min="2" max="2" width="9.42578125" customWidth="1"/>
    <col min="3" max="3" width="9.5703125" customWidth="1"/>
    <col min="4" max="4" width="10.140625" customWidth="1"/>
    <col min="5" max="5" width="9.7109375" customWidth="1"/>
    <col min="6" max="6" width="9.140625" customWidth="1"/>
    <col min="7" max="7" width="13.140625" bestFit="1" customWidth="1"/>
    <col min="8" max="8" width="15.42578125" bestFit="1" customWidth="1"/>
    <col min="10" max="10" width="13.140625" bestFit="1" customWidth="1"/>
    <col min="11" max="11" width="16.85546875" bestFit="1" customWidth="1"/>
    <col min="13" max="13" width="13.140625" bestFit="1" customWidth="1"/>
    <col min="14" max="14" width="19.5703125" bestFit="1" customWidth="1"/>
  </cols>
  <sheetData>
    <row r="1" spans="1:14" ht="15" customHeight="1" x14ac:dyDescent="0.25">
      <c r="A1" s="65" t="s">
        <v>10933</v>
      </c>
      <c r="B1" s="65"/>
      <c r="C1" s="65"/>
      <c r="D1" s="65"/>
      <c r="E1" s="65"/>
    </row>
    <row r="2" spans="1:14" ht="15" customHeight="1" x14ac:dyDescent="0.25">
      <c r="A2" s="65"/>
      <c r="B2" s="65"/>
      <c r="C2" s="65"/>
      <c r="D2" s="65"/>
      <c r="E2" s="65"/>
    </row>
    <row r="3" spans="1:14" x14ac:dyDescent="0.25">
      <c r="A3" s="9" t="s">
        <v>10934</v>
      </c>
      <c r="B3" s="9" t="s">
        <v>10935</v>
      </c>
      <c r="C3" s="9" t="s">
        <v>10936</v>
      </c>
      <c r="D3" s="9" t="s">
        <v>10937</v>
      </c>
      <c r="E3" s="10" t="s">
        <v>10938</v>
      </c>
    </row>
    <row r="4" spans="1:14" x14ac:dyDescent="0.25">
      <c r="A4" s="8">
        <v>2297200.8602999551</v>
      </c>
      <c r="B4" s="8">
        <v>286397.02170000126</v>
      </c>
      <c r="C4" s="60">
        <v>37873</v>
      </c>
      <c r="D4" s="60">
        <v>9994</v>
      </c>
      <c r="E4" s="11">
        <f>IFERROR(
  IF(GETPIVOTDATA("Sales",$A$3)=0,
     "",
     GETPIVOTDATA("Profit",$B$3) / GETPIVOTDATA("Sales",$A$3)
  ),
  ""
)</f>
        <v>0.12467217240315903</v>
      </c>
    </row>
    <row r="5" spans="1:14" x14ac:dyDescent="0.25">
      <c r="A5" s="8">
        <f>GETPIVOTDATA("Sales",$A$3)</f>
        <v>2297200.8602999551</v>
      </c>
      <c r="B5" s="8">
        <f>GETPIVOTDATA("Profit",$B$3)</f>
        <v>286397.02170000126</v>
      </c>
      <c r="C5">
        <f>GETPIVOTDATA("Quantity",$C$3)</f>
        <v>37873</v>
      </c>
      <c r="D5">
        <f>GETPIVOTDATA("Quantity",$D$3)</f>
        <v>9994</v>
      </c>
      <c r="E5" s="11">
        <f>E4</f>
        <v>0.12467217240315903</v>
      </c>
    </row>
    <row r="8" spans="1:14" x14ac:dyDescent="0.25">
      <c r="A8" s="64" t="s">
        <v>10934</v>
      </c>
      <c r="B8" s="64"/>
      <c r="D8" s="64" t="s">
        <v>10935</v>
      </c>
      <c r="E8" s="64"/>
      <c r="G8" s="64" t="s">
        <v>10936</v>
      </c>
      <c r="H8" s="64"/>
      <c r="J8" s="64" t="s">
        <v>10937</v>
      </c>
      <c r="K8" s="64"/>
      <c r="M8" s="64" t="s">
        <v>10938</v>
      </c>
      <c r="N8" s="64"/>
    </row>
    <row r="9" spans="1:14" x14ac:dyDescent="0.25">
      <c r="A9" s="55" t="s">
        <v>10963</v>
      </c>
      <c r="B9" s="56" t="s">
        <v>10934</v>
      </c>
      <c r="D9" s="55" t="s">
        <v>10939</v>
      </c>
      <c r="E9" s="56" t="s">
        <v>10935</v>
      </c>
      <c r="G9" s="55" t="s">
        <v>10939</v>
      </c>
      <c r="H9" s="56" t="s">
        <v>10936</v>
      </c>
      <c r="J9" s="55" t="s">
        <v>10939</v>
      </c>
      <c r="K9" s="56" t="s">
        <v>10937</v>
      </c>
      <c r="M9" s="55" t="s">
        <v>10939</v>
      </c>
      <c r="N9" s="56" t="s">
        <v>10964</v>
      </c>
    </row>
    <row r="10" spans="1:14" x14ac:dyDescent="0.25">
      <c r="A10" s="57" t="s">
        <v>10941</v>
      </c>
      <c r="B10" s="59">
        <v>95365.937600000019</v>
      </c>
      <c r="D10" s="57" t="s">
        <v>10941</v>
      </c>
      <c r="E10" s="59">
        <v>9199.2699999999986</v>
      </c>
      <c r="G10" s="57" t="s">
        <v>10941</v>
      </c>
      <c r="H10" s="60">
        <v>1500</v>
      </c>
      <c r="J10" s="57" t="s">
        <v>10941</v>
      </c>
      <c r="K10" s="60">
        <v>387</v>
      </c>
      <c r="M10" s="57" t="s">
        <v>10941</v>
      </c>
      <c r="N10" s="58">
        <v>9.6462848596792869E-2</v>
      </c>
    </row>
    <row r="11" spans="1:14" x14ac:dyDescent="0.25">
      <c r="A11" s="57" t="s">
        <v>10942</v>
      </c>
      <c r="B11" s="59">
        <v>60172.649400000024</v>
      </c>
      <c r="D11" s="57" t="s">
        <v>10942</v>
      </c>
      <c r="E11" s="59">
        <v>10288.898699999991</v>
      </c>
      <c r="G11" s="57" t="s">
        <v>10942</v>
      </c>
      <c r="H11" s="60">
        <v>1068</v>
      </c>
      <c r="J11" s="57" t="s">
        <v>10942</v>
      </c>
      <c r="K11" s="60">
        <v>301</v>
      </c>
      <c r="M11" s="57" t="s">
        <v>10942</v>
      </c>
      <c r="N11" s="58">
        <v>0.17098962406664425</v>
      </c>
    </row>
    <row r="12" spans="1:14" x14ac:dyDescent="0.25">
      <c r="A12" s="57" t="s">
        <v>10943</v>
      </c>
      <c r="B12" s="59">
        <v>199252.98399999991</v>
      </c>
      <c r="D12" s="57" t="s">
        <v>10943</v>
      </c>
      <c r="E12" s="59">
        <v>26806.573700000015</v>
      </c>
      <c r="G12" s="57" t="s">
        <v>10943</v>
      </c>
      <c r="H12" s="60">
        <v>2491</v>
      </c>
      <c r="J12" s="57" t="s">
        <v>10943</v>
      </c>
      <c r="K12" s="60">
        <v>680</v>
      </c>
      <c r="M12" s="57" t="s">
        <v>10943</v>
      </c>
      <c r="N12" s="58">
        <v>0.13453536886554246</v>
      </c>
    </row>
    <row r="13" spans="1:14" x14ac:dyDescent="0.25">
      <c r="A13" s="57" t="s">
        <v>10944</v>
      </c>
      <c r="B13" s="59">
        <v>141851.5674</v>
      </c>
      <c r="D13" s="57" t="s">
        <v>10944</v>
      </c>
      <c r="E13" s="59">
        <v>13437.806799999998</v>
      </c>
      <c r="G13" s="57" t="s">
        <v>10944</v>
      </c>
      <c r="H13" s="60">
        <v>2441</v>
      </c>
      <c r="J13" s="57" t="s">
        <v>10944</v>
      </c>
      <c r="K13" s="60">
        <v>663</v>
      </c>
      <c r="M13" s="57" t="s">
        <v>10944</v>
      </c>
      <c r="N13" s="58">
        <v>9.4731465053942004E-2</v>
      </c>
    </row>
    <row r="14" spans="1:14" x14ac:dyDescent="0.25">
      <c r="A14" s="57" t="s">
        <v>10945</v>
      </c>
      <c r="B14" s="59">
        <v>156122.28669999994</v>
      </c>
      <c r="D14" s="57" t="s">
        <v>10945</v>
      </c>
      <c r="E14" s="59">
        <v>22308.51279999999</v>
      </c>
      <c r="G14" s="57" t="s">
        <v>10945</v>
      </c>
      <c r="H14" s="60">
        <v>2850</v>
      </c>
      <c r="J14" s="57" t="s">
        <v>10945</v>
      </c>
      <c r="K14" s="60">
        <v>750</v>
      </c>
      <c r="M14" s="57" t="s">
        <v>10945</v>
      </c>
      <c r="N14" s="58">
        <v>0.14289127626517142</v>
      </c>
    </row>
    <row r="15" spans="1:14" x14ac:dyDescent="0.25">
      <c r="A15" s="57" t="s">
        <v>10946</v>
      </c>
      <c r="B15" s="59">
        <v>147082.61130000011</v>
      </c>
      <c r="D15" s="57" t="s">
        <v>10946</v>
      </c>
      <c r="E15" s="59">
        <v>20899.334500000012</v>
      </c>
      <c r="G15" s="57" t="s">
        <v>10946</v>
      </c>
      <c r="H15" s="60">
        <v>2644</v>
      </c>
      <c r="J15" s="57" t="s">
        <v>10946</v>
      </c>
      <c r="K15" s="60">
        <v>709</v>
      </c>
      <c r="M15" s="57" t="s">
        <v>10946</v>
      </c>
      <c r="N15" s="58">
        <v>0.1420924901678027</v>
      </c>
    </row>
    <row r="16" spans="1:14" x14ac:dyDescent="0.25">
      <c r="A16" s="57" t="s">
        <v>10947</v>
      </c>
      <c r="B16" s="59">
        <v>149580.83800000031</v>
      </c>
      <c r="D16" s="57" t="s">
        <v>10947</v>
      </c>
      <c r="E16" s="59">
        <v>13535.38299999998</v>
      </c>
      <c r="G16" s="57" t="s">
        <v>10947</v>
      </c>
      <c r="H16" s="60">
        <v>2705</v>
      </c>
      <c r="J16" s="57" t="s">
        <v>10947</v>
      </c>
      <c r="K16" s="60">
        <v>708</v>
      </c>
      <c r="M16" s="57" t="s">
        <v>10947</v>
      </c>
      <c r="N16" s="58">
        <v>9.0488749635163512E-2</v>
      </c>
    </row>
    <row r="17" spans="1:14" x14ac:dyDescent="0.25">
      <c r="A17" s="57" t="s">
        <v>10948</v>
      </c>
      <c r="B17" s="59">
        <v>159589.45099999988</v>
      </c>
      <c r="D17" s="57" t="s">
        <v>10948</v>
      </c>
      <c r="E17" s="59">
        <v>21896.715399999972</v>
      </c>
      <c r="G17" s="57" t="s">
        <v>10948</v>
      </c>
      <c r="H17" s="60">
        <v>2796</v>
      </c>
      <c r="J17" s="57" t="s">
        <v>10948</v>
      </c>
      <c r="K17" s="60">
        <v>710</v>
      </c>
      <c r="M17" s="57" t="s">
        <v>10948</v>
      </c>
      <c r="N17" s="58">
        <v>0.13720653378273723</v>
      </c>
    </row>
    <row r="18" spans="1:14" x14ac:dyDescent="0.25">
      <c r="A18" s="57" t="s">
        <v>10949</v>
      </c>
      <c r="B18" s="59">
        <v>309770.09970000025</v>
      </c>
      <c r="D18" s="57" t="s">
        <v>10949</v>
      </c>
      <c r="E18" s="59">
        <v>37293.192500000034</v>
      </c>
      <c r="G18" s="57" t="s">
        <v>10949</v>
      </c>
      <c r="H18" s="60">
        <v>5073</v>
      </c>
      <c r="J18" s="57" t="s">
        <v>10949</v>
      </c>
      <c r="K18" s="60">
        <v>1386</v>
      </c>
      <c r="M18" s="57" t="s">
        <v>10949</v>
      </c>
      <c r="N18" s="58">
        <v>0.12038990379031732</v>
      </c>
    </row>
    <row r="19" spans="1:14" x14ac:dyDescent="0.25">
      <c r="A19" s="57" t="s">
        <v>10950</v>
      </c>
      <c r="B19" s="59">
        <v>197115.20170000009</v>
      </c>
      <c r="D19" s="57" t="s">
        <v>10950</v>
      </c>
      <c r="E19" s="59">
        <v>31469.663800000035</v>
      </c>
      <c r="G19" s="57" t="s">
        <v>10950</v>
      </c>
      <c r="H19" s="60">
        <v>3095</v>
      </c>
      <c r="J19" s="57" t="s">
        <v>10950</v>
      </c>
      <c r="K19" s="60">
        <v>817</v>
      </c>
      <c r="M19" s="57" t="s">
        <v>10950</v>
      </c>
      <c r="N19" s="58">
        <v>0.15965112547684351</v>
      </c>
    </row>
    <row r="20" spans="1:14" x14ac:dyDescent="0.25">
      <c r="A20" s="57" t="s">
        <v>10951</v>
      </c>
      <c r="B20" s="59">
        <v>349120.07400000008</v>
      </c>
      <c r="D20" s="57" t="s">
        <v>10951</v>
      </c>
      <c r="E20" s="59">
        <v>35825.536599999927</v>
      </c>
      <c r="G20" s="57" t="s">
        <v>10951</v>
      </c>
      <c r="H20" s="60">
        <v>5741</v>
      </c>
      <c r="J20" s="57" t="s">
        <v>10951</v>
      </c>
      <c r="K20" s="60">
        <v>1462</v>
      </c>
      <c r="M20" s="57" t="s">
        <v>10951</v>
      </c>
      <c r="N20" s="58">
        <v>0.10261666191099604</v>
      </c>
    </row>
    <row r="21" spans="1:14" x14ac:dyDescent="0.25">
      <c r="A21" s="57" t="s">
        <v>10952</v>
      </c>
      <c r="B21" s="59">
        <v>332177.15950000001</v>
      </c>
      <c r="D21" s="57" t="s">
        <v>10952</v>
      </c>
      <c r="E21" s="59">
        <v>43436.13390000003</v>
      </c>
      <c r="G21" s="57" t="s">
        <v>10952</v>
      </c>
      <c r="H21" s="60">
        <v>5469</v>
      </c>
      <c r="J21" s="57" t="s">
        <v>10952</v>
      </c>
      <c r="K21" s="60">
        <v>1421</v>
      </c>
      <c r="M21" s="57" t="s">
        <v>10952</v>
      </c>
      <c r="N21" s="58">
        <v>0.13076195234308405</v>
      </c>
    </row>
    <row r="27" spans="1:14" x14ac:dyDescent="0.25">
      <c r="A27" s="55" t="s">
        <v>10939</v>
      </c>
      <c r="B27" s="61" t="s">
        <v>10934</v>
      </c>
      <c r="C27" s="61" t="s">
        <v>10935</v>
      </c>
      <c r="D27" s="61" t="s">
        <v>10936</v>
      </c>
      <c r="E27" s="61" t="s">
        <v>10937</v>
      </c>
      <c r="F27" s="61" t="s">
        <v>10965</v>
      </c>
    </row>
    <row r="28" spans="1:14" x14ac:dyDescent="0.25">
      <c r="A28" s="57">
        <v>2011</v>
      </c>
      <c r="B28" s="59">
        <v>484247.49810000096</v>
      </c>
      <c r="C28" s="59">
        <v>49543.974100000007</v>
      </c>
      <c r="D28" s="61">
        <v>7581</v>
      </c>
      <c r="E28" s="61">
        <v>1993</v>
      </c>
      <c r="F28" s="58">
        <v>0.10231126499236715</v>
      </c>
    </row>
    <row r="29" spans="1:14" x14ac:dyDescent="0.25">
      <c r="A29" s="57">
        <v>2012</v>
      </c>
      <c r="B29" s="59">
        <v>470532.50899999985</v>
      </c>
      <c r="C29" s="59">
        <v>61618.603700000051</v>
      </c>
      <c r="D29" s="61">
        <v>7979</v>
      </c>
      <c r="E29" s="61">
        <v>2102</v>
      </c>
      <c r="F29" s="58">
        <v>0.13095504034557592</v>
      </c>
    </row>
    <row r="30" spans="1:14" x14ac:dyDescent="0.25">
      <c r="A30" s="57">
        <v>2013</v>
      </c>
      <c r="B30" s="59">
        <v>608473.83000000066</v>
      </c>
      <c r="C30" s="59">
        <v>81726.930800000177</v>
      </c>
      <c r="D30" s="61">
        <v>9810</v>
      </c>
      <c r="E30" s="61">
        <v>2580</v>
      </c>
      <c r="F30" s="58">
        <v>0.13431461924993568</v>
      </c>
    </row>
    <row r="31" spans="1:14" x14ac:dyDescent="0.25">
      <c r="A31" s="57">
        <v>2014</v>
      </c>
      <c r="B31" s="59">
        <v>733947.0231999997</v>
      </c>
      <c r="C31" s="59">
        <v>93507.513099999967</v>
      </c>
      <c r="D31" s="61">
        <v>12503</v>
      </c>
      <c r="E31" s="61">
        <v>3319</v>
      </c>
      <c r="F31" s="58">
        <v>0.12740362743390987</v>
      </c>
    </row>
    <row r="32" spans="1:14" x14ac:dyDescent="0.25">
      <c r="A32" s="57" t="s">
        <v>10940</v>
      </c>
      <c r="B32" s="59">
        <v>2297200.8602999519</v>
      </c>
      <c r="C32" s="59">
        <v>286397.02169999998</v>
      </c>
      <c r="D32" s="61">
        <v>37873</v>
      </c>
      <c r="E32" s="61">
        <v>9994</v>
      </c>
      <c r="F32" s="58">
        <v>0.12467217240315866</v>
      </c>
    </row>
    <row r="34" spans="2:6" x14ac:dyDescent="0.25">
      <c r="B34" s="63" t="s">
        <v>10966</v>
      </c>
      <c r="C34" s="63" t="s">
        <v>10966</v>
      </c>
      <c r="D34" s="63" t="s">
        <v>10966</v>
      </c>
      <c r="E34" s="63" t="s">
        <v>10966</v>
      </c>
      <c r="F34" s="63" t="s">
        <v>10966</v>
      </c>
    </row>
    <row r="35" spans="2:6" x14ac:dyDescent="0.25">
      <c r="B35" s="62">
        <f>(GETPIVOTDATA("Sum of Sales",$A$27,"Year",2014)/GETPIVOTDATA("Sum of Sales",$A$27,"Year",2013))-1</f>
        <v>0.20620967905883303</v>
      </c>
      <c r="C35" s="62">
        <f>(GETPIVOTDATA("Sum of Profit",$A$27,"Year",2014)/GETPIVOTDATA("Sum of Profit",$A$27,"Year",2013))-1</f>
        <v>0.14414565902185772</v>
      </c>
      <c r="D35" s="62">
        <f>(GETPIVOTDATA("Sum of Quantity",$A$27,"Year",2014)/GETPIVOTDATA("Sum of Quantity",$A$27,"Year",2013))-1</f>
        <v>0.27451580020387367</v>
      </c>
      <c r="E35" s="62">
        <f>(GETPIVOTDATA("Count of Quantity",$A$27,"Year",2014)/GETPIVOTDATA("Count of Quantity",$A$27,"Year",2013))-1</f>
        <v>0.2864341085271318</v>
      </c>
      <c r="F35" s="62">
        <f>(GETPIVOTDATA("Sum of Profit Margin",$A$27,"Year",2014)/GETPIVOTDATA("Sum of Profit Margin",$A$27,"Year",2013))-1</f>
        <v>-5.1453757264990463E-2</v>
      </c>
    </row>
  </sheetData>
  <mergeCells count="6">
    <mergeCell ref="M8:N8"/>
    <mergeCell ref="A1:E2"/>
    <mergeCell ref="A8:B8"/>
    <mergeCell ref="D8:E8"/>
    <mergeCell ref="G8:H8"/>
    <mergeCell ref="J8:K8"/>
  </mergeCells>
  <pageMargins left="0.7" right="0.7" top="0.75" bottom="0.75" header="0.3" footer="0.3"/>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712A8-8C14-4ED8-9C0D-8EB5D50A6C20}">
  <sheetPr>
    <tabColor rgb="FF00B050"/>
  </sheetPr>
  <dimension ref="A1:L117"/>
  <sheetViews>
    <sheetView topLeftCell="A17" workbookViewId="0">
      <selection activeCell="D24" sqref="D24"/>
    </sheetView>
  </sheetViews>
  <sheetFormatPr defaultRowHeight="15" x14ac:dyDescent="0.25"/>
  <cols>
    <col min="1" max="1" width="13.140625" bestFit="1" customWidth="1"/>
    <col min="2" max="2" width="12.140625" bestFit="1" customWidth="1"/>
    <col min="3" max="3" width="12.5703125" bestFit="1" customWidth="1"/>
    <col min="4" max="4" width="18.7109375" bestFit="1" customWidth="1"/>
    <col min="5" max="5" width="14.85546875" customWidth="1"/>
  </cols>
  <sheetData>
    <row r="1" spans="1:12" x14ac:dyDescent="0.25">
      <c r="A1" s="68" t="s">
        <v>10953</v>
      </c>
      <c r="B1" s="68"/>
      <c r="C1" s="68"/>
      <c r="D1" s="68"/>
      <c r="E1" s="68"/>
    </row>
    <row r="2" spans="1:12" ht="15.75" thickBot="1" x14ac:dyDescent="0.3">
      <c r="A2" s="68"/>
      <c r="B2" s="68"/>
      <c r="C2" s="68"/>
      <c r="D2" s="68"/>
      <c r="E2" s="68"/>
    </row>
    <row r="3" spans="1:12" x14ac:dyDescent="0.25">
      <c r="A3" s="12"/>
      <c r="B3" s="13"/>
      <c r="C3" s="13"/>
      <c r="D3" s="13"/>
      <c r="E3" s="13"/>
      <c r="F3" s="13"/>
      <c r="G3" s="13"/>
      <c r="H3" s="13"/>
      <c r="I3" s="13"/>
      <c r="J3" s="13"/>
      <c r="K3" s="13"/>
      <c r="L3" s="14"/>
    </row>
    <row r="4" spans="1:12" ht="16.5" thickBot="1" x14ac:dyDescent="0.3">
      <c r="A4" s="71" t="s">
        <v>10954</v>
      </c>
      <c r="B4" s="72"/>
      <c r="C4" s="72"/>
      <c r="D4" s="17"/>
      <c r="L4" s="16"/>
    </row>
    <row r="5" spans="1:12" ht="15.75" thickBot="1" x14ac:dyDescent="0.3">
      <c r="A5" s="23" t="s">
        <v>10939</v>
      </c>
      <c r="B5" s="37" t="s">
        <v>10934</v>
      </c>
      <c r="C5" s="38" t="s">
        <v>10935</v>
      </c>
      <c r="L5" s="16"/>
    </row>
    <row r="6" spans="1:12" x14ac:dyDescent="0.25">
      <c r="A6" s="24" t="s">
        <v>10941</v>
      </c>
      <c r="B6" s="44">
        <v>95365.937600000019</v>
      </c>
      <c r="C6" s="45">
        <v>9199.2699999999986</v>
      </c>
      <c r="L6" s="16"/>
    </row>
    <row r="7" spans="1:12" x14ac:dyDescent="0.25">
      <c r="A7" s="35" t="s">
        <v>10942</v>
      </c>
      <c r="B7" s="46">
        <v>60172.649400000024</v>
      </c>
      <c r="C7" s="47">
        <v>10288.898699999991</v>
      </c>
      <c r="L7" s="16"/>
    </row>
    <row r="8" spans="1:12" x14ac:dyDescent="0.25">
      <c r="A8" s="35" t="s">
        <v>10943</v>
      </c>
      <c r="B8" s="46">
        <v>199252.98399999991</v>
      </c>
      <c r="C8" s="47">
        <v>26806.573700000015</v>
      </c>
      <c r="L8" s="16"/>
    </row>
    <row r="9" spans="1:12" x14ac:dyDescent="0.25">
      <c r="A9" s="35" t="s">
        <v>10944</v>
      </c>
      <c r="B9" s="46">
        <v>141851.5674</v>
      </c>
      <c r="C9" s="47">
        <v>13437.806799999998</v>
      </c>
      <c r="L9" s="16"/>
    </row>
    <row r="10" spans="1:12" x14ac:dyDescent="0.25">
      <c r="A10" s="35" t="s">
        <v>10945</v>
      </c>
      <c r="B10" s="46">
        <v>156122.28669999994</v>
      </c>
      <c r="C10" s="47">
        <v>22308.51279999999</v>
      </c>
      <c r="L10" s="16"/>
    </row>
    <row r="11" spans="1:12" x14ac:dyDescent="0.25">
      <c r="A11" s="35" t="s">
        <v>10946</v>
      </c>
      <c r="B11" s="46">
        <v>147082.61130000011</v>
      </c>
      <c r="C11" s="47">
        <v>20899.334500000012</v>
      </c>
      <c r="L11" s="16"/>
    </row>
    <row r="12" spans="1:12" x14ac:dyDescent="0.25">
      <c r="A12" s="35" t="s">
        <v>10947</v>
      </c>
      <c r="B12" s="46">
        <v>149580.83800000031</v>
      </c>
      <c r="C12" s="47">
        <v>13535.38299999998</v>
      </c>
      <c r="L12" s="16"/>
    </row>
    <row r="13" spans="1:12" x14ac:dyDescent="0.25">
      <c r="A13" s="35" t="s">
        <v>10948</v>
      </c>
      <c r="B13" s="46">
        <v>159589.45099999988</v>
      </c>
      <c r="C13" s="47">
        <v>21896.715399999972</v>
      </c>
      <c r="L13" s="16"/>
    </row>
    <row r="14" spans="1:12" x14ac:dyDescent="0.25">
      <c r="A14" s="35" t="s">
        <v>10949</v>
      </c>
      <c r="B14" s="46">
        <v>309770.09970000025</v>
      </c>
      <c r="C14" s="47">
        <v>37293.192500000034</v>
      </c>
      <c r="L14" s="16"/>
    </row>
    <row r="15" spans="1:12" x14ac:dyDescent="0.25">
      <c r="A15" s="35" t="s">
        <v>10950</v>
      </c>
      <c r="B15" s="46">
        <v>197115.20170000009</v>
      </c>
      <c r="C15" s="47">
        <v>31469.663800000035</v>
      </c>
      <c r="L15" s="16"/>
    </row>
    <row r="16" spans="1:12" x14ac:dyDescent="0.25">
      <c r="A16" s="35" t="s">
        <v>10951</v>
      </c>
      <c r="B16" s="46">
        <v>349120.07400000008</v>
      </c>
      <c r="C16" s="47">
        <v>35825.536599999927</v>
      </c>
      <c r="L16" s="16"/>
    </row>
    <row r="17" spans="1:12" ht="15.75" thickBot="1" x14ac:dyDescent="0.3">
      <c r="A17" s="36" t="s">
        <v>10952</v>
      </c>
      <c r="B17" s="48">
        <v>332177.15950000001</v>
      </c>
      <c r="C17" s="49">
        <v>43436.13390000003</v>
      </c>
      <c r="L17" s="16"/>
    </row>
    <row r="18" spans="1:12" ht="15.75" thickBot="1" x14ac:dyDescent="0.3">
      <c r="A18" s="19"/>
      <c r="B18" s="20"/>
      <c r="C18" s="20"/>
      <c r="D18" s="20"/>
      <c r="E18" s="20"/>
      <c r="F18" s="20"/>
      <c r="G18" s="20"/>
      <c r="H18" s="20"/>
      <c r="I18" s="20"/>
      <c r="J18" s="20"/>
      <c r="K18" s="20"/>
      <c r="L18" s="21"/>
    </row>
    <row r="19" spans="1:12" ht="15.75" thickBot="1" x14ac:dyDescent="0.3"/>
    <row r="20" spans="1:12" x14ac:dyDescent="0.25">
      <c r="A20" s="12"/>
      <c r="B20" s="13"/>
      <c r="C20" s="13"/>
      <c r="D20" s="13"/>
      <c r="E20" s="13"/>
      <c r="F20" s="13"/>
      <c r="G20" s="14"/>
    </row>
    <row r="21" spans="1:12" ht="16.5" thickBot="1" x14ac:dyDescent="0.3">
      <c r="A21" s="69" t="s">
        <v>10955</v>
      </c>
      <c r="B21" s="70"/>
      <c r="C21" s="17"/>
      <c r="D21" s="17"/>
      <c r="G21" s="16"/>
    </row>
    <row r="22" spans="1:12" ht="15.75" thickBot="1" x14ac:dyDescent="0.3">
      <c r="A22" s="23" t="s">
        <v>10939</v>
      </c>
      <c r="B22" s="32" t="s">
        <v>10935</v>
      </c>
      <c r="D22" s="51" t="s">
        <v>10962</v>
      </c>
      <c r="E22" s="52" t="s">
        <v>10935</v>
      </c>
      <c r="G22" s="16"/>
    </row>
    <row r="23" spans="1:12" x14ac:dyDescent="0.25">
      <c r="A23" s="24" t="s">
        <v>32</v>
      </c>
      <c r="B23" s="41">
        <v>18451.272799999992</v>
      </c>
      <c r="D23" s="15" t="str">
        <f>A23</f>
        <v>Furniture</v>
      </c>
      <c r="E23" s="53">
        <f>GETPIVOTDATA("Profit",$A$22,"Category",A23)</f>
        <v>18451.272799999992</v>
      </c>
      <c r="G23" s="16"/>
    </row>
    <row r="24" spans="1:12" x14ac:dyDescent="0.25">
      <c r="A24" s="22" t="s">
        <v>46</v>
      </c>
      <c r="B24" s="42">
        <v>122490.8008000001</v>
      </c>
      <c r="D24" s="15" t="str">
        <f t="shared" ref="D24:D25" si="0">A24</f>
        <v>Office Supplies</v>
      </c>
      <c r="E24" s="53">
        <f t="shared" ref="E24:E25" si="1">GETPIVOTDATA("Profit",$A$22,"Category",A24)</f>
        <v>122490.8008000001</v>
      </c>
      <c r="G24" s="16"/>
    </row>
    <row r="25" spans="1:12" ht="15.75" thickBot="1" x14ac:dyDescent="0.3">
      <c r="A25" s="25" t="s">
        <v>71</v>
      </c>
      <c r="B25" s="42">
        <v>145454.9480999998</v>
      </c>
      <c r="D25" s="19" t="str">
        <f t="shared" si="0"/>
        <v>Technology</v>
      </c>
      <c r="E25" s="54">
        <f t="shared" si="1"/>
        <v>145454.9480999998</v>
      </c>
      <c r="G25" s="16"/>
    </row>
    <row r="26" spans="1:12" ht="15.75" thickBot="1" x14ac:dyDescent="0.3">
      <c r="A26" s="34" t="s">
        <v>10940</v>
      </c>
      <c r="B26" s="50">
        <v>286397.02169999992</v>
      </c>
      <c r="G26" s="16"/>
    </row>
    <row r="27" spans="1:12" x14ac:dyDescent="0.25">
      <c r="A27" s="15"/>
      <c r="G27" s="16"/>
    </row>
    <row r="28" spans="1:12" ht="15.75" thickBot="1" x14ac:dyDescent="0.3">
      <c r="A28" s="19"/>
      <c r="B28" s="20"/>
      <c r="C28" s="20"/>
      <c r="D28" s="20"/>
      <c r="E28" s="20"/>
      <c r="F28" s="20"/>
      <c r="G28" s="21"/>
    </row>
    <row r="29" spans="1:12" ht="15.75" thickBot="1" x14ac:dyDescent="0.3"/>
    <row r="30" spans="1:12" x14ac:dyDescent="0.25">
      <c r="A30" s="12"/>
      <c r="B30" s="13"/>
      <c r="C30" s="13"/>
      <c r="D30" s="13"/>
      <c r="E30" s="13"/>
      <c r="F30" s="13"/>
      <c r="G30" s="13"/>
      <c r="H30" s="14"/>
    </row>
    <row r="31" spans="1:12" ht="16.5" thickBot="1" x14ac:dyDescent="0.3">
      <c r="A31" s="66" t="s">
        <v>10956</v>
      </c>
      <c r="B31" s="67"/>
      <c r="C31" s="17"/>
      <c r="H31" s="16"/>
    </row>
    <row r="32" spans="1:12" ht="15.75" thickBot="1" x14ac:dyDescent="0.3">
      <c r="A32" s="23" t="s">
        <v>10939</v>
      </c>
      <c r="B32" s="27" t="s">
        <v>10934</v>
      </c>
      <c r="H32" s="16"/>
    </row>
    <row r="33" spans="1:9" x14ac:dyDescent="0.25">
      <c r="A33" s="24" t="s">
        <v>32</v>
      </c>
      <c r="B33" s="28">
        <v>0.32300170530281774</v>
      </c>
      <c r="H33" s="16"/>
    </row>
    <row r="34" spans="1:9" x14ac:dyDescent="0.25">
      <c r="A34" s="22" t="s">
        <v>46</v>
      </c>
      <c r="B34" s="29">
        <v>0.31301008302169103</v>
      </c>
      <c r="H34" s="16"/>
    </row>
    <row r="35" spans="1:9" ht="15.75" thickBot="1" x14ac:dyDescent="0.3">
      <c r="A35" s="25" t="s">
        <v>71</v>
      </c>
      <c r="B35" s="29">
        <v>0.36398821167549117</v>
      </c>
      <c r="H35" s="16"/>
    </row>
    <row r="36" spans="1:9" ht="15.75" thickBot="1" x14ac:dyDescent="0.3">
      <c r="A36" s="26" t="s">
        <v>10940</v>
      </c>
      <c r="B36" s="30">
        <v>1</v>
      </c>
      <c r="H36" s="16"/>
    </row>
    <row r="37" spans="1:9" x14ac:dyDescent="0.25">
      <c r="A37" s="15"/>
      <c r="H37" s="16"/>
    </row>
    <row r="38" spans="1:9" x14ac:dyDescent="0.25">
      <c r="A38" s="15"/>
      <c r="H38" s="16"/>
    </row>
    <row r="39" spans="1:9" x14ac:dyDescent="0.25">
      <c r="A39" s="15"/>
      <c r="H39" s="16"/>
    </row>
    <row r="40" spans="1:9" x14ac:dyDescent="0.25">
      <c r="A40" s="15"/>
      <c r="H40" s="16"/>
    </row>
    <row r="41" spans="1:9" ht="15.75" thickBot="1" x14ac:dyDescent="0.3">
      <c r="A41" s="15"/>
      <c r="H41" s="16"/>
    </row>
    <row r="42" spans="1:9" x14ac:dyDescent="0.25">
      <c r="A42" s="12"/>
      <c r="B42" s="13"/>
      <c r="C42" s="13"/>
      <c r="D42" s="13"/>
      <c r="E42" s="13"/>
      <c r="F42" s="13"/>
      <c r="G42" s="13"/>
      <c r="H42" s="13"/>
      <c r="I42" s="14"/>
    </row>
    <row r="43" spans="1:9" ht="16.5" thickBot="1" x14ac:dyDescent="0.3">
      <c r="A43" s="66" t="s">
        <v>10957</v>
      </c>
      <c r="B43" s="67"/>
      <c r="I43" s="16"/>
    </row>
    <row r="44" spans="1:9" ht="15.75" thickBot="1" x14ac:dyDescent="0.3">
      <c r="A44" s="23" t="s">
        <v>10939</v>
      </c>
      <c r="B44" s="32" t="s">
        <v>10934</v>
      </c>
      <c r="D44" s="40" t="s">
        <v>10958</v>
      </c>
      <c r="E44" s="40" t="s">
        <v>10934</v>
      </c>
      <c r="I44" s="16"/>
    </row>
    <row r="45" spans="1:9" ht="15.75" thickBot="1" x14ac:dyDescent="0.3">
      <c r="A45" s="24" t="s">
        <v>358</v>
      </c>
      <c r="B45" s="41">
        <v>19510.639999999992</v>
      </c>
      <c r="D45" t="str">
        <f>A45</f>
        <v>Alabama</v>
      </c>
      <c r="E45" s="41">
        <f>GETPIVOTDATA("Sales",$A$44,"State",A45)</f>
        <v>19510.639999999992</v>
      </c>
      <c r="I45" s="16"/>
    </row>
    <row r="46" spans="1:9" ht="15.75" thickBot="1" x14ac:dyDescent="0.3">
      <c r="A46" s="22" t="s">
        <v>310</v>
      </c>
      <c r="B46" s="42">
        <v>35282.000999999997</v>
      </c>
      <c r="D46" t="str">
        <f t="shared" ref="D46:D93" si="2">A46</f>
        <v>Arizona</v>
      </c>
      <c r="E46" s="41">
        <f t="shared" ref="E46:E93" si="3">GETPIVOTDATA("Sales",$A$44,"State",A46)</f>
        <v>35282.000999999997</v>
      </c>
      <c r="I46" s="16"/>
    </row>
    <row r="47" spans="1:9" ht="15.75" thickBot="1" x14ac:dyDescent="0.3">
      <c r="A47" s="22" t="s">
        <v>1707</v>
      </c>
      <c r="B47" s="42">
        <v>11678.129999999997</v>
      </c>
      <c r="D47" t="str">
        <f t="shared" si="2"/>
        <v>Arkansas</v>
      </c>
      <c r="E47" s="41">
        <f t="shared" si="3"/>
        <v>11678.129999999997</v>
      </c>
      <c r="I47" s="16"/>
    </row>
    <row r="48" spans="1:9" ht="15.75" thickBot="1" x14ac:dyDescent="0.3">
      <c r="A48" s="22" t="s">
        <v>43</v>
      </c>
      <c r="B48" s="42">
        <v>457687.63150000101</v>
      </c>
      <c r="D48" t="str">
        <f t="shared" si="2"/>
        <v>California</v>
      </c>
      <c r="E48" s="41">
        <f t="shared" si="3"/>
        <v>457687.63150000101</v>
      </c>
      <c r="I48" s="16"/>
    </row>
    <row r="49" spans="1:9" ht="15.75" thickBot="1" x14ac:dyDescent="0.3">
      <c r="A49" s="22" t="s">
        <v>457</v>
      </c>
      <c r="B49" s="42">
        <v>32108.117999999995</v>
      </c>
      <c r="D49" t="str">
        <f t="shared" si="2"/>
        <v>Colorado</v>
      </c>
      <c r="E49" s="41">
        <f t="shared" si="3"/>
        <v>32108.117999999995</v>
      </c>
      <c r="I49" s="16"/>
    </row>
    <row r="50" spans="1:9" ht="15.75" thickBot="1" x14ac:dyDescent="0.3">
      <c r="A50" s="22" t="s">
        <v>747</v>
      </c>
      <c r="B50" s="42">
        <v>13384.356999999996</v>
      </c>
      <c r="D50" t="str">
        <f t="shared" si="2"/>
        <v>Connecticut</v>
      </c>
      <c r="E50" s="41">
        <f t="shared" si="3"/>
        <v>13384.356999999996</v>
      </c>
      <c r="I50" s="16"/>
    </row>
    <row r="51" spans="1:9" ht="15.75" thickBot="1" x14ac:dyDescent="0.3">
      <c r="A51" s="22" t="s">
        <v>245</v>
      </c>
      <c r="B51" s="42">
        <v>27451.068999999992</v>
      </c>
      <c r="D51" t="str">
        <f t="shared" si="2"/>
        <v>Delaware</v>
      </c>
      <c r="E51" s="41">
        <f t="shared" si="3"/>
        <v>27451.068999999992</v>
      </c>
      <c r="I51" s="16"/>
    </row>
    <row r="52" spans="1:9" ht="15.75" thickBot="1" x14ac:dyDescent="0.3">
      <c r="A52" s="22" t="s">
        <v>3034</v>
      </c>
      <c r="B52" s="42">
        <v>2865.0199999999995</v>
      </c>
      <c r="D52" t="str">
        <f t="shared" si="2"/>
        <v>District of Columbia</v>
      </c>
      <c r="E52" s="41">
        <f t="shared" si="3"/>
        <v>2865.0199999999995</v>
      </c>
      <c r="I52" s="16"/>
    </row>
    <row r="53" spans="1:9" ht="15.75" thickBot="1" x14ac:dyDescent="0.3">
      <c r="A53" s="22" t="s">
        <v>54</v>
      </c>
      <c r="B53" s="42">
        <v>89473.707999999999</v>
      </c>
      <c r="D53" t="str">
        <f t="shared" si="2"/>
        <v>Florida</v>
      </c>
      <c r="E53" s="41">
        <f t="shared" si="3"/>
        <v>89473.707999999999</v>
      </c>
      <c r="I53" s="16"/>
    </row>
    <row r="54" spans="1:9" ht="15.75" thickBot="1" x14ac:dyDescent="0.3">
      <c r="A54" s="22" t="s">
        <v>1272</v>
      </c>
      <c r="B54" s="42">
        <v>49095.840000000004</v>
      </c>
      <c r="D54" t="str">
        <f t="shared" si="2"/>
        <v>Georgia</v>
      </c>
      <c r="E54" s="41">
        <f t="shared" si="3"/>
        <v>49095.840000000004</v>
      </c>
      <c r="I54" s="16"/>
    </row>
    <row r="55" spans="1:9" ht="15.75" thickBot="1" x14ac:dyDescent="0.3">
      <c r="A55" s="22" t="s">
        <v>6260</v>
      </c>
      <c r="B55" s="42">
        <v>4382.4860000000017</v>
      </c>
      <c r="D55" t="str">
        <f t="shared" si="2"/>
        <v>Idaho</v>
      </c>
      <c r="E55" s="41">
        <f t="shared" si="3"/>
        <v>4382.4860000000017</v>
      </c>
      <c r="I55" s="16"/>
    </row>
    <row r="56" spans="1:9" ht="15.75" thickBot="1" x14ac:dyDescent="0.3">
      <c r="A56" s="22" t="s">
        <v>211</v>
      </c>
      <c r="B56" s="42">
        <v>80166.10099999985</v>
      </c>
      <c r="D56" t="str">
        <f t="shared" si="2"/>
        <v>Illinois</v>
      </c>
      <c r="E56" s="41">
        <f t="shared" si="3"/>
        <v>80166.10099999985</v>
      </c>
      <c r="I56" s="16"/>
    </row>
    <row r="57" spans="1:9" ht="15.75" thickBot="1" x14ac:dyDescent="0.3">
      <c r="A57" s="22" t="s">
        <v>254</v>
      </c>
      <c r="B57" s="42">
        <v>53555.360000000001</v>
      </c>
      <c r="D57" t="str">
        <f t="shared" si="2"/>
        <v>Indiana</v>
      </c>
      <c r="E57" s="41">
        <f t="shared" si="3"/>
        <v>53555.360000000001</v>
      </c>
      <c r="I57" s="16"/>
    </row>
    <row r="58" spans="1:9" ht="15.75" thickBot="1" x14ac:dyDescent="0.3">
      <c r="A58" s="22" t="s">
        <v>489</v>
      </c>
      <c r="B58" s="42">
        <v>4579.7599999999993</v>
      </c>
      <c r="D58" t="str">
        <f t="shared" si="2"/>
        <v>Iowa</v>
      </c>
      <c r="E58" s="41">
        <f t="shared" si="3"/>
        <v>4579.7599999999993</v>
      </c>
      <c r="I58" s="16"/>
    </row>
    <row r="59" spans="1:9" ht="15.75" thickBot="1" x14ac:dyDescent="0.3">
      <c r="A59" s="22" t="s">
        <v>4530</v>
      </c>
      <c r="B59" s="42">
        <v>2914.31</v>
      </c>
      <c r="D59" t="str">
        <f t="shared" si="2"/>
        <v>Kansas</v>
      </c>
      <c r="E59" s="41">
        <f t="shared" si="3"/>
        <v>2914.31</v>
      </c>
      <c r="I59" s="16"/>
    </row>
    <row r="60" spans="1:9" ht="15.75" thickBot="1" x14ac:dyDescent="0.3">
      <c r="A60" s="22" t="s">
        <v>29</v>
      </c>
      <c r="B60" s="42">
        <v>36591.749999999971</v>
      </c>
      <c r="D60" t="str">
        <f t="shared" si="2"/>
        <v>Kentucky</v>
      </c>
      <c r="E60" s="41">
        <f t="shared" si="3"/>
        <v>36591.749999999971</v>
      </c>
      <c r="I60" s="16"/>
    </row>
    <row r="61" spans="1:9" ht="15.75" thickBot="1" x14ac:dyDescent="0.3">
      <c r="A61" s="22" t="s">
        <v>736</v>
      </c>
      <c r="B61" s="42">
        <v>9217.0299999999988</v>
      </c>
      <c r="D61" t="str">
        <f t="shared" si="2"/>
        <v>Louisiana</v>
      </c>
      <c r="E61" s="41">
        <f t="shared" si="3"/>
        <v>9217.0299999999988</v>
      </c>
      <c r="I61" s="16"/>
    </row>
    <row r="62" spans="1:9" ht="15.75" thickBot="1" x14ac:dyDescent="0.3">
      <c r="A62" s="22" t="s">
        <v>5235</v>
      </c>
      <c r="B62" s="42">
        <v>1270.53</v>
      </c>
      <c r="D62" t="str">
        <f t="shared" si="2"/>
        <v>Maine</v>
      </c>
      <c r="E62" s="41">
        <f t="shared" si="3"/>
        <v>1270.53</v>
      </c>
      <c r="I62" s="16"/>
    </row>
    <row r="63" spans="1:9" ht="15.75" thickBot="1" x14ac:dyDescent="0.3">
      <c r="A63" s="22" t="s">
        <v>2735</v>
      </c>
      <c r="B63" s="42">
        <v>23705.523000000005</v>
      </c>
      <c r="D63" t="str">
        <f t="shared" si="2"/>
        <v>Maryland</v>
      </c>
      <c r="E63" s="41">
        <f t="shared" si="3"/>
        <v>23705.523000000005</v>
      </c>
      <c r="I63" s="16"/>
    </row>
    <row r="64" spans="1:9" ht="15.75" thickBot="1" x14ac:dyDescent="0.3">
      <c r="A64" s="22" t="s">
        <v>1245</v>
      </c>
      <c r="B64" s="42">
        <v>28634.43399999999</v>
      </c>
      <c r="D64" t="str">
        <f t="shared" si="2"/>
        <v>Massachusetts</v>
      </c>
      <c r="E64" s="41">
        <f t="shared" si="3"/>
        <v>28634.43399999999</v>
      </c>
      <c r="I64" s="16"/>
    </row>
    <row r="65" spans="1:9" ht="15.75" thickBot="1" x14ac:dyDescent="0.3">
      <c r="A65" s="22" t="s">
        <v>238</v>
      </c>
      <c r="B65" s="42">
        <v>76269.614000000016</v>
      </c>
      <c r="D65" t="str">
        <f t="shared" si="2"/>
        <v>Michigan</v>
      </c>
      <c r="E65" s="41">
        <f t="shared" si="3"/>
        <v>76269.614000000016</v>
      </c>
      <c r="I65" s="16"/>
    </row>
    <row r="66" spans="1:9" ht="15.75" thickBot="1" x14ac:dyDescent="0.3">
      <c r="A66" s="22" t="s">
        <v>229</v>
      </c>
      <c r="B66" s="42">
        <v>29863.149999999994</v>
      </c>
      <c r="D66" t="str">
        <f t="shared" si="2"/>
        <v>Minnesota</v>
      </c>
      <c r="E66" s="41">
        <f t="shared" si="3"/>
        <v>29863.149999999994</v>
      </c>
      <c r="I66" s="16"/>
    </row>
    <row r="67" spans="1:9" ht="15.75" thickBot="1" x14ac:dyDescent="0.3">
      <c r="A67" s="22" t="s">
        <v>1487</v>
      </c>
      <c r="B67" s="42">
        <v>10771.34</v>
      </c>
      <c r="D67" t="str">
        <f t="shared" si="2"/>
        <v>Mississippi</v>
      </c>
      <c r="E67" s="41">
        <f t="shared" si="3"/>
        <v>10771.34</v>
      </c>
      <c r="I67" s="16"/>
    </row>
    <row r="68" spans="1:9" ht="15.75" thickBot="1" x14ac:dyDescent="0.3">
      <c r="A68" s="22" t="s">
        <v>596</v>
      </c>
      <c r="B68" s="42">
        <v>22205.149999999998</v>
      </c>
      <c r="D68" t="str">
        <f t="shared" si="2"/>
        <v>Missouri</v>
      </c>
      <c r="E68" s="41">
        <f t="shared" si="3"/>
        <v>22205.149999999998</v>
      </c>
      <c r="I68" s="16"/>
    </row>
    <row r="69" spans="1:9" ht="15.75" thickBot="1" x14ac:dyDescent="0.3">
      <c r="A69" s="22" t="s">
        <v>1762</v>
      </c>
      <c r="B69" s="42">
        <v>5589.3519999999971</v>
      </c>
      <c r="D69" t="str">
        <f t="shared" si="2"/>
        <v>Montana</v>
      </c>
      <c r="E69" s="41">
        <f t="shared" si="3"/>
        <v>5589.3519999999971</v>
      </c>
      <c r="I69" s="16"/>
    </row>
    <row r="70" spans="1:9" ht="15.75" thickBot="1" x14ac:dyDescent="0.3">
      <c r="A70" s="22" t="s">
        <v>138</v>
      </c>
      <c r="B70" s="42">
        <v>7464.9299999999985</v>
      </c>
      <c r="D70" t="str">
        <f t="shared" si="2"/>
        <v>Nebraska</v>
      </c>
      <c r="E70" s="41">
        <f t="shared" si="3"/>
        <v>7464.9299999999985</v>
      </c>
      <c r="I70" s="16"/>
    </row>
    <row r="71" spans="1:9" ht="15.75" thickBot="1" x14ac:dyDescent="0.3">
      <c r="A71" s="22" t="s">
        <v>1392</v>
      </c>
      <c r="B71" s="42">
        <v>16729.101999999999</v>
      </c>
      <c r="D71" t="str">
        <f t="shared" si="2"/>
        <v>Nevada</v>
      </c>
      <c r="E71" s="41">
        <f t="shared" si="3"/>
        <v>16729.101999999999</v>
      </c>
      <c r="I71" s="16"/>
    </row>
    <row r="72" spans="1:9" ht="15.75" thickBot="1" x14ac:dyDescent="0.3">
      <c r="A72" s="22" t="s">
        <v>2694</v>
      </c>
      <c r="B72" s="42">
        <v>7292.5239999999994</v>
      </c>
      <c r="D72" t="str">
        <f t="shared" si="2"/>
        <v>New Hampshire</v>
      </c>
      <c r="E72" s="41">
        <f t="shared" si="3"/>
        <v>7292.5239999999994</v>
      </c>
      <c r="I72" s="16"/>
    </row>
    <row r="73" spans="1:9" ht="15.75" thickBot="1" x14ac:dyDescent="0.3">
      <c r="A73" s="22" t="s">
        <v>788</v>
      </c>
      <c r="B73" s="42">
        <v>35764.312000000013</v>
      </c>
      <c r="D73" t="str">
        <f t="shared" si="2"/>
        <v>New Jersey</v>
      </c>
      <c r="E73" s="41">
        <f t="shared" si="3"/>
        <v>35764.312000000013</v>
      </c>
      <c r="I73" s="16"/>
    </row>
    <row r="74" spans="1:9" ht="15.75" thickBot="1" x14ac:dyDescent="0.3">
      <c r="A74" s="22" t="s">
        <v>668</v>
      </c>
      <c r="B74" s="42">
        <v>4783.5220000000008</v>
      </c>
      <c r="D74" t="str">
        <f t="shared" si="2"/>
        <v>New Mexico</v>
      </c>
      <c r="E74" s="41">
        <f t="shared" si="3"/>
        <v>4783.5220000000008</v>
      </c>
      <c r="I74" s="16"/>
    </row>
    <row r="75" spans="1:9" ht="15.75" thickBot="1" x14ac:dyDescent="0.3">
      <c r="A75" s="22" t="s">
        <v>267</v>
      </c>
      <c r="B75" s="42">
        <v>310876.27099999978</v>
      </c>
      <c r="D75" t="str">
        <f t="shared" si="2"/>
        <v>New York</v>
      </c>
      <c r="E75" s="41">
        <f t="shared" si="3"/>
        <v>310876.27099999978</v>
      </c>
      <c r="I75" s="16"/>
    </row>
    <row r="76" spans="1:9" ht="15.75" thickBot="1" x14ac:dyDescent="0.3">
      <c r="A76" s="22" t="s">
        <v>88</v>
      </c>
      <c r="B76" s="42">
        <v>55603.163999999968</v>
      </c>
      <c r="D76" t="str">
        <f t="shared" si="2"/>
        <v>North Carolina</v>
      </c>
      <c r="E76" s="41">
        <f t="shared" si="3"/>
        <v>55603.163999999968</v>
      </c>
      <c r="I76" s="16"/>
    </row>
    <row r="77" spans="1:9" ht="15.75" thickBot="1" x14ac:dyDescent="0.3">
      <c r="A77" s="22" t="s">
        <v>7449</v>
      </c>
      <c r="B77" s="42">
        <v>919.91</v>
      </c>
      <c r="D77" t="str">
        <f t="shared" si="2"/>
        <v>North Dakota</v>
      </c>
      <c r="E77" s="41">
        <f t="shared" si="3"/>
        <v>919.91</v>
      </c>
      <c r="I77" s="16"/>
    </row>
    <row r="78" spans="1:9" ht="15.75" thickBot="1" x14ac:dyDescent="0.3">
      <c r="A78" s="22" t="s">
        <v>498</v>
      </c>
      <c r="B78" s="42">
        <v>78258.135999999926</v>
      </c>
      <c r="D78" t="str">
        <f t="shared" si="2"/>
        <v>Ohio</v>
      </c>
      <c r="E78" s="41">
        <f t="shared" si="3"/>
        <v>78258.135999999926</v>
      </c>
      <c r="I78" s="16"/>
    </row>
    <row r="79" spans="1:9" ht="15.75" thickBot="1" x14ac:dyDescent="0.3">
      <c r="A79" s="22" t="s">
        <v>649</v>
      </c>
      <c r="B79" s="42">
        <v>19683.390000000003</v>
      </c>
      <c r="D79" t="str">
        <f t="shared" si="2"/>
        <v>Oklahoma</v>
      </c>
      <c r="E79" s="41">
        <f t="shared" si="3"/>
        <v>19683.390000000003</v>
      </c>
      <c r="I79" s="16"/>
    </row>
    <row r="80" spans="1:9" ht="15.75" thickBot="1" x14ac:dyDescent="0.3">
      <c r="A80" s="22" t="s">
        <v>420</v>
      </c>
      <c r="B80" s="42">
        <v>17431.149999999991</v>
      </c>
      <c r="D80" t="str">
        <f t="shared" si="2"/>
        <v>Oregon</v>
      </c>
      <c r="E80" s="41">
        <f t="shared" si="3"/>
        <v>17431.149999999991</v>
      </c>
      <c r="I80" s="16"/>
    </row>
    <row r="81" spans="1:9" ht="15.75" thickBot="1" x14ac:dyDescent="0.3">
      <c r="A81" s="22" t="s">
        <v>147</v>
      </c>
      <c r="B81" s="42">
        <v>116511.91400000003</v>
      </c>
      <c r="D81" t="str">
        <f t="shared" si="2"/>
        <v>Pennsylvania</v>
      </c>
      <c r="E81" s="41">
        <f t="shared" si="3"/>
        <v>116511.91400000003</v>
      </c>
      <c r="I81" s="16"/>
    </row>
    <row r="82" spans="1:9" ht="15.75" thickBot="1" x14ac:dyDescent="0.3">
      <c r="A82" s="22" t="s">
        <v>1399</v>
      </c>
      <c r="B82" s="42">
        <v>22627.955999999995</v>
      </c>
      <c r="D82" t="str">
        <f t="shared" si="2"/>
        <v>Rhode Island</v>
      </c>
      <c r="E82" s="41">
        <f t="shared" si="3"/>
        <v>22627.955999999995</v>
      </c>
      <c r="I82" s="16"/>
    </row>
    <row r="83" spans="1:9" ht="15.75" thickBot="1" x14ac:dyDescent="0.3">
      <c r="A83" s="22" t="s">
        <v>383</v>
      </c>
      <c r="B83" s="42">
        <v>8481.7099999999991</v>
      </c>
      <c r="D83" t="str">
        <f t="shared" si="2"/>
        <v>South Carolina</v>
      </c>
      <c r="E83" s="41">
        <f t="shared" si="3"/>
        <v>8481.7099999999991</v>
      </c>
      <c r="I83" s="16"/>
    </row>
    <row r="84" spans="1:9" ht="15.75" thickBot="1" x14ac:dyDescent="0.3">
      <c r="A84" s="22" t="s">
        <v>5326</v>
      </c>
      <c r="B84" s="42">
        <v>1315.5600000000002</v>
      </c>
      <c r="D84" t="str">
        <f t="shared" si="2"/>
        <v>South Dakota</v>
      </c>
      <c r="E84" s="41">
        <f t="shared" si="3"/>
        <v>1315.5600000000002</v>
      </c>
      <c r="I84" s="16"/>
    </row>
    <row r="85" spans="1:9" ht="15.75" thickBot="1" x14ac:dyDescent="0.3">
      <c r="A85" s="22" t="s">
        <v>335</v>
      </c>
      <c r="B85" s="42">
        <v>30661.872999999981</v>
      </c>
      <c r="D85" t="str">
        <f t="shared" si="2"/>
        <v>Tennessee</v>
      </c>
      <c r="E85" s="41">
        <f t="shared" si="3"/>
        <v>30661.872999999981</v>
      </c>
      <c r="I85" s="16"/>
    </row>
    <row r="86" spans="1:9" ht="15.75" thickBot="1" x14ac:dyDescent="0.3">
      <c r="A86" s="22" t="s">
        <v>104</v>
      </c>
      <c r="B86" s="42">
        <v>170188.04580000002</v>
      </c>
      <c r="D86" t="str">
        <f t="shared" si="2"/>
        <v>Texas</v>
      </c>
      <c r="E86" s="41">
        <f t="shared" si="3"/>
        <v>170188.04580000002</v>
      </c>
      <c r="I86" s="16"/>
    </row>
    <row r="87" spans="1:9" ht="15.75" thickBot="1" x14ac:dyDescent="0.3">
      <c r="A87" s="22" t="s">
        <v>121</v>
      </c>
      <c r="B87" s="42">
        <v>11220.055999999999</v>
      </c>
      <c r="D87" t="str">
        <f t="shared" si="2"/>
        <v>Utah</v>
      </c>
      <c r="E87" s="41">
        <f t="shared" si="3"/>
        <v>11220.055999999999</v>
      </c>
      <c r="I87" s="16"/>
    </row>
    <row r="88" spans="1:9" ht="15.75" thickBot="1" x14ac:dyDescent="0.3">
      <c r="A88" s="22" t="s">
        <v>5203</v>
      </c>
      <c r="B88" s="42">
        <v>8929.369999999999</v>
      </c>
      <c r="D88" t="str">
        <f t="shared" si="2"/>
        <v>Vermont</v>
      </c>
      <c r="E88" s="41">
        <f t="shared" si="3"/>
        <v>8929.369999999999</v>
      </c>
      <c r="I88" s="16"/>
    </row>
    <row r="89" spans="1:9" ht="15.75" thickBot="1" x14ac:dyDescent="0.3">
      <c r="A89" s="22" t="s">
        <v>319</v>
      </c>
      <c r="B89" s="42">
        <v>70636.719999999987</v>
      </c>
      <c r="D89" t="str">
        <f t="shared" si="2"/>
        <v>Virginia</v>
      </c>
      <c r="E89" s="41">
        <f t="shared" si="3"/>
        <v>70636.719999999987</v>
      </c>
      <c r="I89" s="16"/>
    </row>
    <row r="90" spans="1:9" ht="15.75" thickBot="1" x14ac:dyDescent="0.3">
      <c r="A90" s="22" t="s">
        <v>96</v>
      </c>
      <c r="B90" s="42">
        <v>138641.26999999993</v>
      </c>
      <c r="D90" t="str">
        <f t="shared" si="2"/>
        <v>Washington</v>
      </c>
      <c r="E90" s="41">
        <f t="shared" si="3"/>
        <v>138641.26999999993</v>
      </c>
      <c r="I90" s="16"/>
    </row>
    <row r="91" spans="1:9" ht="15.75" thickBot="1" x14ac:dyDescent="0.3">
      <c r="A91" s="22" t="s">
        <v>9726</v>
      </c>
      <c r="B91" s="42">
        <v>1209.8240000000001</v>
      </c>
      <c r="D91" t="str">
        <f t="shared" si="2"/>
        <v>West Virginia</v>
      </c>
      <c r="E91" s="41">
        <f t="shared" si="3"/>
        <v>1209.8240000000001</v>
      </c>
      <c r="I91" s="16"/>
    </row>
    <row r="92" spans="1:9" ht="15.75" thickBot="1" x14ac:dyDescent="0.3">
      <c r="A92" s="22" t="s">
        <v>114</v>
      </c>
      <c r="B92" s="42">
        <v>32114.610000000019</v>
      </c>
      <c r="D92" t="str">
        <f t="shared" si="2"/>
        <v>Wisconsin</v>
      </c>
      <c r="E92" s="41">
        <f t="shared" si="3"/>
        <v>32114.610000000019</v>
      </c>
      <c r="I92" s="16"/>
    </row>
    <row r="93" spans="1:9" ht="15.75" thickBot="1" x14ac:dyDescent="0.3">
      <c r="A93" s="25" t="s">
        <v>8542</v>
      </c>
      <c r="B93" s="43">
        <v>1603.1360000000002</v>
      </c>
      <c r="D93" t="str">
        <f t="shared" si="2"/>
        <v>Wyoming</v>
      </c>
      <c r="E93" s="41">
        <f t="shared" si="3"/>
        <v>1603.1360000000002</v>
      </c>
      <c r="I93" s="16"/>
    </row>
    <row r="94" spans="1:9" x14ac:dyDescent="0.25">
      <c r="A94" s="15"/>
      <c r="I94" s="16"/>
    </row>
    <row r="95" spans="1:9" x14ac:dyDescent="0.25">
      <c r="A95" s="15"/>
      <c r="I95" s="16"/>
    </row>
    <row r="96" spans="1:9" ht="15.75" thickBot="1" x14ac:dyDescent="0.3">
      <c r="A96" s="19"/>
      <c r="B96" s="20"/>
      <c r="C96" s="20"/>
      <c r="D96" s="20"/>
      <c r="E96" s="20"/>
      <c r="F96" s="20"/>
      <c r="G96" s="20"/>
      <c r="H96" s="20"/>
      <c r="I96" s="21"/>
    </row>
    <row r="98" spans="1:5" ht="16.5" thickBot="1" x14ac:dyDescent="0.3">
      <c r="A98" s="66" t="s">
        <v>10959</v>
      </c>
      <c r="B98" s="67"/>
    </row>
    <row r="99" spans="1:5" ht="15.75" thickBot="1" x14ac:dyDescent="0.3"/>
    <row r="100" spans="1:5" ht="15.75" thickBot="1" x14ac:dyDescent="0.3">
      <c r="A100" s="31" t="s">
        <v>10939</v>
      </c>
      <c r="B100" s="32" t="s">
        <v>10934</v>
      </c>
      <c r="D100" s="40" t="s">
        <v>10960</v>
      </c>
      <c r="E100" s="40" t="s">
        <v>10961</v>
      </c>
    </row>
    <row r="101" spans="1:5" x14ac:dyDescent="0.25">
      <c r="A101" s="18" t="s">
        <v>72</v>
      </c>
      <c r="B101" s="41">
        <v>330007.05400000012</v>
      </c>
      <c r="D101" s="12" t="str">
        <f>A101</f>
        <v>Phones</v>
      </c>
      <c r="E101" s="42">
        <f>GETPIVOTDATA("Sales",$A$100,"Sub-Category",A101)</f>
        <v>330007.05400000012</v>
      </c>
    </row>
    <row r="102" spans="1:5" x14ac:dyDescent="0.25">
      <c r="A102" s="33" t="s">
        <v>36</v>
      </c>
      <c r="B102" s="42">
        <v>328449.1030000007</v>
      </c>
      <c r="D102" s="15" t="str">
        <f t="shared" ref="D102:D105" si="4">A102</f>
        <v>Chairs</v>
      </c>
      <c r="E102" s="42">
        <f t="shared" ref="E102:E105" si="5">GETPIVOTDATA("Sales",$A$100,"Sub-Category",A102)</f>
        <v>328449.1030000007</v>
      </c>
    </row>
    <row r="103" spans="1:5" x14ac:dyDescent="0.25">
      <c r="A103" s="33" t="s">
        <v>59</v>
      </c>
      <c r="B103" s="42">
        <v>223843.60800000012</v>
      </c>
      <c r="D103" s="15" t="str">
        <f t="shared" si="4"/>
        <v>Storage</v>
      </c>
      <c r="E103" s="42">
        <f t="shared" si="5"/>
        <v>223843.60800000012</v>
      </c>
    </row>
    <row r="104" spans="1:5" x14ac:dyDescent="0.25">
      <c r="A104" s="33" t="s">
        <v>56</v>
      </c>
      <c r="B104" s="42">
        <v>206965.53200000009</v>
      </c>
      <c r="D104" s="15" t="str">
        <f t="shared" si="4"/>
        <v>Tables</v>
      </c>
      <c r="E104" s="42">
        <f t="shared" si="5"/>
        <v>206965.53200000009</v>
      </c>
    </row>
    <row r="105" spans="1:5" ht="15.75" thickBot="1" x14ac:dyDescent="0.3">
      <c r="A105" s="39" t="s">
        <v>75</v>
      </c>
      <c r="B105" s="43">
        <v>203412.73300000009</v>
      </c>
      <c r="D105" s="19" t="str">
        <f t="shared" si="4"/>
        <v>Binders</v>
      </c>
      <c r="E105" s="42">
        <f t="shared" si="5"/>
        <v>203412.73300000009</v>
      </c>
    </row>
    <row r="117" ht="15.75" thickBot="1" x14ac:dyDescent="0.3"/>
  </sheetData>
  <mergeCells count="6">
    <mergeCell ref="A43:B43"/>
    <mergeCell ref="A98:B98"/>
    <mergeCell ref="A1:E2"/>
    <mergeCell ref="A21:B21"/>
    <mergeCell ref="A31:B31"/>
    <mergeCell ref="A4:C4"/>
  </mergeCells>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DASHBOARD</vt:lpstr>
      <vt:lpstr>KPI</vt:lpstr>
      <vt:lpstr>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Daripineni Teja</cp:lastModifiedBy>
  <dcterms:created xsi:type="dcterms:W3CDTF">2015-06-05T18:17:20Z</dcterms:created>
  <dcterms:modified xsi:type="dcterms:W3CDTF">2025-09-04T11:16:42Z</dcterms:modified>
</cp:coreProperties>
</file>