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lises Gttrz\Desktop\"/>
    </mc:Choice>
  </mc:AlternateContent>
  <bookViews>
    <workbookView xWindow="0" yWindow="0" windowWidth="23040" windowHeight="92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" l="1"/>
  <c r="S33" i="1"/>
  <c r="S34" i="1"/>
  <c r="S35" i="1"/>
  <c r="S31" i="1"/>
  <c r="P32" i="1"/>
  <c r="P33" i="1"/>
  <c r="P34" i="1"/>
  <c r="P35" i="1"/>
  <c r="P31" i="1"/>
  <c r="M32" i="1"/>
  <c r="M33" i="1"/>
  <c r="M34" i="1"/>
  <c r="M35" i="1"/>
  <c r="M31" i="1"/>
  <c r="I3" i="1"/>
  <c r="I4" i="1"/>
  <c r="I5" i="1"/>
  <c r="I6" i="1"/>
  <c r="I7" i="1"/>
  <c r="I8" i="1"/>
  <c r="I9" i="1"/>
  <c r="I10" i="1"/>
  <c r="G2" i="1"/>
  <c r="I2" i="1"/>
  <c r="G3" i="1"/>
  <c r="G4" i="1"/>
  <c r="G5" i="1"/>
  <c r="G6" i="1"/>
  <c r="G7" i="1"/>
  <c r="G8" i="1"/>
  <c r="G9" i="1"/>
  <c r="G10" i="1"/>
  <c r="S24" i="1"/>
  <c r="S25" i="1"/>
  <c r="S26" i="1"/>
  <c r="S27" i="1"/>
  <c r="S23" i="1"/>
  <c r="P24" i="1"/>
  <c r="P25" i="1"/>
  <c r="P26" i="1"/>
  <c r="P27" i="1"/>
  <c r="P23" i="1"/>
  <c r="M24" i="1"/>
  <c r="M25" i="1"/>
  <c r="M26" i="1"/>
  <c r="M27" i="1"/>
  <c r="M23" i="1"/>
  <c r="S14" i="1"/>
  <c r="S15" i="1"/>
  <c r="S16" i="1"/>
  <c r="S17" i="1"/>
  <c r="S13" i="1"/>
  <c r="P14" i="1"/>
  <c r="P15" i="1"/>
  <c r="P16" i="1"/>
  <c r="P17" i="1"/>
  <c r="P13" i="1"/>
  <c r="M14" i="1"/>
  <c r="M15" i="1"/>
  <c r="M16" i="1"/>
  <c r="M17" i="1"/>
  <c r="M13" i="1"/>
  <c r="D2" i="1"/>
  <c r="H3" i="1"/>
  <c r="H4" i="1"/>
  <c r="H5" i="1"/>
  <c r="H6" i="1"/>
  <c r="H7" i="1"/>
  <c r="H8" i="1"/>
  <c r="H9" i="1"/>
  <c r="H10" i="1"/>
  <c r="H2" i="1"/>
  <c r="F2" i="1"/>
  <c r="D9" i="1"/>
  <c r="F9" i="1" s="1"/>
  <c r="D10" i="1"/>
  <c r="F10" i="1" s="1"/>
  <c r="D8" i="1"/>
  <c r="F8" i="1"/>
  <c r="D6" i="1"/>
  <c r="D7" i="1"/>
  <c r="F5" i="1"/>
  <c r="F6" i="1"/>
  <c r="F7" i="1"/>
  <c r="D5" i="1"/>
  <c r="F3" i="1"/>
  <c r="F4" i="1"/>
  <c r="D4" i="1"/>
  <c r="D3" i="1"/>
</calcChain>
</file>

<file path=xl/sharedStrings.xml><?xml version="1.0" encoding="utf-8"?>
<sst xmlns="http://schemas.openxmlformats.org/spreadsheetml/2006/main" count="36" uniqueCount="15">
  <si>
    <t>Dia</t>
  </si>
  <si>
    <t>Minutos</t>
  </si>
  <si>
    <t>ESP32</t>
  </si>
  <si>
    <t>Registros por hora</t>
  </si>
  <si>
    <t>Ancho de Banda Diario GB</t>
  </si>
  <si>
    <t>Ancho de Banda Bytes Diario</t>
  </si>
  <si>
    <t>Ancho de Banda Bytes Anual</t>
  </si>
  <si>
    <t>Ancho de Banda Anual GB</t>
  </si>
  <si>
    <t>Envio de datos en bytes</t>
  </si>
  <si>
    <t>50 Dispositivos</t>
  </si>
  <si>
    <t>X</t>
  </si>
  <si>
    <t>Y</t>
  </si>
  <si>
    <t>Dias</t>
  </si>
  <si>
    <t>100 Dispositivos</t>
  </si>
  <si>
    <t>150 Dispositivos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</si>
</sst>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50 Dispositivos cada 1 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Hoja1!$L$12</c:f>
              <c:strCache>
                <c:ptCount val="1"/>
                <c:pt idx="0">
                  <c:v>Dias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val>
            <c:numRef>
              <c:f>Hoja1!$L$13:$L$17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Hoja1!$M$12</c:f>
              <c:strCache>
                <c:ptCount val="1"/>
                <c:pt idx="0">
                  <c:v>Y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val>
            <c:numRef>
              <c:f>Hoja1!$M$13:$M$17</c:f>
              <c:numCache>
                <c:formatCode>General</c:formatCode>
                <c:ptCount val="5"/>
                <c:pt idx="0">
                  <c:v>72000</c:v>
                </c:pt>
                <c:pt idx="1">
                  <c:v>144000</c:v>
                </c:pt>
                <c:pt idx="2">
                  <c:v>216000</c:v>
                </c:pt>
                <c:pt idx="3">
                  <c:v>288000</c:v>
                </c:pt>
                <c:pt idx="4">
                  <c:v>360000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7294176"/>
        <c:axId val="1627285472"/>
      </c:barChart>
      <c:catAx>
        <c:axId val="162729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7285472"/>
        <c:crosses val="autoZero"/>
        <c:auto val="1"/>
        <c:lblAlgn val="ctr"/>
        <c:lblOffset val="100"/>
        <c:noMultiLvlLbl val="0"/>
      </c:catAx>
      <c:valAx>
        <c:axId val="16272854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72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50 Dispositivos cada 15 min</a:t>
            </a:r>
            <a:endParaRPr lang="es-MX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Hoja1!$O$13:$O$17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Hoja1!$P$13:$P$17</c:f>
              <c:numCache>
                <c:formatCode>General</c:formatCode>
                <c:ptCount val="5"/>
                <c:pt idx="0">
                  <c:v>4800</c:v>
                </c:pt>
                <c:pt idx="1">
                  <c:v>9600</c:v>
                </c:pt>
                <c:pt idx="2">
                  <c:v>14400</c:v>
                </c:pt>
                <c:pt idx="3">
                  <c:v>19200</c:v>
                </c:pt>
                <c:pt idx="4">
                  <c:v>24000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7278944"/>
        <c:axId val="1627279488"/>
      </c:barChart>
      <c:catAx>
        <c:axId val="1627278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7279488"/>
        <c:crosses val="autoZero"/>
        <c:auto val="1"/>
        <c:lblAlgn val="ctr"/>
        <c:lblOffset val="100"/>
        <c:noMultiLvlLbl val="0"/>
      </c:catAx>
      <c:valAx>
        <c:axId val="1627279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272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50 Dispositivos cada</a:t>
            </a:r>
            <a:r>
              <a:rPr lang="es-MX" baseline="0"/>
              <a:t> 60 min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Hoja1!$R$13:$R$17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Hoja1!$S$13:$S$17</c:f>
              <c:numCache>
                <c:formatCode>General</c:formatCode>
                <c:ptCount val="5"/>
                <c:pt idx="0">
                  <c:v>1200</c:v>
                </c:pt>
                <c:pt idx="1">
                  <c:v>2400</c:v>
                </c:pt>
                <c:pt idx="2">
                  <c:v>3600</c:v>
                </c:pt>
                <c:pt idx="3">
                  <c:v>4800</c:v>
                </c:pt>
                <c:pt idx="4">
                  <c:v>6000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7839440"/>
        <c:axId val="1917850320"/>
      </c:barChart>
      <c:catAx>
        <c:axId val="1917839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17850320"/>
        <c:crosses val="autoZero"/>
        <c:auto val="1"/>
        <c:lblAlgn val="ctr"/>
        <c:lblOffset val="100"/>
        <c:noMultiLvlLbl val="0"/>
      </c:catAx>
      <c:valAx>
        <c:axId val="1917850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178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Dispositivos cada 1 min</a:t>
            </a:r>
          </a:p>
        </c:rich>
      </c:tx>
      <c:layout>
        <c:manualLayout>
          <c:xMode val="edge"/>
          <c:yMode val="edge"/>
          <c:x val="0.268013779527559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Hoja1!$L$23:$L$27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Hoja1!$M$23:$M$27</c:f>
              <c:numCache>
                <c:formatCode>General</c:formatCode>
                <c:ptCount val="5"/>
                <c:pt idx="0">
                  <c:v>144000</c:v>
                </c:pt>
                <c:pt idx="1">
                  <c:v>288000</c:v>
                </c:pt>
                <c:pt idx="2">
                  <c:v>432000</c:v>
                </c:pt>
                <c:pt idx="3">
                  <c:v>576000</c:v>
                </c:pt>
                <c:pt idx="4">
                  <c:v>720000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7844336"/>
        <c:axId val="1917844880"/>
      </c:barChart>
      <c:catAx>
        <c:axId val="191784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7844880"/>
        <c:crosses val="autoZero"/>
        <c:auto val="1"/>
        <c:lblAlgn val="ctr"/>
        <c:lblOffset val="100"/>
        <c:noMultiLvlLbl val="0"/>
      </c:catAx>
      <c:valAx>
        <c:axId val="19178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78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cada 15 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Hoja1!$O$23:$O$27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Hoja1!$P$23:$P$27</c:f>
              <c:numCache>
                <c:formatCode>General</c:formatCode>
                <c:ptCount val="5"/>
                <c:pt idx="0">
                  <c:v>9600</c:v>
                </c:pt>
                <c:pt idx="1">
                  <c:v>19200</c:v>
                </c:pt>
                <c:pt idx="2">
                  <c:v>28800</c:v>
                </c:pt>
                <c:pt idx="3">
                  <c:v>38400</c:v>
                </c:pt>
                <c:pt idx="4">
                  <c:v>48000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5583184"/>
        <c:axId val="1815585360"/>
      </c:barChart>
      <c:catAx>
        <c:axId val="1815583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585360"/>
        <c:crosses val="autoZero"/>
        <c:auto val="1"/>
        <c:lblAlgn val="ctr"/>
        <c:lblOffset val="100"/>
        <c:noMultiLvlLbl val="0"/>
      </c:catAx>
      <c:valAx>
        <c:axId val="1815585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155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cada 60</a:t>
            </a:r>
            <a:r>
              <a:rPr lang="es-MX" baseline="0"/>
              <a:t> min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Hoja1!$R$23:$R$27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Hoja1!$S$23:$S$27</c:f>
              <c:numCache>
                <c:formatCode>General</c:formatCode>
                <c:ptCount val="5"/>
                <c:pt idx="0">
                  <c:v>2400</c:v>
                </c:pt>
                <c:pt idx="1">
                  <c:v>4800</c:v>
                </c:pt>
                <c:pt idx="2">
                  <c:v>7200</c:v>
                </c:pt>
                <c:pt idx="3">
                  <c:v>9600</c:v>
                </c:pt>
                <c:pt idx="4">
                  <c:v>12000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7847056"/>
        <c:axId val="1917850864"/>
      </c:barChart>
      <c:catAx>
        <c:axId val="1917847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917850864"/>
        <c:crosses val="autoZero"/>
        <c:auto val="1"/>
        <c:lblAlgn val="ctr"/>
        <c:lblOffset val="100"/>
        <c:noMultiLvlLbl val="0"/>
      </c:catAx>
      <c:valAx>
        <c:axId val="1917850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178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150 cada 1 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Hoja1!$L$31:$L$35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Hoja1!$M$31:$M$35</c:f>
              <c:numCache>
                <c:formatCode>General</c:formatCode>
                <c:ptCount val="5"/>
                <c:pt idx="0">
                  <c:v>216000</c:v>
                </c:pt>
                <c:pt idx="1">
                  <c:v>432000</c:v>
                </c:pt>
                <c:pt idx="2">
                  <c:v>648000</c:v>
                </c:pt>
                <c:pt idx="3">
                  <c:v>864000</c:v>
                </c:pt>
                <c:pt idx="4">
                  <c:v>1080000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7842704"/>
        <c:axId val="1917847600"/>
      </c:barChart>
      <c:catAx>
        <c:axId val="19178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7847600"/>
        <c:crosses val="autoZero"/>
        <c:auto val="1"/>
        <c:lblAlgn val="ctr"/>
        <c:lblOffset val="100"/>
        <c:noMultiLvlLbl val="0"/>
      </c:catAx>
      <c:valAx>
        <c:axId val="19178476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78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150 cada 15 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Hoja1!$O$31:$O$35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Hoja1!$P$31:$P$35</c:f>
              <c:numCache>
                <c:formatCode>General</c:formatCode>
                <c:ptCount val="5"/>
                <c:pt idx="0">
                  <c:v>14400</c:v>
                </c:pt>
                <c:pt idx="1">
                  <c:v>28800</c:v>
                </c:pt>
                <c:pt idx="2">
                  <c:v>43200</c:v>
                </c:pt>
                <c:pt idx="3">
                  <c:v>57600</c:v>
                </c:pt>
                <c:pt idx="4">
                  <c:v>72000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3705056"/>
        <c:axId val="1913706144"/>
      </c:barChart>
      <c:catAx>
        <c:axId val="191370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3706144"/>
        <c:crosses val="autoZero"/>
        <c:auto val="1"/>
        <c:lblAlgn val="ctr"/>
        <c:lblOffset val="100"/>
        <c:noMultiLvlLbl val="0"/>
      </c:catAx>
      <c:valAx>
        <c:axId val="19137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37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150 cada 60 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Hoja1!$R$31:$R$35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3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Hoja1!$S$31:$S$35</c:f>
              <c:numCache>
                <c:formatCode>General</c:formatCode>
                <c:ptCount val="5"/>
                <c:pt idx="0">
                  <c:v>3600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  <c:pt idx="4">
                  <c:v>18000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3702336"/>
        <c:axId val="1913712128"/>
      </c:barChart>
      <c:catAx>
        <c:axId val="191370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3712128"/>
        <c:crosses val="autoZero"/>
        <c:auto val="1"/>
        <c:lblAlgn val="ctr"/>
        <c:lblOffset val="100"/>
        <c:noMultiLvlLbl val="0"/>
      </c:catAx>
      <c:valAx>
        <c:axId val="19137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3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11</xdr:row>
      <xdr:rowOff>65315</xdr:rowOff>
    </xdr:from>
    <xdr:to>
      <xdr:col>3</xdr:col>
      <xdr:colOff>1059179</xdr:colOff>
      <xdr:row>23</xdr:row>
      <xdr:rowOff>93617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42454</xdr:rowOff>
    </xdr:from>
    <xdr:to>
      <xdr:col>4</xdr:col>
      <xdr:colOff>91440</xdr:colOff>
      <xdr:row>38</xdr:row>
      <xdr:rowOff>97971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195942</xdr:colOff>
      <xdr:row>11</xdr:row>
      <xdr:rowOff>10886</xdr:rowOff>
    </xdr:from>
    <xdr:to>
      <xdr:col>7</xdr:col>
      <xdr:colOff>286294</xdr:colOff>
      <xdr:row>24</xdr:row>
      <xdr:rowOff>18505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522513</xdr:colOff>
      <xdr:row>26</xdr:row>
      <xdr:rowOff>76200</xdr:rowOff>
    </xdr:from>
    <xdr:to>
      <xdr:col>7</xdr:col>
      <xdr:colOff>478971</xdr:colOff>
      <xdr:row>38</xdr:row>
      <xdr:rowOff>54428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43544</xdr:rowOff>
    </xdr:from>
    <xdr:to>
      <xdr:col>3</xdr:col>
      <xdr:colOff>642257</xdr:colOff>
      <xdr:row>50</xdr:row>
      <xdr:rowOff>76200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283028</xdr:colOff>
      <xdr:row>40</xdr:row>
      <xdr:rowOff>54429</xdr:rowOff>
    </xdr:from>
    <xdr:to>
      <xdr:col>7</xdr:col>
      <xdr:colOff>54428</xdr:colOff>
      <xdr:row>51</xdr:row>
      <xdr:rowOff>97971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143933</xdr:colOff>
      <xdr:row>52</xdr:row>
      <xdr:rowOff>33867</xdr:rowOff>
    </xdr:from>
    <xdr:to>
      <xdr:col>3</xdr:col>
      <xdr:colOff>188685</xdr:colOff>
      <xdr:row>63</xdr:row>
      <xdr:rowOff>72571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575733</xdr:colOff>
      <xdr:row>52</xdr:row>
      <xdr:rowOff>101600</xdr:rowOff>
    </xdr:from>
    <xdr:to>
      <xdr:col>5</xdr:col>
      <xdr:colOff>1269999</xdr:colOff>
      <xdr:row>63</xdr:row>
      <xdr:rowOff>93132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203201</xdr:colOff>
      <xdr:row>52</xdr:row>
      <xdr:rowOff>160867</xdr:rowOff>
    </xdr:from>
    <xdr:to>
      <xdr:col>10</xdr:col>
      <xdr:colOff>143935</xdr:colOff>
      <xdr:row>65</xdr:row>
      <xdr:rowOff>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90" zoomScaleNormal="90" workbookViewId="0">
      <selection activeCell="I2" sqref="E2:I10"/>
    </sheetView>
  </sheetViews>
  <sheetFormatPr baseColWidth="10" defaultRowHeight="14.4" x14ac:dyDescent="0.3"/>
  <cols>
    <col min="3" max="3" width="20.33203125" customWidth="1"/>
    <col min="4" max="4" width="16.5546875" customWidth="1"/>
    <col min="5" max="5" width="21.33203125" customWidth="1"/>
    <col min="6" max="6" width="20.6640625" customWidth="1"/>
    <col min="7" max="7" width="15.109375" customWidth="1"/>
    <col min="8" max="8" width="16.5546875" customWidth="1"/>
    <col min="13" max="13" width="13.6640625" customWidth="1"/>
  </cols>
  <sheetData>
    <row r="1" spans="1:19" ht="43.2" x14ac:dyDescent="0.3">
      <c r="A1" s="4" t="s">
        <v>2</v>
      </c>
      <c r="B1" s="4" t="s">
        <v>1</v>
      </c>
      <c r="C1" s="5" t="s">
        <v>3</v>
      </c>
      <c r="D1" s="4" t="s">
        <v>0</v>
      </c>
      <c r="E1" s="4" t="s">
        <v>8</v>
      </c>
      <c r="F1" s="12" t="s">
        <v>5</v>
      </c>
      <c r="G1" s="12" t="s">
        <v>4</v>
      </c>
      <c r="H1" s="12" t="s">
        <v>6</v>
      </c>
      <c r="I1" s="12" t="s">
        <v>7</v>
      </c>
    </row>
    <row r="2" spans="1:19" x14ac:dyDescent="0.3">
      <c r="A2" s="6">
        <v>50</v>
      </c>
      <c r="B2" s="3">
        <v>1</v>
      </c>
      <c r="C2" s="3">
        <v>60</v>
      </c>
      <c r="D2" s="3">
        <f>(50*C2)*24</f>
        <v>72000</v>
      </c>
      <c r="E2" s="3">
        <v>28</v>
      </c>
      <c r="F2" s="3">
        <f>D2*E2</f>
        <v>2016000</v>
      </c>
      <c r="G2" s="3">
        <f>F2/(1024*1024*1024)</f>
        <v>1.8775463104248047E-3</v>
      </c>
      <c r="H2" s="3">
        <f>(D2*365)*E2</f>
        <v>735840000</v>
      </c>
      <c r="I2" s="3">
        <f>H2/(1024*1024*1024)</f>
        <v>0.68530440330505371</v>
      </c>
    </row>
    <row r="3" spans="1:19" x14ac:dyDescent="0.3">
      <c r="A3" s="7"/>
      <c r="B3" s="3">
        <v>15</v>
      </c>
      <c r="C3" s="3">
        <v>4</v>
      </c>
      <c r="D3" s="3">
        <f>(50*C3)*24</f>
        <v>4800</v>
      </c>
      <c r="E3" s="3">
        <v>28</v>
      </c>
      <c r="F3" s="3">
        <f t="shared" ref="F3:F10" si="0">D3*E3</f>
        <v>134400</v>
      </c>
      <c r="G3" s="3">
        <f t="shared" ref="G3:G10" si="1">F3/(1024*1024*1024)</f>
        <v>1.2516975402832031E-4</v>
      </c>
      <c r="H3" s="3">
        <f t="shared" ref="H3:H10" si="2">(D3*365)*E3</f>
        <v>49056000</v>
      </c>
      <c r="I3" s="3">
        <f t="shared" ref="I3:I10" si="3">H3/(1024*1024*1024)</f>
        <v>4.5686960220336914E-2</v>
      </c>
    </row>
    <row r="4" spans="1:19" x14ac:dyDescent="0.3">
      <c r="A4" s="8"/>
      <c r="B4" s="3">
        <v>60</v>
      </c>
      <c r="C4" s="3">
        <v>1</v>
      </c>
      <c r="D4" s="3">
        <f>(50*C4)*24</f>
        <v>1200</v>
      </c>
      <c r="E4" s="3">
        <v>28</v>
      </c>
      <c r="F4" s="3">
        <f t="shared" si="0"/>
        <v>33600</v>
      </c>
      <c r="G4" s="3">
        <f t="shared" si="1"/>
        <v>3.1292438507080078E-5</v>
      </c>
      <c r="H4" s="3">
        <f t="shared" si="2"/>
        <v>12264000</v>
      </c>
      <c r="I4" s="3">
        <f t="shared" si="3"/>
        <v>1.1421740055084229E-2</v>
      </c>
    </row>
    <row r="5" spans="1:19" x14ac:dyDescent="0.3">
      <c r="A5" s="9">
        <v>100</v>
      </c>
      <c r="B5" s="2">
        <v>1</v>
      </c>
      <c r="C5" s="2">
        <v>60</v>
      </c>
      <c r="D5" s="2">
        <f>(100*C5)*24</f>
        <v>144000</v>
      </c>
      <c r="E5" s="2">
        <v>28</v>
      </c>
      <c r="F5" s="13">
        <f t="shared" si="0"/>
        <v>4032000</v>
      </c>
      <c r="G5" s="13">
        <f t="shared" si="1"/>
        <v>3.7550926208496094E-3</v>
      </c>
      <c r="H5" s="13">
        <f t="shared" si="2"/>
        <v>1471680000</v>
      </c>
      <c r="I5" s="13">
        <f t="shared" si="3"/>
        <v>1.3706088066101074</v>
      </c>
    </row>
    <row r="6" spans="1:19" x14ac:dyDescent="0.3">
      <c r="A6" s="9"/>
      <c r="B6" s="2">
        <v>15</v>
      </c>
      <c r="C6" s="2">
        <v>4</v>
      </c>
      <c r="D6" s="2">
        <f t="shared" ref="D6:D10" si="4">(100*C6)*24</f>
        <v>9600</v>
      </c>
      <c r="E6" s="2">
        <v>28</v>
      </c>
      <c r="F6" s="2">
        <f t="shared" si="0"/>
        <v>268800</v>
      </c>
      <c r="G6" s="2">
        <f t="shared" si="1"/>
        <v>2.5033950805664063E-4</v>
      </c>
      <c r="H6" s="2">
        <f t="shared" si="2"/>
        <v>98112000</v>
      </c>
      <c r="I6" s="2">
        <f t="shared" si="3"/>
        <v>9.1373920440673828E-2</v>
      </c>
    </row>
    <row r="7" spans="1:19" x14ac:dyDescent="0.3">
      <c r="A7" s="9"/>
      <c r="B7" s="2">
        <v>60</v>
      </c>
      <c r="C7" s="2">
        <v>1</v>
      </c>
      <c r="D7" s="2">
        <f t="shared" si="4"/>
        <v>2400</v>
      </c>
      <c r="E7" s="2">
        <v>28</v>
      </c>
      <c r="F7" s="2">
        <f t="shared" si="0"/>
        <v>67200</v>
      </c>
      <c r="G7" s="2">
        <f t="shared" si="1"/>
        <v>6.2584877014160156E-5</v>
      </c>
      <c r="H7" s="2">
        <f t="shared" si="2"/>
        <v>24528000</v>
      </c>
      <c r="I7" s="2">
        <f t="shared" si="3"/>
        <v>2.2843480110168457E-2</v>
      </c>
    </row>
    <row r="8" spans="1:19" x14ac:dyDescent="0.3">
      <c r="A8" s="10">
        <v>150</v>
      </c>
      <c r="B8" s="11">
        <v>1</v>
      </c>
      <c r="C8" s="11">
        <v>60</v>
      </c>
      <c r="D8" s="11">
        <f>(150*C8)*24</f>
        <v>216000</v>
      </c>
      <c r="E8" s="11">
        <v>28</v>
      </c>
      <c r="F8" s="11">
        <f t="shared" si="0"/>
        <v>6048000</v>
      </c>
      <c r="G8" s="11">
        <f t="shared" si="1"/>
        <v>5.6326389312744141E-3</v>
      </c>
      <c r="H8" s="11">
        <f t="shared" si="2"/>
        <v>2207520000</v>
      </c>
      <c r="I8" s="11">
        <f t="shared" si="3"/>
        <v>2.0559132099151611</v>
      </c>
    </row>
    <row r="9" spans="1:19" x14ac:dyDescent="0.3">
      <c r="A9" s="10"/>
      <c r="B9" s="11">
        <v>15</v>
      </c>
      <c r="C9" s="11">
        <v>4</v>
      </c>
      <c r="D9" s="11">
        <f t="shared" ref="D9:D10" si="5">(150*C9)*24</f>
        <v>14400</v>
      </c>
      <c r="E9" s="11">
        <v>28</v>
      </c>
      <c r="F9" s="11">
        <f t="shared" si="0"/>
        <v>403200</v>
      </c>
      <c r="G9" s="11">
        <f t="shared" si="1"/>
        <v>3.7550926208496094E-4</v>
      </c>
      <c r="H9" s="11">
        <f t="shared" si="2"/>
        <v>147168000</v>
      </c>
      <c r="I9" s="11">
        <f t="shared" si="3"/>
        <v>0.13706088066101074</v>
      </c>
    </row>
    <row r="10" spans="1:19" x14ac:dyDescent="0.3">
      <c r="A10" s="10"/>
      <c r="B10" s="11">
        <v>60</v>
      </c>
      <c r="C10" s="11">
        <v>1</v>
      </c>
      <c r="D10" s="11">
        <f t="shared" si="5"/>
        <v>3600</v>
      </c>
      <c r="E10" s="11">
        <v>28</v>
      </c>
      <c r="F10" s="11">
        <f t="shared" si="0"/>
        <v>100800</v>
      </c>
      <c r="G10" s="11">
        <f t="shared" si="1"/>
        <v>9.3877315521240234E-5</v>
      </c>
      <c r="H10" s="11">
        <f t="shared" si="2"/>
        <v>36792000</v>
      </c>
      <c r="I10" s="11">
        <f t="shared" si="3"/>
        <v>3.4265220165252686E-2</v>
      </c>
    </row>
    <row r="11" spans="1:19" x14ac:dyDescent="0.3">
      <c r="L11" s="1" t="s">
        <v>9</v>
      </c>
      <c r="M11" s="1"/>
      <c r="O11" s="1" t="s">
        <v>9</v>
      </c>
      <c r="P11" s="1"/>
      <c r="R11" s="1" t="s">
        <v>9</v>
      </c>
      <c r="S11" s="1"/>
    </row>
    <row r="12" spans="1:19" x14ac:dyDescent="0.3">
      <c r="L12" t="s">
        <v>12</v>
      </c>
      <c r="M12" t="s">
        <v>11</v>
      </c>
      <c r="O12" t="s">
        <v>10</v>
      </c>
      <c r="P12" t="s">
        <v>11</v>
      </c>
      <c r="R12" t="s">
        <v>10</v>
      </c>
      <c r="S12" t="s">
        <v>11</v>
      </c>
    </row>
    <row r="13" spans="1:19" x14ac:dyDescent="0.3">
      <c r="L13">
        <v>1</v>
      </c>
      <c r="M13">
        <f>72000*L13</f>
        <v>72000</v>
      </c>
      <c r="O13">
        <v>1</v>
      </c>
      <c r="P13">
        <f>4800*O13</f>
        <v>4800</v>
      </c>
      <c r="R13">
        <v>1</v>
      </c>
      <c r="S13">
        <f>1200*R13</f>
        <v>1200</v>
      </c>
    </row>
    <row r="14" spans="1:19" x14ac:dyDescent="0.3">
      <c r="L14">
        <v>2</v>
      </c>
      <c r="M14">
        <f t="shared" ref="M14:M17" si="6">72000*L14</f>
        <v>144000</v>
      </c>
      <c r="O14">
        <v>2</v>
      </c>
      <c r="P14">
        <f t="shared" ref="P14:P17" si="7">4800*O14</f>
        <v>9600</v>
      </c>
      <c r="R14">
        <v>2</v>
      </c>
      <c r="S14">
        <f t="shared" ref="S14:S17" si="8">1200*R14</f>
        <v>2400</v>
      </c>
    </row>
    <row r="15" spans="1:19" x14ac:dyDescent="0.3">
      <c r="L15">
        <v>3</v>
      </c>
      <c r="M15">
        <f t="shared" si="6"/>
        <v>216000</v>
      </c>
      <c r="O15">
        <v>3</v>
      </c>
      <c r="P15">
        <f t="shared" si="7"/>
        <v>14400</v>
      </c>
      <c r="R15">
        <v>3</v>
      </c>
      <c r="S15">
        <f t="shared" si="8"/>
        <v>3600</v>
      </c>
    </row>
    <row r="16" spans="1:19" x14ac:dyDescent="0.3">
      <c r="L16">
        <v>4</v>
      </c>
      <c r="M16">
        <f t="shared" si="6"/>
        <v>288000</v>
      </c>
      <c r="O16">
        <v>4</v>
      </c>
      <c r="P16">
        <f t="shared" si="7"/>
        <v>19200</v>
      </c>
      <c r="R16">
        <v>4</v>
      </c>
      <c r="S16">
        <f t="shared" si="8"/>
        <v>4800</v>
      </c>
    </row>
    <row r="17" spans="12:19" x14ac:dyDescent="0.3">
      <c r="L17">
        <v>5</v>
      </c>
      <c r="M17">
        <f t="shared" si="6"/>
        <v>360000</v>
      </c>
      <c r="O17">
        <v>5</v>
      </c>
      <c r="P17">
        <f t="shared" si="7"/>
        <v>24000</v>
      </c>
      <c r="R17">
        <v>5</v>
      </c>
      <c r="S17">
        <f t="shared" si="8"/>
        <v>6000</v>
      </c>
    </row>
    <row r="21" spans="12:19" x14ac:dyDescent="0.3">
      <c r="L21" s="1" t="s">
        <v>13</v>
      </c>
      <c r="M21" s="1"/>
      <c r="O21" s="1" t="s">
        <v>13</v>
      </c>
      <c r="P21" s="1"/>
      <c r="R21" s="1" t="s">
        <v>13</v>
      </c>
      <c r="S21" s="1"/>
    </row>
    <row r="22" spans="12:19" x14ac:dyDescent="0.3">
      <c r="L22" t="s">
        <v>12</v>
      </c>
      <c r="M22" t="s">
        <v>11</v>
      </c>
      <c r="O22" t="s">
        <v>10</v>
      </c>
      <c r="P22" t="s">
        <v>11</v>
      </c>
      <c r="R22" t="s">
        <v>10</v>
      </c>
      <c r="S22" t="s">
        <v>11</v>
      </c>
    </row>
    <row r="23" spans="12:19" x14ac:dyDescent="0.3">
      <c r="L23">
        <v>1</v>
      </c>
      <c r="M23">
        <f>144000*L23</f>
        <v>144000</v>
      </c>
      <c r="O23">
        <v>1</v>
      </c>
      <c r="P23">
        <f>9600*O23</f>
        <v>9600</v>
      </c>
      <c r="R23">
        <v>1</v>
      </c>
      <c r="S23">
        <f>2400*R23</f>
        <v>2400</v>
      </c>
    </row>
    <row r="24" spans="12:19" x14ac:dyDescent="0.3">
      <c r="L24">
        <v>2</v>
      </c>
      <c r="M24">
        <f t="shared" ref="M24:M27" si="9">144000*L24</f>
        <v>288000</v>
      </c>
      <c r="O24">
        <v>2</v>
      </c>
      <c r="P24">
        <f t="shared" ref="P24:P27" si="10">9600*O24</f>
        <v>19200</v>
      </c>
      <c r="R24">
        <v>2</v>
      </c>
      <c r="S24">
        <f t="shared" ref="S24:S27" si="11">2400*R24</f>
        <v>4800</v>
      </c>
    </row>
    <row r="25" spans="12:19" x14ac:dyDescent="0.3">
      <c r="L25">
        <v>3</v>
      </c>
      <c r="M25">
        <f t="shared" si="9"/>
        <v>432000</v>
      </c>
      <c r="O25">
        <v>3</v>
      </c>
      <c r="P25">
        <f t="shared" si="10"/>
        <v>28800</v>
      </c>
      <c r="R25">
        <v>3</v>
      </c>
      <c r="S25">
        <f t="shared" si="11"/>
        <v>7200</v>
      </c>
    </row>
    <row r="26" spans="12:19" x14ac:dyDescent="0.3">
      <c r="L26">
        <v>4</v>
      </c>
      <c r="M26">
        <f t="shared" si="9"/>
        <v>576000</v>
      </c>
      <c r="O26">
        <v>4</v>
      </c>
      <c r="P26">
        <f t="shared" si="10"/>
        <v>38400</v>
      </c>
      <c r="R26">
        <v>4</v>
      </c>
      <c r="S26">
        <f t="shared" si="11"/>
        <v>9600</v>
      </c>
    </row>
    <row r="27" spans="12:19" x14ac:dyDescent="0.3">
      <c r="L27">
        <v>5</v>
      </c>
      <c r="M27">
        <f t="shared" si="9"/>
        <v>720000</v>
      </c>
      <c r="O27">
        <v>5</v>
      </c>
      <c r="P27">
        <f t="shared" si="10"/>
        <v>48000</v>
      </c>
      <c r="R27">
        <v>5</v>
      </c>
      <c r="S27">
        <f t="shared" si="11"/>
        <v>12000</v>
      </c>
    </row>
    <row r="29" spans="12:19" x14ac:dyDescent="0.3">
      <c r="L29" s="1" t="s">
        <v>14</v>
      </c>
      <c r="M29" s="1"/>
      <c r="O29" s="1" t="s">
        <v>14</v>
      </c>
      <c r="P29" s="1"/>
      <c r="R29" s="1" t="s">
        <v>14</v>
      </c>
      <c r="S29" s="1"/>
    </row>
    <row r="30" spans="12:19" x14ac:dyDescent="0.3">
      <c r="L30" t="s">
        <v>12</v>
      </c>
      <c r="M30" t="s">
        <v>11</v>
      </c>
      <c r="O30" t="s">
        <v>12</v>
      </c>
      <c r="P30" t="s">
        <v>11</v>
      </c>
      <c r="R30" t="s">
        <v>12</v>
      </c>
      <c r="S30" t="s">
        <v>11</v>
      </c>
    </row>
    <row r="31" spans="12:19" x14ac:dyDescent="0.3">
      <c r="L31">
        <v>1</v>
      </c>
      <c r="M31">
        <f>216000*L31</f>
        <v>216000</v>
      </c>
      <c r="O31">
        <v>1</v>
      </c>
      <c r="P31">
        <f>14400*O31</f>
        <v>14400</v>
      </c>
      <c r="R31">
        <v>1</v>
      </c>
      <c r="S31">
        <f>3600*R31</f>
        <v>3600</v>
      </c>
    </row>
    <row r="32" spans="12:19" x14ac:dyDescent="0.3">
      <c r="L32">
        <v>2</v>
      </c>
      <c r="M32">
        <f t="shared" ref="M32:M35" si="12">216000*L32</f>
        <v>432000</v>
      </c>
      <c r="O32">
        <v>2</v>
      </c>
      <c r="P32">
        <f t="shared" ref="P32:P35" si="13">14400*O32</f>
        <v>28800</v>
      </c>
      <c r="R32">
        <v>2</v>
      </c>
      <c r="S32">
        <f t="shared" ref="S32:S35" si="14">3600*R32</f>
        <v>7200</v>
      </c>
    </row>
    <row r="33" spans="12:19" x14ac:dyDescent="0.3">
      <c r="L33">
        <v>3</v>
      </c>
      <c r="M33">
        <f t="shared" si="12"/>
        <v>648000</v>
      </c>
      <c r="O33">
        <v>3</v>
      </c>
      <c r="P33">
        <f t="shared" si="13"/>
        <v>43200</v>
      </c>
      <c r="R33">
        <v>3</v>
      </c>
      <c r="S33">
        <f t="shared" si="14"/>
        <v>10800</v>
      </c>
    </row>
    <row r="34" spans="12:19" x14ac:dyDescent="0.3">
      <c r="L34">
        <v>4</v>
      </c>
      <c r="M34">
        <f t="shared" si="12"/>
        <v>864000</v>
      </c>
      <c r="O34">
        <v>4</v>
      </c>
      <c r="P34">
        <f t="shared" si="13"/>
        <v>57600</v>
      </c>
      <c r="R34">
        <v>4</v>
      </c>
      <c r="S34">
        <f t="shared" si="14"/>
        <v>14400</v>
      </c>
    </row>
    <row r="35" spans="12:19" x14ac:dyDescent="0.3">
      <c r="L35">
        <v>5</v>
      </c>
      <c r="M35">
        <f t="shared" si="12"/>
        <v>1080000</v>
      </c>
      <c r="O35">
        <v>5</v>
      </c>
      <c r="P35">
        <f t="shared" si="13"/>
        <v>72000</v>
      </c>
      <c r="R35">
        <v>5</v>
      </c>
      <c r="S35">
        <f t="shared" si="14"/>
        <v>18000</v>
      </c>
    </row>
  </sheetData>
  <mergeCells count="12">
    <mergeCell ref="O11:P11"/>
    <mergeCell ref="R11:S11"/>
    <mergeCell ref="L21:M21"/>
    <mergeCell ref="O21:P21"/>
    <mergeCell ref="R21:S21"/>
    <mergeCell ref="L29:M29"/>
    <mergeCell ref="O29:P29"/>
    <mergeCell ref="R29:S29"/>
    <mergeCell ref="A2:A4"/>
    <mergeCell ref="A8:A10"/>
    <mergeCell ref="A5:A7"/>
    <mergeCell ref="L11:M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Gttrz</dc:creator>
  <cp:lastModifiedBy>Ulises Gttrz</cp:lastModifiedBy>
  <dcterms:created xsi:type="dcterms:W3CDTF">2023-11-28T20:11:16Z</dcterms:created>
  <dcterms:modified xsi:type="dcterms:W3CDTF">2023-11-28T22:14:12Z</dcterms:modified>
</cp:coreProperties>
</file>