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gol\Downloads\"/>
    </mc:Choice>
  </mc:AlternateContent>
  <xr:revisionPtr revIDLastSave="0" documentId="13_ncr:1_{94790D61-261C-400D-AC0D-C81CDC4CF5C4}" xr6:coauthVersionLast="47" xr6:coauthVersionMax="47" xr10:uidLastSave="{00000000-0000-0000-0000-000000000000}"/>
  <workbookProtection lockStructure="1"/>
  <bookViews>
    <workbookView xWindow="-108" yWindow="-108" windowWidth="23256" windowHeight="13176" xr2:uid="{00000000-000D-0000-FFFF-FFFF00000000}"/>
  </bookViews>
  <sheets>
    <sheet name="Evaluation" sheetId="2" r:id="rId1"/>
    <sheet name="Données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E30" i="2"/>
  <c r="E31" i="2"/>
  <c r="E8" i="2"/>
  <c r="E9" i="2"/>
  <c r="E12" i="2"/>
  <c r="E25" i="2" l="1"/>
  <c r="E33" i="2" l="1"/>
  <c r="E38" i="2"/>
  <c r="E37" i="2"/>
  <c r="E36" i="2"/>
  <c r="E35" i="2"/>
  <c r="E32" i="2"/>
  <c r="E27" i="2"/>
  <c r="E26" i="2"/>
  <c r="E23" i="2"/>
  <c r="E22" i="2"/>
  <c r="E21" i="2"/>
  <c r="E20" i="2"/>
  <c r="E19" i="2"/>
  <c r="E16" i="2"/>
  <c r="E13" i="2"/>
  <c r="E14" i="2"/>
  <c r="E24" i="2"/>
  <c r="E18" i="2"/>
  <c r="E11" i="2"/>
  <c r="E10" i="2"/>
  <c r="E17" i="2"/>
  <c r="E28" i="2" l="1"/>
  <c r="C15" i="2" s="1"/>
  <c r="G7" i="2" s="1"/>
  <c r="E15" i="2"/>
  <c r="C7" i="2" s="1"/>
  <c r="F7" i="2" s="1"/>
  <c r="E39" i="2"/>
  <c r="C34" i="2" s="1"/>
  <c r="E34" i="2"/>
  <c r="C28" i="2" s="1"/>
  <c r="H7" i="2" l="1"/>
  <c r="F40" i="2" l="1"/>
  <c r="C6" i="2"/>
  <c r="F42" i="2" s="1"/>
  <c r="F41" i="2"/>
  <c r="C40" i="2" s="1"/>
</calcChain>
</file>

<file path=xl/sharedStrings.xml><?xml version="1.0" encoding="utf-8"?>
<sst xmlns="http://schemas.openxmlformats.org/spreadsheetml/2006/main" count="75" uniqueCount="47">
  <si>
    <t>oui</t>
  </si>
  <si>
    <t>non</t>
  </si>
  <si>
    <t>Calcul</t>
  </si>
  <si>
    <t>Evaluation Livrable 1</t>
  </si>
  <si>
    <t>Nb D</t>
  </si>
  <si>
    <t>Nb C</t>
  </si>
  <si>
    <t>Nb A</t>
  </si>
  <si>
    <t>[4] Etablir une cartographie du Système d'Information</t>
  </si>
  <si>
    <t>[4] Détecter l'annuaire comme le "cœur" du Système d'Information</t>
  </si>
  <si>
    <t>[3] Schématiser le Système d'Information à l'aide d'un logiciel adapté</t>
  </si>
  <si>
    <t>Un logiciel pertinent a été utilisé (pas de paint, ou photo, ou PPT, …)</t>
  </si>
  <si>
    <t>Les différents composants du S.I. sont nommés</t>
  </si>
  <si>
    <t>Le schéma est clair et lisible, il est facile à comprendre</t>
  </si>
  <si>
    <t>Le schéma est centré sur l'annuaire</t>
  </si>
  <si>
    <t>L'annuaire (Active Directory) est présent</t>
  </si>
  <si>
    <t>Un serveur de bases de données (ou ERP) est présent</t>
  </si>
  <si>
    <t>Un équipement de sécurité est positionné en sortie du réseau local (identique ou après l'équipement de séparation)</t>
  </si>
  <si>
    <t>Bonus : certains serveurs sont regroupés virtuellement sur une même machine physique</t>
  </si>
  <si>
    <t>Le serveur DHCP apparait</t>
  </si>
  <si>
    <t>Bonus : les sites web déjà en place sont listés (dolibarr (ERP), docuwiki, site vitrine)</t>
  </si>
  <si>
    <t>Un proxy est proposé</t>
  </si>
  <si>
    <t>Un serveur de sauvegarde est proposé (idéalement mentionné comme physiquement distancié)</t>
  </si>
  <si>
    <t>Un contrôleur de domaine secondaire devrait être proposé</t>
  </si>
  <si>
    <t>Le serveur DNS apparait</t>
  </si>
  <si>
    <t>Propositions</t>
  </si>
  <si>
    <t>Valeurs</t>
  </si>
  <si>
    <t>Total Propositions</t>
  </si>
  <si>
    <t>La procédure prévoit un retour en arrière en cas de problème</t>
  </si>
  <si>
    <t>Total Annuaire</t>
  </si>
  <si>
    <t>Total Schéma</t>
  </si>
  <si>
    <t>Un équipement de séparation (routeur, pont, …) est positionné en sortie du réseau. Internet apparait. Et/ou il est précisé que le NAT est configuré.</t>
  </si>
  <si>
    <t>Bonus : Un routeur secondaire (ligne de secours) est proposé</t>
  </si>
  <si>
    <t>Les procédures utilisant des comptes utilisateurs font référence à l'annuaire comme source de données</t>
  </si>
  <si>
    <t>Base</t>
  </si>
  <si>
    <t>Un serveur WSUS (ou équivalent) apparait</t>
  </si>
  <si>
    <t>Un partage SMB (ou équivalent) apparait</t>
  </si>
  <si>
    <t>Un serveur NFS est proposé</t>
  </si>
  <si>
    <t>Bonus : Un serveur d'impression est proposé</t>
  </si>
  <si>
    <t>Un serveur web apparait (choix indifférent)</t>
  </si>
  <si>
    <t>Total base</t>
  </si>
  <si>
    <t>Les procédures proposent un ordre pour la migration des composants du S.I. en commençant par l'annuaire</t>
  </si>
  <si>
    <t>Un serveur de fichiers (et/ou FTP) apparait</t>
  </si>
  <si>
    <t>Un serveur de messagerie (ou IPBX) apparait</t>
  </si>
  <si>
    <t>Un serveur de messagerie (ou IPBX) est proposé (en complément de l'autre proposé dans base)</t>
  </si>
  <si>
    <t>Un adressage est proposé</t>
  </si>
  <si>
    <t>Grille évaluation : Administration du Système d'Administration - Livrable 1</t>
  </si>
  <si>
    <r>
      <rPr>
        <b/>
        <sz val="12"/>
        <color theme="1"/>
        <rFont val="Calibri"/>
        <family val="2"/>
        <scheme val="minor"/>
      </rPr>
      <t>Groupe 2 :</t>
    </r>
    <r>
      <rPr>
        <b/>
        <sz val="11"/>
        <color theme="1"/>
        <rFont val="Calibri"/>
        <family val="2"/>
        <scheme val="minor"/>
      </rPr>
      <t xml:space="preserve"> Florian BROCHOT, Hugo LAPLACE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</si>
</sst>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3" borderId="7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zoomScale="90" zoomScaleNormal="90" workbookViewId="0">
      <selection activeCell="B3" sqref="B3"/>
    </sheetView>
  </sheetViews>
  <sheetFormatPr baseColWidth="10" defaultColWidth="11.44140625" defaultRowHeight="14.4" x14ac:dyDescent="0.3"/>
  <cols>
    <col min="1" max="1" width="5.88671875" customWidth="1"/>
    <col min="2" max="2" width="133.6640625" customWidth="1"/>
    <col min="3" max="3" width="9.6640625" customWidth="1"/>
    <col min="5" max="5" width="10.33203125" customWidth="1"/>
    <col min="6" max="6" width="7.6640625" customWidth="1"/>
    <col min="7" max="7" width="11.44140625" customWidth="1"/>
    <col min="8" max="8" width="2.109375" customWidth="1"/>
    <col min="9" max="9" width="11.44140625" customWidth="1"/>
  </cols>
  <sheetData>
    <row r="1" spans="2:8" ht="23.4" x14ac:dyDescent="0.45">
      <c r="B1" s="20" t="s">
        <v>45</v>
      </c>
    </row>
    <row r="3" spans="2:8" ht="22.95" customHeight="1" x14ac:dyDescent="0.3">
      <c r="B3" s="21" t="s">
        <v>46</v>
      </c>
    </row>
    <row r="5" spans="2:8" ht="15.75" thickBot="1" x14ac:dyDescent="0.35"/>
    <row r="6" spans="2:8" ht="18.899999999999999" customHeight="1" thickBot="1" x14ac:dyDescent="0.35">
      <c r="B6" s="7" t="s">
        <v>7</v>
      </c>
      <c r="C6" s="7" t="str">
        <f>IF(H7&gt;=7,"A",IF(H7&gt;=5,"B",IF(H7&gt;=2,"C","D")))</f>
        <v>A</v>
      </c>
      <c r="G6" t="s">
        <v>2</v>
      </c>
    </row>
    <row r="7" spans="2:8" ht="16.350000000000001" thickBot="1" x14ac:dyDescent="0.35">
      <c r="B7" s="8" t="s">
        <v>33</v>
      </c>
      <c r="C7" s="6" t="str">
        <f>IF(E15&gt;=8,"A",IF(E15&gt;=5,"B",IF(E15&gt;=3,"C","D")))</f>
        <v>A</v>
      </c>
      <c r="E7" t="s">
        <v>25</v>
      </c>
      <c r="F7">
        <f>IF(C7="A",4,IF(C7="B",3,IF(C7="C",1,0)))</f>
        <v>4</v>
      </c>
      <c r="G7">
        <f>IF(C15="A",4,IF(C15="B",3,IF(C15="C",1,0)))</f>
        <v>3</v>
      </c>
      <c r="H7">
        <f>SUM(F7:G7)</f>
        <v>7</v>
      </c>
    </row>
    <row r="8" spans="2:8" x14ac:dyDescent="0.3">
      <c r="B8" s="12" t="s">
        <v>14</v>
      </c>
      <c r="C8" s="4" t="s">
        <v>0</v>
      </c>
      <c r="E8">
        <f>IF(C8="oui",3,0)</f>
        <v>3</v>
      </c>
    </row>
    <row r="9" spans="2:8" ht="15" x14ac:dyDescent="0.3">
      <c r="B9" s="13" t="s">
        <v>23</v>
      </c>
      <c r="C9" s="2" t="s">
        <v>0</v>
      </c>
      <c r="E9">
        <f>IF(C9="oui",2,0)</f>
        <v>2</v>
      </c>
    </row>
    <row r="10" spans="2:8" ht="15" x14ac:dyDescent="0.3">
      <c r="B10" s="13" t="s">
        <v>18</v>
      </c>
      <c r="C10" s="2" t="s">
        <v>0</v>
      </c>
      <c r="E10">
        <f t="shared" ref="E10:E14" si="0">IF(C10="oui",1,0)</f>
        <v>1</v>
      </c>
    </row>
    <row r="11" spans="2:8" x14ac:dyDescent="0.3">
      <c r="B11" s="13" t="s">
        <v>34</v>
      </c>
      <c r="C11" s="2" t="s">
        <v>0</v>
      </c>
      <c r="E11">
        <f t="shared" si="0"/>
        <v>1</v>
      </c>
    </row>
    <row r="12" spans="2:8" ht="15" x14ac:dyDescent="0.3">
      <c r="B12" s="14" t="s">
        <v>42</v>
      </c>
      <c r="C12" s="2" t="s">
        <v>1</v>
      </c>
      <c r="E12">
        <f t="shared" si="0"/>
        <v>0</v>
      </c>
    </row>
    <row r="13" spans="2:8" ht="15" x14ac:dyDescent="0.3">
      <c r="B13" s="15" t="s">
        <v>41</v>
      </c>
      <c r="C13" s="2" t="s">
        <v>0</v>
      </c>
      <c r="E13">
        <f>IF(C13="oui",1,0)</f>
        <v>1</v>
      </c>
    </row>
    <row r="14" spans="2:8" ht="15" thickBot="1" x14ac:dyDescent="0.35">
      <c r="B14" s="16" t="s">
        <v>38</v>
      </c>
      <c r="C14" s="2" t="s">
        <v>0</v>
      </c>
      <c r="E14">
        <f t="shared" si="0"/>
        <v>1</v>
      </c>
    </row>
    <row r="15" spans="2:8" ht="16.350000000000001" thickBot="1" x14ac:dyDescent="0.35">
      <c r="B15" s="9" t="s">
        <v>24</v>
      </c>
      <c r="C15" s="6" t="str">
        <f>IF(E28&gt;=6,"A",IF(E28&gt;=4,"B",IF(E28&gt;=2,"C","D")))</f>
        <v>B</v>
      </c>
      <c r="E15">
        <f>SUM(E8:E14)</f>
        <v>9</v>
      </c>
      <c r="F15" t="s">
        <v>39</v>
      </c>
    </row>
    <row r="16" spans="2:8" x14ac:dyDescent="0.3">
      <c r="B16" s="14" t="s">
        <v>43</v>
      </c>
      <c r="C16" s="5" t="s">
        <v>1</v>
      </c>
      <c r="E16">
        <f t="shared" ref="E16:E27" si="1">IF(C16="oui",1,0)</f>
        <v>0</v>
      </c>
    </row>
    <row r="17" spans="2:6" x14ac:dyDescent="0.3">
      <c r="B17" s="13" t="s">
        <v>35</v>
      </c>
      <c r="C17" s="2" t="s">
        <v>1</v>
      </c>
      <c r="E17">
        <f t="shared" ref="E17:E24" si="2">IF(C17="oui",1,0)</f>
        <v>0</v>
      </c>
    </row>
    <row r="18" spans="2:6" x14ac:dyDescent="0.3">
      <c r="B18" s="13" t="s">
        <v>36</v>
      </c>
      <c r="C18" s="2" t="s">
        <v>1</v>
      </c>
      <c r="E18">
        <f t="shared" si="2"/>
        <v>0</v>
      </c>
    </row>
    <row r="19" spans="2:6" x14ac:dyDescent="0.3">
      <c r="B19" s="13" t="s">
        <v>30</v>
      </c>
      <c r="C19" s="2" t="s">
        <v>0</v>
      </c>
      <c r="E19">
        <f t="shared" si="2"/>
        <v>1</v>
      </c>
    </row>
    <row r="20" spans="2:6" x14ac:dyDescent="0.3">
      <c r="B20" s="13" t="s">
        <v>16</v>
      </c>
      <c r="C20" s="2" t="s">
        <v>0</v>
      </c>
      <c r="E20">
        <f t="shared" si="2"/>
        <v>1</v>
      </c>
    </row>
    <row r="21" spans="2:6" x14ac:dyDescent="0.3">
      <c r="B21" s="13" t="s">
        <v>21</v>
      </c>
      <c r="C21" s="2" t="s">
        <v>1</v>
      </c>
      <c r="E21">
        <f t="shared" si="2"/>
        <v>0</v>
      </c>
    </row>
    <row r="22" spans="2:6" x14ac:dyDescent="0.3">
      <c r="B22" s="13" t="s">
        <v>15</v>
      </c>
      <c r="C22" s="2" t="s">
        <v>1</v>
      </c>
      <c r="E22">
        <f t="shared" si="2"/>
        <v>0</v>
      </c>
    </row>
    <row r="23" spans="2:6" x14ac:dyDescent="0.3">
      <c r="B23" s="13" t="s">
        <v>20</v>
      </c>
      <c r="C23" s="2" t="s">
        <v>1</v>
      </c>
      <c r="E23">
        <f t="shared" si="2"/>
        <v>0</v>
      </c>
    </row>
    <row r="24" spans="2:6" x14ac:dyDescent="0.3">
      <c r="B24" s="13" t="s">
        <v>37</v>
      </c>
      <c r="C24" s="2" t="s">
        <v>1</v>
      </c>
      <c r="E24">
        <f t="shared" si="2"/>
        <v>0</v>
      </c>
    </row>
    <row r="25" spans="2:6" x14ac:dyDescent="0.3">
      <c r="B25" s="13" t="s">
        <v>31</v>
      </c>
      <c r="C25" s="2" t="s">
        <v>1</v>
      </c>
      <c r="E25">
        <f t="shared" ref="E25" si="3">IF(C25="oui",1,0)</f>
        <v>0</v>
      </c>
    </row>
    <row r="26" spans="2:6" x14ac:dyDescent="0.3">
      <c r="B26" s="13" t="s">
        <v>17</v>
      </c>
      <c r="C26" s="2" t="s">
        <v>0</v>
      </c>
      <c r="E26">
        <f t="shared" si="1"/>
        <v>1</v>
      </c>
    </row>
    <row r="27" spans="2:6" ht="15" thickBot="1" x14ac:dyDescent="0.35">
      <c r="B27" s="17" t="s">
        <v>19</v>
      </c>
      <c r="C27" s="3" t="s">
        <v>0</v>
      </c>
      <c r="E27">
        <f t="shared" si="1"/>
        <v>1</v>
      </c>
    </row>
    <row r="28" spans="2:6" ht="18.600000000000001" thickBot="1" x14ac:dyDescent="0.35">
      <c r="B28" s="7" t="s">
        <v>8</v>
      </c>
      <c r="C28" s="7" t="str">
        <f>IF(E34&gt;=6,"A",IF(E34&gt;=4,"B",IF(E34&gt;=2,"C","D")))</f>
        <v>C</v>
      </c>
      <c r="E28">
        <f>SUM(E16:E27)</f>
        <v>4</v>
      </c>
      <c r="F28" t="s">
        <v>26</v>
      </c>
    </row>
    <row r="29" spans="2:6" x14ac:dyDescent="0.3">
      <c r="B29" s="18" t="s">
        <v>13</v>
      </c>
      <c r="C29" s="4" t="s">
        <v>0</v>
      </c>
      <c r="E29">
        <f>IF(C29="oui",2,0)</f>
        <v>2</v>
      </c>
    </row>
    <row r="30" spans="2:6" x14ac:dyDescent="0.3">
      <c r="B30" s="19" t="s">
        <v>32</v>
      </c>
      <c r="C30" s="2" t="s">
        <v>1</v>
      </c>
      <c r="E30">
        <f>IF(C30="oui",2,0)</f>
        <v>0</v>
      </c>
    </row>
    <row r="31" spans="2:6" ht="19.5" customHeight="1" x14ac:dyDescent="0.3">
      <c r="B31" s="13" t="s">
        <v>40</v>
      </c>
      <c r="C31" s="2" t="s">
        <v>1</v>
      </c>
      <c r="E31">
        <f>IF(C31="oui",2,0)</f>
        <v>0</v>
      </c>
    </row>
    <row r="32" spans="2:6" ht="15.75" customHeight="1" x14ac:dyDescent="0.3">
      <c r="B32" s="19" t="s">
        <v>22</v>
      </c>
      <c r="C32" s="2" t="s">
        <v>1</v>
      </c>
      <c r="E32">
        <f>IF(C32="oui",1,0)</f>
        <v>0</v>
      </c>
    </row>
    <row r="33" spans="2:6" ht="15.75" customHeight="1" thickBot="1" x14ac:dyDescent="0.35">
      <c r="B33" s="17" t="s">
        <v>27</v>
      </c>
      <c r="C33" s="3" t="s">
        <v>1</v>
      </c>
      <c r="E33">
        <f>IF(C33="oui",1,0)</f>
        <v>0</v>
      </c>
    </row>
    <row r="34" spans="2:6" ht="16.5" customHeight="1" thickBot="1" x14ac:dyDescent="0.35">
      <c r="B34" s="7" t="s">
        <v>9</v>
      </c>
      <c r="C34" s="7" t="str">
        <f>IF(E39&gt;=4,"A",IF(E39&gt;=3,"B",IF(E39&gt;=2,"C","D")))</f>
        <v>A</v>
      </c>
      <c r="E34">
        <f>SUM(E29:E33)</f>
        <v>2</v>
      </c>
      <c r="F34" t="s">
        <v>28</v>
      </c>
    </row>
    <row r="35" spans="2:6" ht="16.5" customHeight="1" x14ac:dyDescent="0.3">
      <c r="B35" s="18" t="s">
        <v>12</v>
      </c>
      <c r="C35" s="4" t="s">
        <v>0</v>
      </c>
      <c r="E35">
        <f>IF(C35="oui",1,0)</f>
        <v>1</v>
      </c>
    </row>
    <row r="36" spans="2:6" x14ac:dyDescent="0.3">
      <c r="B36" s="19" t="s">
        <v>11</v>
      </c>
      <c r="C36" s="2" t="s">
        <v>0</v>
      </c>
      <c r="E36">
        <f>IF(C36="oui",1,0)</f>
        <v>1</v>
      </c>
    </row>
    <row r="37" spans="2:6" x14ac:dyDescent="0.3">
      <c r="B37" s="19" t="s">
        <v>10</v>
      </c>
      <c r="C37" s="2" t="s">
        <v>0</v>
      </c>
      <c r="E37">
        <f>IF(C37="oui",1,0)</f>
        <v>1</v>
      </c>
    </row>
    <row r="38" spans="2:6" ht="15" thickBot="1" x14ac:dyDescent="0.35">
      <c r="B38" s="17" t="s">
        <v>44</v>
      </c>
      <c r="C38" s="3" t="s">
        <v>0</v>
      </c>
      <c r="E38">
        <f>IF(C38="oui",1,0)</f>
        <v>1</v>
      </c>
    </row>
    <row r="39" spans="2:6" ht="15" thickBot="1" x14ac:dyDescent="0.35">
      <c r="E39">
        <f>SUM(E35:E38)</f>
        <v>4</v>
      </c>
      <c r="F39" t="s">
        <v>29</v>
      </c>
    </row>
    <row r="40" spans="2:6" ht="21.6" thickBot="1" x14ac:dyDescent="0.45">
      <c r="B40" s="10" t="s">
        <v>3</v>
      </c>
      <c r="C40" s="11" t="str">
        <f>IF(AND(F42&gt;=2,F40+F41=0),"A",IF(F40+F41=3,"D",IF(OR(F40+F41=0,AND(F42=2,F40=1),AND(F41=1,F42&gt;=1,F40=0)),"B","C")))</f>
        <v>B</v>
      </c>
      <c r="E40" t="s">
        <v>4</v>
      </c>
      <c r="F40">
        <f>COUNTIF($C$6,"D")+COUNTIF($C$28,"D")+COUNTIF($C$34,"D")</f>
        <v>0</v>
      </c>
    </row>
    <row r="41" spans="2:6" x14ac:dyDescent="0.3">
      <c r="E41" t="s">
        <v>5</v>
      </c>
      <c r="F41">
        <f>COUNTIF($C$6,"C")+COUNTIF($C$28,"C")+COUNTIF($C$34,"C")</f>
        <v>1</v>
      </c>
    </row>
    <row r="42" spans="2:6" x14ac:dyDescent="0.3">
      <c r="E42" t="s">
        <v>6</v>
      </c>
      <c r="F42">
        <f>COUNTIF($C$6,"A")+COUNTIF($C$28,"A")+COUNTIF($C$34,"A")</f>
        <v>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Données!$A$1:$A$2</xm:f>
          </x14:formula1>
          <xm:sqref>C35:C38 C29:C33 C8:C14 C16 C17:C27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3" sqref="E3"/>
    </sheetView>
  </sheetViews>
  <sheetFormatPr baseColWidth="10" defaultColWidth="11.44140625" defaultRowHeight="14.4" x14ac:dyDescent="0.3"/>
  <cols>
    <col min="1" max="1" width="75.88671875" style="1" bestFit="1" customWidth="1"/>
    <col min="2" max="2" width="8.5546875" style="1" customWidth="1"/>
    <col min="3" max="3" width="4.44140625" style="1" customWidth="1"/>
    <col min="4" max="16384" width="11.44140625" style="1"/>
  </cols>
  <sheetData>
    <row r="1" spans="1:2" x14ac:dyDescent="0.3">
      <c r="A1" s="1" t="s">
        <v>0</v>
      </c>
      <c r="B1" s="1">
        <v>1</v>
      </c>
    </row>
    <row r="2" spans="1:2" x14ac:dyDescent="0.3">
      <c r="A2" s="1" t="s">
        <v>1</v>
      </c>
      <c r="B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Evaluation</vt:lpstr>
      <vt:lpstr>Données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ESSAID-FARHAT Amira</dc:creator>
  <cp:lastModifiedBy>Hugo Laplace</cp:lastModifiedBy>
  <dcterms:created xsi:type="dcterms:W3CDTF">2020-10-05T12:17:42Z</dcterms:created>
  <dcterms:modified xsi:type="dcterms:W3CDTF">2023-10-18T07:11:29Z</dcterms:modified>
</cp:coreProperties>
</file>