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c25cb7aa45c302f6/Documents/CESI 3/Projet 1/Projet/Livrable 2/"/>
    </mc:Choice>
  </mc:AlternateContent>
  <xr:revisionPtr revIDLastSave="9" documentId="11_E99F2D22F437DD0DD5696D9F1D4780707DE6E8DE" xr6:coauthVersionLast="47" xr6:coauthVersionMax="47" xr10:uidLastSave="{A66927D9-9CC2-4E81-B9DB-3E328A39FF28}"/>
  <bookViews>
    <workbookView xWindow="-108" yWindow="-108" windowWidth="23256" windowHeight="13176" xr2:uid="{00000000-000D-0000-FFFF-FFFF00000000}"/>
  </bookViews>
  <sheets>
    <sheet name="Livrable 2" sheetId="4" r:id="rId1"/>
    <sheet name="Donné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4" l="1"/>
  <c r="G11" i="4"/>
  <c r="G10" i="4"/>
  <c r="G7" i="4"/>
  <c r="G6" i="4"/>
  <c r="G5" i="4"/>
  <c r="G4" i="4"/>
  <c r="G22" i="4" l="1"/>
  <c r="G20" i="4"/>
  <c r="G16" i="4"/>
  <c r="G17" i="4"/>
  <c r="G15" i="4"/>
  <c r="I15" i="4" l="1"/>
  <c r="E13" i="4" s="1"/>
  <c r="E18" i="4" l="1"/>
  <c r="E21" i="4"/>
  <c r="I10" i="4" l="1"/>
  <c r="E8" i="4" s="1"/>
  <c r="I4" i="4"/>
  <c r="E2" i="4" s="1"/>
  <c r="J24" i="4" l="1"/>
  <c r="J26" i="4"/>
  <c r="J25" i="4"/>
  <c r="G25" i="4" s="1"/>
  <c r="E24" i="4" l="1"/>
</calcChain>
</file>

<file path=xl/sharedStrings.xml><?xml version="1.0" encoding="utf-8"?>
<sst xmlns="http://schemas.openxmlformats.org/spreadsheetml/2006/main" count="112" uniqueCount="68">
  <si>
    <r>
      <rPr>
        <b/>
        <sz val="14"/>
        <color rgb="FF000000"/>
        <rFont val="Calibri"/>
        <scheme val="minor"/>
      </rPr>
      <t xml:space="preserve">Procédures :
</t>
    </r>
    <r>
      <rPr>
        <b/>
        <sz val="12"/>
        <color rgb="FF000000"/>
        <rFont val="Calibri"/>
        <scheme val="minor"/>
      </rPr>
      <t>[4] Discriminer différentes techniques d'authentification
[4] Comparer les différents types de virtualisation
[5] Proposer une supervision technique et fonctionnelle
[5] Proposer une politique de sauvegarde au regard des besoins métiers</t>
    </r>
  </si>
  <si>
    <t>Données chiffrées</t>
  </si>
  <si>
    <t>Calcul</t>
  </si>
  <si>
    <t>Procédures à observer</t>
  </si>
  <si>
    <t>Niveau d'attente</t>
  </si>
  <si>
    <t>Niveau atteint</t>
  </si>
  <si>
    <t>Niveau</t>
  </si>
  <si>
    <t>Somme</t>
  </si>
  <si>
    <t>Authentification</t>
  </si>
  <si>
    <t>Le processus d'authentification est cohérent et bien justifié</t>
  </si>
  <si>
    <t>Virtualisation (/conteneurisation)</t>
  </si>
  <si>
    <t>Les choix de virtualisation sont cohérents et bien expliqués</t>
  </si>
  <si>
    <t>Supervision</t>
  </si>
  <si>
    <t>Sauvegardes</t>
  </si>
  <si>
    <t>La politique de sauvegardes est pertinente et expliquée</t>
  </si>
  <si>
    <r>
      <rPr>
        <b/>
        <sz val="14"/>
        <color rgb="FF000000"/>
        <rFont val="Calibri"/>
        <scheme val="minor"/>
      </rPr>
      <t xml:space="preserve">Compléments de gestion :
</t>
    </r>
    <r>
      <rPr>
        <b/>
        <sz val="12"/>
        <color rgb="FF000000"/>
        <rFont val="Calibri"/>
        <scheme val="minor"/>
      </rPr>
      <t>[5] Négocier un contrat de maintenance
[4] Anticiper un Plan de Reprise d'Activité en partant du métier</t>
    </r>
  </si>
  <si>
    <t>Items à observer</t>
  </si>
  <si>
    <t>Contrats de maintenance</t>
  </si>
  <si>
    <t>Des choix cohérents sont faits par rapport à la maintenance</t>
  </si>
  <si>
    <t>Plan de (Continuité/) Reprise d'Activité</t>
  </si>
  <si>
    <t>Un PRA (ou PCA) cohérent est proposé et justifié</t>
  </si>
  <si>
    <t>Propositions complémentaires</t>
  </si>
  <si>
    <t>Propositions de gestion du S.I. n'intervenant pas dans les autres items mais pertinentes à prendre en compte</t>
  </si>
  <si>
    <r>
      <t xml:space="preserve">Sécurité :
</t>
    </r>
    <r>
      <rPr>
        <b/>
        <sz val="12"/>
        <color theme="1"/>
        <rFont val="Calibri"/>
        <family val="2"/>
        <scheme val="minor"/>
      </rPr>
      <t>[4] Analyer de manière holistique la sécurité du S.I.</t>
    </r>
  </si>
  <si>
    <t>Schéma de l'architecture</t>
  </si>
  <si>
    <t>Le choix d'architecture est commenté/justifié</t>
  </si>
  <si>
    <t>Les choix opérés au niveau des données sont justifiés/commentés</t>
  </si>
  <si>
    <t>Des préconisations complémentaires ont été faites</t>
  </si>
  <si>
    <r>
      <rPr>
        <b/>
        <sz val="14"/>
        <color rgb="FF000000"/>
        <rFont val="Calibri"/>
        <scheme val="minor"/>
      </rPr>
      <t xml:space="preserve">Scripting (liste des AAVs possibles, tous n'ont pas été traités de manière exhaustive) :
</t>
    </r>
    <r>
      <rPr>
        <b/>
        <sz val="12"/>
        <color rgb="FF000000"/>
        <rFont val="Calibri"/>
        <scheme val="minor"/>
      </rPr>
      <t>[2] Résumer le rôle de Powershell dans un système de type Windows Server
[3] Préparer des scripts Powershell pour la récupération d'information
[3] Préparer des scripts Powershell permettant d'interagir avec l'AD
[3] Préparer des scripts sous Linux permettant la configuration de paramètres réseaux
[3] Préparer une automatisation de la création et l'instantiation d'une petite infrastructure
[3] Préparer des scripts sous Linux liés à la supervision
[5] Proposer un ensemble de scripts permettant d'optimiser la gestion du S.I.</t>
    </r>
  </si>
  <si>
    <t>Item à observer</t>
  </si>
  <si>
    <t>Scripts</t>
  </si>
  <si>
    <t>Le maximum de processus est automatisé ; les scripts sont pertinents et bien maitrisés</t>
  </si>
  <si>
    <t>Qualité du document</t>
  </si>
  <si>
    <t>Niveau de rédaction du document</t>
  </si>
  <si>
    <t>Le document est bien rédigé, soigné et complet. (D entraine D à la note globale)</t>
  </si>
  <si>
    <t>Evaluation Livrable 2 (Gestion du S.I.)</t>
  </si>
  <si>
    <t>Moyenne technique</t>
  </si>
  <si>
    <t>Nb A</t>
  </si>
  <si>
    <t>Nb C</t>
  </si>
  <si>
    <t>Nb D</t>
  </si>
  <si>
    <t>AUTHENTIFICATION</t>
  </si>
  <si>
    <t>VIRTUALISATION</t>
  </si>
  <si>
    <t>SUPERVISION</t>
  </si>
  <si>
    <t>SAUVEGARDES</t>
  </si>
  <si>
    <t>Propositions cohérentes et bien justifiées/expliquées</t>
  </si>
  <si>
    <t>Propositions cohérentes mais manquant de justification/explications</t>
  </si>
  <si>
    <t>Propositions incohérentes ou non expliquées/justifiées</t>
  </si>
  <si>
    <t>Propositions non acceptables</t>
  </si>
  <si>
    <t>MAINTENANCE</t>
  </si>
  <si>
    <t>PRA</t>
  </si>
  <si>
    <t>SCRIPTS</t>
  </si>
  <si>
    <t>DOCUMENT</t>
  </si>
  <si>
    <t>Plusieurs scripts sont proposés. Ils sont parfaitement réalisés et justifiés</t>
  </si>
  <si>
    <t>Documents propres, bien structurés, bien rédigés et complets.</t>
  </si>
  <si>
    <t>Plusieurs scripts sont proposés mais pas nécessairement pertinents ou bien réalisés</t>
  </si>
  <si>
    <t>Documents bien structurés et soignés. Niveau de rédaction améliorable. Globalement complets.</t>
  </si>
  <si>
    <t>Peu de scripts proposés, incohérents et/ou non fonctionnels</t>
  </si>
  <si>
    <t>Documents avec trop de négligence (orthographe, mise en page, …). Le contenu n'est pas complet.</t>
  </si>
  <si>
    <t>Pas de scripts proposés</t>
  </si>
  <si>
    <t>Documents pas acceptables en l'état</t>
  </si>
  <si>
    <t>COMPLEMENTS</t>
  </si>
  <si>
    <t>Propositions particulièrment pertinentes et parfaitement adaptées</t>
  </si>
  <si>
    <t>oui</t>
  </si>
  <si>
    <t>Propositions intéressantes et envisageables</t>
  </si>
  <si>
    <t>non</t>
  </si>
  <si>
    <t>Propositions non pertinentes ou irréalisables</t>
  </si>
  <si>
    <t>Propositions non recevables</t>
  </si>
  <si>
    <t>propositions de gestion du S.I. n'intervenant pas dans les autres items mais pertinentes à prendre en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</si>
</sst>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b/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0" fillId="6" borderId="0" xfId="0" applyFill="1"/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7" fillId="5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  <protection locked="0"/>
    </xf>
    <xf numFmtId="0" fontId="1" fillId="0" borderId="18" xfId="0" applyFont="1" applyBorder="1" applyAlignment="1" applyProtection="1">
      <alignment horizontal="center" vertical="center" wrapText="1"/>
      <protection locked="0"/>
    </xf>
    <xf numFmtId="0" fontId="1" fillId="0" borderId="19" xfId="0" applyFont="1" applyBorder="1" applyAlignment="1" applyProtection="1">
      <alignment horizontal="center" vertical="center" wrapText="1"/>
      <protection locked="0"/>
    </xf>
    <xf numFmtId="0" fontId="1" fillId="0" borderId="20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2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90" zoomScaleNormal="90" workbookViewId="0">
      <selection activeCell="C4" sqref="C4"/>
    </sheetView>
  </sheetViews>
  <sheetFormatPr baseColWidth="10" defaultColWidth="11.44140625" defaultRowHeight="14.4" x14ac:dyDescent="0.3"/>
  <cols>
    <col min="1" max="1" width="5.88671875" customWidth="1"/>
    <col min="2" max="2" width="37.88671875" customWidth="1"/>
    <col min="3" max="3" width="96.33203125" customWidth="1"/>
    <col min="4" max="4" width="57.88671875" customWidth="1"/>
    <col min="5" max="5" width="9.44140625" customWidth="1"/>
    <col min="7" max="7" width="10.33203125" hidden="1" customWidth="1"/>
    <col min="8" max="8" width="7.6640625" hidden="1" customWidth="1"/>
    <col min="9" max="10" width="11.44140625" hidden="1" customWidth="1"/>
  </cols>
  <sheetData>
    <row r="1" spans="1:9" ht="15" thickBot="1" x14ac:dyDescent="0.35"/>
    <row r="2" spans="1:9" ht="79.5" customHeight="1" thickBot="1" x14ac:dyDescent="0.35">
      <c r="B2" s="22" t="s">
        <v>0</v>
      </c>
      <c r="C2" s="23"/>
      <c r="D2" s="23"/>
      <c r="E2" s="7" t="str">
        <f>IF(I4&gt;=10,"A",IF(I4&gt;=7,"B",IF(I4&gt;=4,"C","D")))</f>
        <v>A</v>
      </c>
      <c r="G2" s="35" t="s">
        <v>1</v>
      </c>
      <c r="H2" s="35"/>
      <c r="I2" t="s">
        <v>2</v>
      </c>
    </row>
    <row r="3" spans="1:9" ht="15" thickBot="1" x14ac:dyDescent="0.35">
      <c r="B3" s="8" t="s">
        <v>3</v>
      </c>
      <c r="C3" s="9" t="s">
        <v>4</v>
      </c>
      <c r="D3" s="37" t="s">
        <v>5</v>
      </c>
      <c r="E3" s="38"/>
      <c r="G3" t="s">
        <v>6</v>
      </c>
      <c r="I3" t="s">
        <v>7</v>
      </c>
    </row>
    <row r="4" spans="1:9" ht="15.75" customHeight="1" thickBot="1" x14ac:dyDescent="0.35">
      <c r="B4" s="18" t="s">
        <v>8</v>
      </c>
      <c r="C4" s="17" t="s">
        <v>9</v>
      </c>
      <c r="D4" s="20" t="s">
        <v>44</v>
      </c>
      <c r="E4" s="21"/>
      <c r="G4">
        <f>IF(ISBLANK(D4),0,VLOOKUP(D4,Données!$A$2:$B$5,2,FALSE))</f>
        <v>3</v>
      </c>
      <c r="I4">
        <f>SUM(G4:G7)</f>
        <v>12</v>
      </c>
    </row>
    <row r="5" spans="1:9" ht="15.75" customHeight="1" thickBot="1" x14ac:dyDescent="0.35">
      <c r="A5" s="19"/>
      <c r="B5" s="16" t="s">
        <v>10</v>
      </c>
      <c r="C5" s="17" t="s">
        <v>11</v>
      </c>
      <c r="D5" s="20" t="s">
        <v>44</v>
      </c>
      <c r="E5" s="21"/>
      <c r="G5">
        <f>IF(ISBLANK(D5),0,VLOOKUP(D5,Données!$D$2:$E$5,2,FALSE))</f>
        <v>3</v>
      </c>
    </row>
    <row r="6" spans="1:9" ht="15.75" customHeight="1" thickBot="1" x14ac:dyDescent="0.35">
      <c r="A6" s="19"/>
      <c r="B6" s="16" t="s">
        <v>12</v>
      </c>
      <c r="C6" s="17" t="s">
        <v>67</v>
      </c>
      <c r="D6" s="20" t="s">
        <v>44</v>
      </c>
      <c r="E6" s="21"/>
      <c r="G6">
        <f>IF(ISBLANK(D6),0,VLOOKUP(D6,Données!$G$2:$H$5,2,FALSE))</f>
        <v>3</v>
      </c>
    </row>
    <row r="7" spans="1:9" ht="15.75" customHeight="1" thickBot="1" x14ac:dyDescent="0.35">
      <c r="B7" s="16" t="s">
        <v>13</v>
      </c>
      <c r="C7" s="17" t="s">
        <v>14</v>
      </c>
      <c r="D7" s="20" t="s">
        <v>44</v>
      </c>
      <c r="E7" s="21"/>
      <c r="G7">
        <f>IF(ISBLANK(D7),0,VLOOKUP(D7,Données!$G$2:$H$5,2,FALSE))</f>
        <v>3</v>
      </c>
    </row>
    <row r="8" spans="1:9" ht="52.5" customHeight="1" thickBot="1" x14ac:dyDescent="0.35">
      <c r="B8" s="22" t="s">
        <v>15</v>
      </c>
      <c r="C8" s="23"/>
      <c r="D8" s="23"/>
      <c r="E8" s="7" t="str">
        <f>IF(I10&gt;=6,"A",IF(I10&gt;=4,"B",IF(I10&gt;=2,"C","D")))</f>
        <v>D</v>
      </c>
      <c r="G8" s="35" t="s">
        <v>1</v>
      </c>
      <c r="H8" s="35"/>
      <c r="I8" t="s">
        <v>2</v>
      </c>
    </row>
    <row r="9" spans="1:9" ht="15" thickBot="1" x14ac:dyDescent="0.35">
      <c r="B9" s="8" t="s">
        <v>16</v>
      </c>
      <c r="C9" s="9" t="s">
        <v>4</v>
      </c>
      <c r="D9" s="37" t="s">
        <v>5</v>
      </c>
      <c r="E9" s="38"/>
      <c r="G9" t="s">
        <v>6</v>
      </c>
      <c r="I9" t="s">
        <v>7</v>
      </c>
    </row>
    <row r="10" spans="1:9" ht="15.75" customHeight="1" thickBot="1" x14ac:dyDescent="0.35">
      <c r="B10" s="16" t="s">
        <v>17</v>
      </c>
      <c r="C10" s="17" t="s">
        <v>18</v>
      </c>
      <c r="D10" s="20"/>
      <c r="E10" s="21"/>
      <c r="G10">
        <f>IF(ISBLANK(D10),0,VLOOKUP(D10,Données!$A$8:$B$11,2,FALSE))</f>
        <v>0</v>
      </c>
      <c r="I10">
        <f>G10+G11+G12</f>
        <v>0</v>
      </c>
    </row>
    <row r="11" spans="1:9" ht="15.75" customHeight="1" thickBot="1" x14ac:dyDescent="0.35">
      <c r="B11" s="16" t="s">
        <v>19</v>
      </c>
      <c r="C11" s="17" t="s">
        <v>20</v>
      </c>
      <c r="D11" s="20"/>
      <c r="E11" s="21"/>
      <c r="G11">
        <f>IF(ISBLANK(D11),0,VLOOKUP(D11,Données!$D$8:$E$11,2,FALSE))</f>
        <v>0</v>
      </c>
    </row>
    <row r="12" spans="1:9" ht="15.75" customHeight="1" thickBot="1" x14ac:dyDescent="0.35">
      <c r="B12" s="16" t="s">
        <v>21</v>
      </c>
      <c r="C12" s="17" t="s">
        <v>22</v>
      </c>
      <c r="D12" s="20"/>
      <c r="E12" s="21"/>
      <c r="G12">
        <f>IF(ISBLANK(D12),0,VLOOKUP(D12,Données!$A$14:$B$17,2,FALSE))</f>
        <v>0</v>
      </c>
    </row>
    <row r="13" spans="1:9" ht="36.9" customHeight="1" thickBot="1" x14ac:dyDescent="0.35">
      <c r="B13" s="28" t="s">
        <v>23</v>
      </c>
      <c r="C13" s="29"/>
      <c r="D13" s="30"/>
      <c r="E13" s="7" t="str">
        <f>IF(I15=3,"A",IF(I15=2,"B",IF(I15=1,"C","D")))</f>
        <v>D</v>
      </c>
    </row>
    <row r="14" spans="1:9" x14ac:dyDescent="0.3">
      <c r="B14" s="8" t="s">
        <v>16</v>
      </c>
      <c r="C14" s="9" t="s">
        <v>4</v>
      </c>
      <c r="D14" s="24" t="s">
        <v>5</v>
      </c>
      <c r="E14" s="25"/>
      <c r="G14" t="s">
        <v>6</v>
      </c>
      <c r="I14" t="s">
        <v>7</v>
      </c>
    </row>
    <row r="15" spans="1:9" x14ac:dyDescent="0.3">
      <c r="B15" s="26" t="s">
        <v>24</v>
      </c>
      <c r="C15" s="14" t="s">
        <v>25</v>
      </c>
      <c r="D15" s="31"/>
      <c r="E15" s="32"/>
      <c r="G15">
        <f>IF(D15="oui",1,0)</f>
        <v>0</v>
      </c>
      <c r="I15">
        <f>SUM(G15:G17)</f>
        <v>0</v>
      </c>
    </row>
    <row r="16" spans="1:9" x14ac:dyDescent="0.3">
      <c r="B16" s="26"/>
      <c r="C16" s="14" t="s">
        <v>26</v>
      </c>
      <c r="D16" s="31"/>
      <c r="E16" s="32"/>
      <c r="G16">
        <f>IF(D16="oui",1,0)</f>
        <v>0</v>
      </c>
    </row>
    <row r="17" spans="2:10" ht="15" thickBot="1" x14ac:dyDescent="0.35">
      <c r="B17" s="27"/>
      <c r="C17" s="15" t="s">
        <v>27</v>
      </c>
      <c r="D17" s="33"/>
      <c r="E17" s="34"/>
      <c r="G17">
        <f>IF(D17="oui",1,0)</f>
        <v>0</v>
      </c>
    </row>
    <row r="18" spans="2:10" ht="139.65" customHeight="1" thickBot="1" x14ac:dyDescent="0.35">
      <c r="B18" s="22" t="s">
        <v>28</v>
      </c>
      <c r="C18" s="23"/>
      <c r="D18" s="23"/>
      <c r="E18" s="7" t="str">
        <f>IF(G20=3,"A",IF(G20=2,"B",IF(G20=1,"C","D")))</f>
        <v>D</v>
      </c>
      <c r="G18" s="35" t="s">
        <v>1</v>
      </c>
      <c r="H18" s="35"/>
      <c r="I18" t="s">
        <v>2</v>
      </c>
    </row>
    <row r="19" spans="2:10" ht="15" thickBot="1" x14ac:dyDescent="0.35">
      <c r="B19" s="8" t="s">
        <v>29</v>
      </c>
      <c r="C19" s="9" t="s">
        <v>4</v>
      </c>
      <c r="D19" s="37" t="s">
        <v>5</v>
      </c>
      <c r="E19" s="38"/>
      <c r="G19" t="s">
        <v>6</v>
      </c>
      <c r="I19" t="s">
        <v>7</v>
      </c>
    </row>
    <row r="20" spans="2:10" ht="15" thickBot="1" x14ac:dyDescent="0.35">
      <c r="B20" s="12" t="s">
        <v>30</v>
      </c>
      <c r="C20" s="13" t="s">
        <v>31</v>
      </c>
      <c r="D20" s="20"/>
      <c r="E20" s="21"/>
      <c r="G20">
        <f>IF(ISBLANK(D20),0,VLOOKUP(D20,Données!$G$8:$H$11,2,FALSE))</f>
        <v>0</v>
      </c>
    </row>
    <row r="21" spans="2:10" ht="18.600000000000001" thickBot="1" x14ac:dyDescent="0.35">
      <c r="B21" s="36" t="s">
        <v>32</v>
      </c>
      <c r="C21" s="23"/>
      <c r="D21" s="23"/>
      <c r="E21" s="7" t="str">
        <f>IF(G22=3,"A",IF(G22=2,"B",IF(G22=1,"C","D")))</f>
        <v>D</v>
      </c>
      <c r="G21" s="35" t="s">
        <v>1</v>
      </c>
      <c r="H21" s="35"/>
    </row>
    <row r="22" spans="2:10" ht="15" thickBot="1" x14ac:dyDescent="0.35">
      <c r="B22" s="12" t="s">
        <v>33</v>
      </c>
      <c r="C22" s="13" t="s">
        <v>34</v>
      </c>
      <c r="D22" s="20"/>
      <c r="E22" s="21"/>
      <c r="G22">
        <f>IF(ISBLANK(D22),0,VLOOKUP(D22,Données!$J$8:$K$11,2,FALSE))</f>
        <v>0</v>
      </c>
    </row>
    <row r="23" spans="2:10" ht="15" thickBot="1" x14ac:dyDescent="0.35"/>
    <row r="24" spans="2:10" ht="21.6" thickBot="1" x14ac:dyDescent="0.45">
      <c r="D24" s="10" t="s">
        <v>35</v>
      </c>
      <c r="E24" s="11" t="str">
        <f>IF(AND(G25="A",E21="C"),"B",IF(OR(E21="C",E21="D"),E21,G25))</f>
        <v>D</v>
      </c>
      <c r="G24" t="s">
        <v>36</v>
      </c>
      <c r="I24" t="s">
        <v>37</v>
      </c>
      <c r="J24">
        <f>COUNTIF($E$2,"A")+COUNTIF($E$8,"A")+COUNTIF($E$13,"A")+COUNTIF($E$18,"A")</f>
        <v>1</v>
      </c>
    </row>
    <row r="25" spans="2:10" x14ac:dyDescent="0.3">
      <c r="G25" t="str">
        <f>IF(AND(J24&gt;=2,(J25+J26)=0),"A",IF(OR((J25+J26)=4,J26&gt;=3),"D",IF(OR(J26+J25=0,AND(J26=1,J24&gt;=1,J25=0),AND(J26=0,J25=1),AND(J26=0,J25=2,J24=2)),"B","C")))</f>
        <v>D</v>
      </c>
      <c r="I25" t="s">
        <v>38</v>
      </c>
      <c r="J25">
        <f>COUNTIF($E$2,"C")+COUNTIF($E$8,"C")+COUNTIF($E$13,"C")+COUNTIF($E$18,"C")</f>
        <v>0</v>
      </c>
    </row>
    <row r="26" spans="2:10" x14ac:dyDescent="0.3">
      <c r="I26" t="s">
        <v>39</v>
      </c>
      <c r="J26">
        <f>COUNTIF($E$2,"D")+COUNTIF($E$8,"D")+COUNTIF($E$13,"D")+COUNTIF($E$18,"D")</f>
        <v>3</v>
      </c>
    </row>
  </sheetData>
  <mergeCells count="26">
    <mergeCell ref="G21:H21"/>
    <mergeCell ref="G2:H2"/>
    <mergeCell ref="B2:D2"/>
    <mergeCell ref="D22:E22"/>
    <mergeCell ref="B21:D21"/>
    <mergeCell ref="D3:E3"/>
    <mergeCell ref="D4:E4"/>
    <mergeCell ref="G8:H8"/>
    <mergeCell ref="D12:E12"/>
    <mergeCell ref="D6:E6"/>
    <mergeCell ref="D5:E5"/>
    <mergeCell ref="D11:E11"/>
    <mergeCell ref="D9:E9"/>
    <mergeCell ref="B8:D8"/>
    <mergeCell ref="G18:H18"/>
    <mergeCell ref="D19:E19"/>
    <mergeCell ref="D20:E20"/>
    <mergeCell ref="B18:D18"/>
    <mergeCell ref="D14:E14"/>
    <mergeCell ref="B15:B17"/>
    <mergeCell ref="D7:E7"/>
    <mergeCell ref="D10:E10"/>
    <mergeCell ref="B13:D13"/>
    <mergeCell ref="D15:E15"/>
    <mergeCell ref="D16:E16"/>
    <mergeCell ref="D17:E1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0000000}">
          <x14:formula1>
            <xm:f>Données!$D$8:$D$11</xm:f>
          </x14:formula1>
          <xm:sqref>D11:E11</xm:sqref>
        </x14:dataValidation>
        <x14:dataValidation type="list" allowBlank="1" showInputMessage="1" showErrorMessage="1" xr:uid="{00000000-0002-0000-0000-000001000000}">
          <x14:formula1>
            <xm:f>Données!$A$14:$A$17</xm:f>
          </x14:formula1>
          <xm:sqref>D12:E12</xm:sqref>
        </x14:dataValidation>
        <x14:dataValidation type="list" allowBlank="1" showInputMessage="1" showErrorMessage="1" xr:uid="{00000000-0002-0000-0000-000002000000}">
          <x14:formula1>
            <xm:f>Données!$J$8:$J$11</xm:f>
          </x14:formula1>
          <xm:sqref>D22:E22</xm:sqref>
        </x14:dataValidation>
        <x14:dataValidation type="list" allowBlank="1" showInputMessage="1" showErrorMessage="1" xr:uid="{00000000-0002-0000-0000-000003000000}">
          <x14:formula1>
            <xm:f>Données!$A$2:$A$5</xm:f>
          </x14:formula1>
          <xm:sqref>D4:E4</xm:sqref>
        </x14:dataValidation>
        <x14:dataValidation type="list" allowBlank="1" showInputMessage="1" showErrorMessage="1" xr:uid="{00000000-0002-0000-0000-000004000000}">
          <x14:formula1>
            <xm:f>Données!$J$2:$J$5</xm:f>
          </x14:formula1>
          <xm:sqref>D7:E7</xm:sqref>
        </x14:dataValidation>
        <x14:dataValidation type="list" allowBlank="1" showInputMessage="1" showErrorMessage="1" xr:uid="{00000000-0002-0000-0000-000005000000}">
          <x14:formula1>
            <xm:f>Données!$D$2:$D$5</xm:f>
          </x14:formula1>
          <xm:sqref>D5:E5</xm:sqref>
        </x14:dataValidation>
        <x14:dataValidation type="list" allowBlank="1" showInputMessage="1" showErrorMessage="1" xr:uid="{00000000-0002-0000-0000-000006000000}">
          <x14:formula1>
            <xm:f>Données!$A$8:$A$11</xm:f>
          </x14:formula1>
          <xm:sqref>D10:E10</xm:sqref>
        </x14:dataValidation>
        <x14:dataValidation type="list" allowBlank="1" showInputMessage="1" showErrorMessage="1" xr:uid="{00000000-0002-0000-0000-000007000000}">
          <x14:formula1>
            <xm:f>Données!$G$8:$G$11</xm:f>
          </x14:formula1>
          <xm:sqref>D20:E20</xm:sqref>
        </x14:dataValidation>
        <x14:dataValidation type="list" allowBlank="1" showInputMessage="1" showErrorMessage="1" xr:uid="{00000000-0002-0000-0000-000008000000}">
          <x14:formula1>
            <xm:f>Données!$A$19:$A$20</xm:f>
          </x14:formula1>
          <xm:sqref>D15:D17</xm:sqref>
        </x14:dataValidation>
        <x14:dataValidation type="list" allowBlank="1" showInputMessage="1" showErrorMessage="1" xr:uid="{00000000-0002-0000-0000-000009000000}">
          <x14:formula1>
            <xm:f>Données!$G$2:$G$5</xm:f>
          </x14:formula1>
          <xm:sqref>D6:E6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opLeftCell="A10" workbookViewId="0">
      <selection activeCell="A24" sqref="A24:G31"/>
    </sheetView>
  </sheetViews>
  <sheetFormatPr baseColWidth="10" defaultColWidth="11.44140625" defaultRowHeight="14.4" x14ac:dyDescent="0.3"/>
  <cols>
    <col min="1" max="1" width="75.88671875" style="3" bestFit="1" customWidth="1"/>
    <col min="2" max="2" width="8.5546875" style="3" customWidth="1"/>
    <col min="3" max="3" width="4.44140625" style="3" customWidth="1"/>
    <col min="4" max="4" width="57" style="3" customWidth="1"/>
    <col min="5" max="5" width="8.6640625" style="3" customWidth="1"/>
    <col min="6" max="6" width="5.33203125" style="3" customWidth="1"/>
    <col min="7" max="7" width="46.44140625" style="3" customWidth="1"/>
    <col min="8" max="8" width="7" style="3" customWidth="1"/>
    <col min="9" max="9" width="4.5546875" style="3" customWidth="1"/>
    <col min="10" max="10" width="38.44140625" style="3" customWidth="1"/>
    <col min="11" max="16384" width="11.44140625" style="3"/>
  </cols>
  <sheetData>
    <row r="1" spans="1:11" x14ac:dyDescent="0.3">
      <c r="A1" s="2" t="s">
        <v>40</v>
      </c>
      <c r="D1" s="2" t="s">
        <v>41</v>
      </c>
      <c r="G1" s="2" t="s">
        <v>42</v>
      </c>
      <c r="J1" s="2" t="s">
        <v>43</v>
      </c>
    </row>
    <row r="2" spans="1:11" ht="28.8" x14ac:dyDescent="0.3">
      <c r="A2" s="4" t="s">
        <v>44</v>
      </c>
      <c r="B2" s="3">
        <v>3</v>
      </c>
      <c r="D2" s="4" t="s">
        <v>44</v>
      </c>
      <c r="E2" s="3">
        <v>3</v>
      </c>
      <c r="G2" s="4" t="s">
        <v>44</v>
      </c>
      <c r="H2" s="3">
        <v>3</v>
      </c>
      <c r="J2" s="4" t="s">
        <v>44</v>
      </c>
      <c r="K2" s="3">
        <v>3</v>
      </c>
    </row>
    <row r="3" spans="1:11" ht="28.8" x14ac:dyDescent="0.3">
      <c r="A3" s="3" t="s">
        <v>45</v>
      </c>
      <c r="B3" s="3">
        <v>2</v>
      </c>
      <c r="D3" s="3" t="s">
        <v>45</v>
      </c>
      <c r="E3" s="3">
        <v>2</v>
      </c>
      <c r="G3" s="3" t="s">
        <v>45</v>
      </c>
      <c r="H3" s="3">
        <v>2</v>
      </c>
      <c r="J3" s="3" t="s">
        <v>45</v>
      </c>
      <c r="K3" s="3">
        <v>2</v>
      </c>
    </row>
    <row r="4" spans="1:11" ht="28.8" x14ac:dyDescent="0.3">
      <c r="A4" s="3" t="s">
        <v>46</v>
      </c>
      <c r="B4" s="3">
        <v>1</v>
      </c>
      <c r="D4" s="3" t="s">
        <v>46</v>
      </c>
      <c r="E4" s="3">
        <v>1</v>
      </c>
      <c r="G4" s="3" t="s">
        <v>46</v>
      </c>
      <c r="H4" s="3">
        <v>1</v>
      </c>
      <c r="J4" s="3" t="s">
        <v>46</v>
      </c>
      <c r="K4" s="3">
        <v>1</v>
      </c>
    </row>
    <row r="5" spans="1:11" x14ac:dyDescent="0.3">
      <c r="A5" s="3" t="s">
        <v>47</v>
      </c>
      <c r="B5" s="3">
        <v>0</v>
      </c>
      <c r="D5" s="3" t="s">
        <v>47</v>
      </c>
      <c r="E5" s="3">
        <v>0</v>
      </c>
      <c r="G5" s="3" t="s">
        <v>47</v>
      </c>
      <c r="H5" s="3">
        <v>0</v>
      </c>
      <c r="J5" s="3" t="s">
        <v>47</v>
      </c>
      <c r="K5" s="3">
        <v>0</v>
      </c>
    </row>
    <row r="7" spans="1:11" x14ac:dyDescent="0.3">
      <c r="A7" s="2" t="s">
        <v>48</v>
      </c>
      <c r="D7" s="2" t="s">
        <v>49</v>
      </c>
      <c r="G7" s="2" t="s">
        <v>50</v>
      </c>
      <c r="J7" s="2" t="s">
        <v>51</v>
      </c>
    </row>
    <row r="8" spans="1:11" ht="28.8" x14ac:dyDescent="0.3">
      <c r="A8" s="4" t="s">
        <v>44</v>
      </c>
      <c r="B8" s="4">
        <v>3</v>
      </c>
      <c r="C8" s="4"/>
      <c r="D8" s="4" t="s">
        <v>44</v>
      </c>
      <c r="E8" s="4">
        <v>3</v>
      </c>
      <c r="F8" s="4"/>
      <c r="G8" s="4" t="s">
        <v>52</v>
      </c>
      <c r="H8" s="4">
        <v>3</v>
      </c>
      <c r="J8" s="3" t="s">
        <v>53</v>
      </c>
      <c r="K8" s="4">
        <v>3</v>
      </c>
    </row>
    <row r="9" spans="1:11" ht="43.2" x14ac:dyDescent="0.3">
      <c r="A9" s="3" t="s">
        <v>45</v>
      </c>
      <c r="B9" s="3">
        <v>2</v>
      </c>
      <c r="D9" s="3" t="s">
        <v>45</v>
      </c>
      <c r="E9" s="3">
        <v>2</v>
      </c>
      <c r="G9" s="3" t="s">
        <v>54</v>
      </c>
      <c r="H9" s="3">
        <v>2</v>
      </c>
      <c r="J9" s="3" t="s">
        <v>55</v>
      </c>
      <c r="K9" s="3">
        <v>2</v>
      </c>
    </row>
    <row r="10" spans="1:11" ht="43.2" x14ac:dyDescent="0.3">
      <c r="A10" s="3" t="s">
        <v>46</v>
      </c>
      <c r="B10" s="3">
        <v>1.5</v>
      </c>
      <c r="D10" s="3" t="s">
        <v>46</v>
      </c>
      <c r="E10" s="3">
        <v>1</v>
      </c>
      <c r="G10" s="3" t="s">
        <v>56</v>
      </c>
      <c r="H10" s="3">
        <v>1</v>
      </c>
      <c r="J10" s="3" t="s">
        <v>57</v>
      </c>
      <c r="K10" s="3">
        <v>1</v>
      </c>
    </row>
    <row r="11" spans="1:11" x14ac:dyDescent="0.3">
      <c r="A11" s="3" t="s">
        <v>47</v>
      </c>
      <c r="B11" s="3">
        <v>0.5</v>
      </c>
      <c r="D11" s="3" t="s">
        <v>47</v>
      </c>
      <c r="E11" s="3">
        <v>0</v>
      </c>
      <c r="G11" s="3" t="s">
        <v>58</v>
      </c>
      <c r="H11" s="3">
        <v>0</v>
      </c>
      <c r="J11" s="3" t="s">
        <v>59</v>
      </c>
      <c r="K11" s="3">
        <v>0</v>
      </c>
    </row>
    <row r="13" spans="1:11" x14ac:dyDescent="0.3">
      <c r="A13" s="2" t="s">
        <v>60</v>
      </c>
    </row>
    <row r="14" spans="1:11" x14ac:dyDescent="0.3">
      <c r="A14" s="3" t="s">
        <v>61</v>
      </c>
      <c r="B14" s="5">
        <v>1</v>
      </c>
      <c r="D14" s="1" t="s">
        <v>62</v>
      </c>
      <c r="E14" s="1">
        <v>1</v>
      </c>
    </row>
    <row r="15" spans="1:11" x14ac:dyDescent="0.3">
      <c r="A15" s="3" t="s">
        <v>63</v>
      </c>
      <c r="B15" s="5">
        <v>0.5</v>
      </c>
      <c r="D15" s="1" t="s">
        <v>64</v>
      </c>
      <c r="E15" s="1">
        <v>0</v>
      </c>
    </row>
    <row r="16" spans="1:11" x14ac:dyDescent="0.3">
      <c r="A16" s="3" t="s">
        <v>65</v>
      </c>
      <c r="B16" s="6">
        <v>0</v>
      </c>
    </row>
    <row r="17" spans="1:2" x14ac:dyDescent="0.3">
      <c r="A17" s="3" t="s">
        <v>66</v>
      </c>
      <c r="B17" s="3">
        <v>0</v>
      </c>
    </row>
    <row r="19" spans="1:2" x14ac:dyDescent="0.3">
      <c r="A19" s="1" t="s">
        <v>62</v>
      </c>
      <c r="B19" s="1">
        <v>1</v>
      </c>
    </row>
    <row r="20" spans="1:2" x14ac:dyDescent="0.3">
      <c r="A20" s="1" t="s">
        <v>64</v>
      </c>
      <c r="B20" s="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d8639b-1896-4578-b53d-366eef156384">
      <Terms xmlns="http://schemas.microsoft.com/office/infopath/2007/PartnerControls"/>
    </lcf76f155ced4ddcb4097134ff3c332f>
    <TaxCatchAll xmlns="e7f4b3f3-3287-4562-9185-638a2c0308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1E2DFD0C66804DAD8A05B0EEEDA9FF" ma:contentTypeVersion="10" ma:contentTypeDescription="Crée un document." ma:contentTypeScope="" ma:versionID="d69d9a8fe9266e61c746f73e8d8bd1b8">
  <xsd:schema xmlns:xsd="http://www.w3.org/2001/XMLSchema" xmlns:xs="http://www.w3.org/2001/XMLSchema" xmlns:p="http://schemas.microsoft.com/office/2006/metadata/properties" xmlns:ns2="d8d8639b-1896-4578-b53d-366eef156384" xmlns:ns3="e7f4b3f3-3287-4562-9185-638a2c0308e0" targetNamespace="http://schemas.microsoft.com/office/2006/metadata/properties" ma:root="true" ma:fieldsID="d49186118c886f454cce741504608a0b" ns2:_="" ns3:_="">
    <xsd:import namespace="d8d8639b-1896-4578-b53d-366eef156384"/>
    <xsd:import namespace="e7f4b3f3-3287-4562-9185-638a2c0308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8639b-1896-4578-b53d-366eef156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a141cfe-7933-482d-bbb8-97c86f16e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4b3f3-3287-4562-9185-638a2c0308e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4351ae-c847-4d0e-93e3-e80e7eb9c86c}" ma:internalName="TaxCatchAll" ma:showField="CatchAllData" ma:web="e7f4b3f3-3287-4562-9185-638a2c0308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D9159-51AD-43CE-B7E1-DD9AD5CC1A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CCFA59-34AC-40FB-B5CD-218B7FCE674B}">
  <ds:schemaRefs>
    <ds:schemaRef ds:uri="http://schemas.microsoft.com/office/2006/metadata/properties"/>
    <ds:schemaRef ds:uri="http://schemas.microsoft.com/office/infopath/2007/PartnerControls"/>
    <ds:schemaRef ds:uri="d8d8639b-1896-4578-b53d-366eef156384"/>
    <ds:schemaRef ds:uri="e7f4b3f3-3287-4562-9185-638a2c0308e0"/>
  </ds:schemaRefs>
</ds:datastoreItem>
</file>

<file path=customXml/itemProps3.xml><?xml version="1.0" encoding="utf-8"?>
<ds:datastoreItem xmlns:ds="http://schemas.openxmlformats.org/officeDocument/2006/customXml" ds:itemID="{8FB04A99-780A-4EFB-BC36-3E29D40C74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d8639b-1896-4578-b53d-366eef156384"/>
    <ds:schemaRef ds:uri="e7f4b3f3-3287-4562-9185-638a2c0308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Livrable 2</vt:lpstr>
      <vt:lpstr>Données</vt:lpstr>
    </vt:vector>
  </TitlesOfParts>
  <Manager/>
  <Company>CESI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ESSAID-FARHAT Amira</dc:creator>
  <cp:keywords/>
  <dc:description/>
  <cp:lastModifiedBy>Hugo Laplace</cp:lastModifiedBy>
  <cp:revision/>
  <dcterms:created xsi:type="dcterms:W3CDTF">2020-10-05T12:17:42Z</dcterms:created>
  <dcterms:modified xsi:type="dcterms:W3CDTF">2023-11-13T14:36:11Z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0x0101001A1E2DFD0C66804DAD8A05B0EEEDA9FF</vt:lpwstr>
  </property>
  <property fmtid="{D5CDD505-2E9C-101B-9397-08002B2CF9AE}" pid="3" name="MediaServiceImageTags">
    <vt:lpwstr/>
  </property>
</Properties>
</file>