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p1\DISII-Projet1-master\ressources\documents\"/>
    </mc:Choice>
  </mc:AlternateContent>
  <bookViews>
    <workbookView xWindow="0" yWindow="0" windowWidth="10710" windowHeight="3855" firstSheet="2" activeTab="3"/>
  </bookViews>
  <sheets>
    <sheet name="DOCUMENTATIONS" sheetId="7" r:id="rId1"/>
    <sheet name="TABLEAUX" sheetId="6" r:id="rId2"/>
    <sheet name="GRAPHIQUES" sheetId="8" r:id="rId3"/>
    <sheet name="CLIENTS" sheetId="1" r:id="rId4"/>
    <sheet name="PROJETS" sheetId="2" r:id="rId5"/>
    <sheet name="TÂCHES" sheetId="3" r:id="rId6"/>
    <sheet name="PARAMETRES" sheetId="4" r:id="rId7"/>
  </sheets>
  <definedNames>
    <definedName name="_xlnm._FilterDatabase" localSheetId="3" hidden="1">CLIENTS!$A$1:$L$700</definedName>
    <definedName name="_xlnm._FilterDatabase" localSheetId="4" hidden="1">PROJETS!$A$1:$N$545</definedName>
    <definedName name="_xlnm._FilterDatabase" localSheetId="5">TÂCHES!$A$1:$O$1</definedName>
    <definedName name="activites">PARAMETRES!$H$3:OFFSET(PARAMETRES!$H$3,PARAMETRES!$I$3-1,,)</definedName>
    <definedName name="categories">PARAMETRES!$J$3:OFFSET(PARAMETRES!$J$3,PARAMETRES!$K$3-1,,)</definedName>
    <definedName name="statut">PARAMETRES!$L$3:OFFSET(PARAMETRES!$L$3,PARAMETRES!$M$3-1,,)</definedName>
    <definedName name="themes">PARAMETRES!$F$3:OFFSET(PARAMETRES!$F$3,PARAMETRES!$G$3-1,,)</definedName>
    <definedName name="Z_C13BF634_D626_4580_8682_42E5361F180D_.wvu.Cols" localSheetId="3" hidden="1">CLIENTS!$A:$A</definedName>
    <definedName name="Z_C13BF634_D626_4580_8682_42E5361F180D_.wvu.FilterData" localSheetId="3" hidden="1">CLIENTS!$B$1:$K$1</definedName>
    <definedName name="Z_C13BF634_D626_4580_8682_42E5361F180D_.wvu.FilterData" localSheetId="4" hidden="1">PROJETS!$A$1:$N$545</definedName>
    <definedName name="Z_C13BF634_D626_4580_8682_42E5361F180D_.wvu.FilterData" localSheetId="5" hidden="1">TÂCHES!$A$1:$O$1</definedName>
  </definedNames>
  <calcPr calcId="171027"/>
  <customWorkbookViews>
    <customWorkbookView name="Anthony SLIMANI - Affichage personnalisé" guid="{C13BF634-D626-4580-8682-42E5361F180D}" mergeInterval="0" personalView="1" maximized="1" xWindow="-8" yWindow="-8" windowWidth="1936" windowHeight="1056" activeSheetId="1"/>
  </customWorkbookViews>
  <pivotCaches>
    <pivotCache cacheId="0" r:id="rId8"/>
    <pivotCache cacheId="14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" i="2"/>
  <c r="K6" i="2"/>
  <c r="K5" i="2"/>
  <c r="K2" i="2"/>
  <c r="L2" i="2"/>
  <c r="K3" i="2"/>
  <c r="L3" i="2"/>
  <c r="K4" i="2"/>
  <c r="K301" i="2"/>
  <c r="K289" i="2"/>
  <c r="K281" i="2"/>
  <c r="K269" i="2"/>
  <c r="K265" i="2"/>
  <c r="K257" i="2"/>
  <c r="K249" i="2"/>
  <c r="K241" i="2"/>
  <c r="K233" i="2"/>
  <c r="K225" i="2"/>
  <c r="K217" i="2"/>
  <c r="K205" i="2"/>
  <c r="K197" i="2"/>
  <c r="K189" i="2"/>
  <c r="K177" i="2"/>
  <c r="K169" i="2"/>
  <c r="K165" i="2"/>
  <c r="K153" i="2"/>
  <c r="K145" i="2"/>
  <c r="K137" i="2"/>
  <c r="K129" i="2"/>
  <c r="K121" i="2"/>
  <c r="K113" i="2"/>
  <c r="K101" i="2"/>
  <c r="K97" i="2"/>
  <c r="K89" i="2"/>
  <c r="K77" i="2"/>
  <c r="K73" i="2"/>
  <c r="K65" i="2"/>
  <c r="K53" i="2"/>
  <c r="K45" i="2"/>
  <c r="K37" i="2"/>
  <c r="K25" i="2"/>
  <c r="K9" i="2"/>
  <c r="K300" i="2"/>
  <c r="K292" i="2"/>
  <c r="K284" i="2"/>
  <c r="K272" i="2"/>
  <c r="K264" i="2"/>
  <c r="K256" i="2"/>
  <c r="K252" i="2"/>
  <c r="K244" i="2"/>
  <c r="K236" i="2"/>
  <c r="K228" i="2"/>
  <c r="K220" i="2"/>
  <c r="K216" i="2"/>
  <c r="K204" i="2"/>
  <c r="K196" i="2"/>
  <c r="K188" i="2"/>
  <c r="K176" i="2"/>
  <c r="K168" i="2"/>
  <c r="K160" i="2"/>
  <c r="K152" i="2"/>
  <c r="K144" i="2"/>
  <c r="K132" i="2"/>
  <c r="K120" i="2"/>
  <c r="K104" i="2"/>
  <c r="K298" i="2"/>
  <c r="K294" i="2"/>
  <c r="K290" i="2"/>
  <c r="K286" i="2"/>
  <c r="K282" i="2"/>
  <c r="K278" i="2"/>
  <c r="K274" i="2"/>
  <c r="K270" i="2"/>
  <c r="K266" i="2"/>
  <c r="K262" i="2"/>
  <c r="K258" i="2"/>
  <c r="K254" i="2"/>
  <c r="K250" i="2"/>
  <c r="K246" i="2"/>
  <c r="K242" i="2"/>
  <c r="K238" i="2"/>
  <c r="K234" i="2"/>
  <c r="K230" i="2"/>
  <c r="K226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4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297" i="2"/>
  <c r="K293" i="2"/>
  <c r="K285" i="2"/>
  <c r="K277" i="2"/>
  <c r="K273" i="2"/>
  <c r="K261" i="2"/>
  <c r="K253" i="2"/>
  <c r="K245" i="2"/>
  <c r="K237" i="2"/>
  <c r="K229" i="2"/>
  <c r="K221" i="2"/>
  <c r="K213" i="2"/>
  <c r="K209" i="2"/>
  <c r="K201" i="2"/>
  <c r="K193" i="2"/>
  <c r="K185" i="2"/>
  <c r="K181" i="2"/>
  <c r="K173" i="2"/>
  <c r="K161" i="2"/>
  <c r="K157" i="2"/>
  <c r="K149" i="2"/>
  <c r="K141" i="2"/>
  <c r="K133" i="2"/>
  <c r="K125" i="2"/>
  <c r="K117" i="2"/>
  <c r="K109" i="2"/>
  <c r="K105" i="2"/>
  <c r="K93" i="2"/>
  <c r="K85" i="2"/>
  <c r="K81" i="2"/>
  <c r="K69" i="2"/>
  <c r="K61" i="2"/>
  <c r="K57" i="2"/>
  <c r="K49" i="2"/>
  <c r="K41" i="2"/>
  <c r="K33" i="2"/>
  <c r="K29" i="2"/>
  <c r="K21" i="2"/>
  <c r="K17" i="2"/>
  <c r="K13" i="2"/>
  <c r="K296" i="2"/>
  <c r="K288" i="2"/>
  <c r="K280" i="2"/>
  <c r="K276" i="2"/>
  <c r="K268" i="2"/>
  <c r="K260" i="2"/>
  <c r="K248" i="2"/>
  <c r="K240" i="2"/>
  <c r="K232" i="2"/>
  <c r="K224" i="2"/>
  <c r="K212" i="2"/>
  <c r="K208" i="2"/>
  <c r="K200" i="2"/>
  <c r="K192" i="2"/>
  <c r="K184" i="2"/>
  <c r="K180" i="2"/>
  <c r="K172" i="2"/>
  <c r="K164" i="2"/>
  <c r="K156" i="2"/>
  <c r="K148" i="2"/>
  <c r="K140" i="2"/>
  <c r="K136" i="2"/>
  <c r="K128" i="2"/>
  <c r="K124" i="2"/>
  <c r="K116" i="2"/>
  <c r="K112" i="2"/>
  <c r="K108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M3" i="4" l="1"/>
  <c r="K3" i="4"/>
  <c r="I3" i="4"/>
  <c r="G3" i="4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L7" i="2" l="1"/>
  <c r="L5" i="2"/>
  <c r="L301" i="2"/>
  <c r="L281" i="2"/>
  <c r="L265" i="2"/>
  <c r="L249" i="2"/>
  <c r="L233" i="2"/>
  <c r="L217" i="2"/>
  <c r="L197" i="2"/>
  <c r="L177" i="2"/>
  <c r="L165" i="2"/>
  <c r="L145" i="2"/>
  <c r="L129" i="2"/>
  <c r="L113" i="2"/>
  <c r="L97" i="2"/>
  <c r="L77" i="2"/>
  <c r="L65" i="2"/>
  <c r="L45" i="2"/>
  <c r="L25" i="2"/>
  <c r="L300" i="2"/>
  <c r="L284" i="2"/>
  <c r="L264" i="2"/>
  <c r="L252" i="2"/>
  <c r="L236" i="2"/>
  <c r="L220" i="2"/>
  <c r="L204" i="2"/>
  <c r="L188" i="2"/>
  <c r="L168" i="2"/>
  <c r="L152" i="2"/>
  <c r="L132" i="2"/>
  <c r="L104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297" i="2"/>
  <c r="L285" i="2"/>
  <c r="L273" i="2"/>
  <c r="L253" i="2"/>
  <c r="L237" i="2"/>
  <c r="L221" i="2"/>
  <c r="L209" i="2"/>
  <c r="L193" i="2"/>
  <c r="L181" i="2"/>
  <c r="L161" i="2"/>
  <c r="L149" i="2"/>
  <c r="L133" i="2"/>
  <c r="L117" i="2"/>
  <c r="L105" i="2"/>
  <c r="L85" i="2"/>
  <c r="L69" i="2"/>
  <c r="L57" i="2"/>
  <c r="L41" i="2"/>
  <c r="L289" i="2"/>
  <c r="L225" i="2"/>
  <c r="L153" i="2"/>
  <c r="L89" i="2"/>
  <c r="L9" i="2"/>
  <c r="L298" i="2"/>
  <c r="L202" i="2"/>
  <c r="L106" i="2"/>
  <c r="L10" i="2"/>
  <c r="L125" i="2"/>
  <c r="L17" i="2"/>
  <c r="L268" i="2"/>
  <c r="L212" i="2"/>
  <c r="L172" i="2"/>
  <c r="L128" i="2"/>
  <c r="L96" i="2"/>
  <c r="L72" i="2"/>
  <c r="L48" i="2"/>
  <c r="L24" i="2"/>
  <c r="L295" i="2"/>
  <c r="L271" i="2"/>
  <c r="L247" i="2"/>
  <c r="L223" i="2"/>
  <c r="L199" i="2"/>
  <c r="L167" i="2"/>
  <c r="L135" i="2"/>
  <c r="L111" i="2"/>
  <c r="L87" i="2"/>
  <c r="L63" i="2"/>
  <c r="L39" i="2"/>
  <c r="L15" i="2"/>
  <c r="L4" i="2"/>
  <c r="L241" i="2"/>
  <c r="L169" i="2"/>
  <c r="L101" i="2"/>
  <c r="L37" i="2"/>
  <c r="L256" i="2"/>
  <c r="L196" i="2"/>
  <c r="L120" i="2"/>
  <c r="L274" i="2"/>
  <c r="L242" i="2"/>
  <c r="L210" i="2"/>
  <c r="L178" i="2"/>
  <c r="L146" i="2"/>
  <c r="L114" i="2"/>
  <c r="L82" i="2"/>
  <c r="L50" i="2"/>
  <c r="L18" i="2"/>
  <c r="L261" i="2"/>
  <c r="L201" i="2"/>
  <c r="L141" i="2"/>
  <c r="L81" i="2"/>
  <c r="L6" i="2"/>
  <c r="L257" i="2"/>
  <c r="L154" i="2"/>
  <c r="L90" i="2"/>
  <c r="L26" i="2"/>
  <c r="L213" i="2"/>
  <c r="L93" i="2"/>
  <c r="L21" i="2"/>
  <c r="L288" i="2"/>
  <c r="L260" i="2"/>
  <c r="L224" i="2"/>
  <c r="L192" i="2"/>
  <c r="L164" i="2"/>
  <c r="L136" i="2"/>
  <c r="L112" i="2"/>
  <c r="L92" i="2"/>
  <c r="L76" i="2"/>
  <c r="L60" i="2"/>
  <c r="L44" i="2"/>
  <c r="L28" i="2"/>
  <c r="L12" i="2"/>
  <c r="L291" i="2"/>
  <c r="L275" i="2"/>
  <c r="L259" i="2"/>
  <c r="L243" i="2"/>
  <c r="L227" i="2"/>
  <c r="L211" i="2"/>
  <c r="L195" i="2"/>
  <c r="L179" i="2"/>
  <c r="L163" i="2"/>
  <c r="L147" i="2"/>
  <c r="L131" i="2"/>
  <c r="L115" i="2"/>
  <c r="L99" i="2"/>
  <c r="L83" i="2"/>
  <c r="L67" i="2"/>
  <c r="L51" i="2"/>
  <c r="L35" i="2"/>
  <c r="L19" i="2"/>
  <c r="L228" i="2"/>
  <c r="L258" i="2"/>
  <c r="L162" i="2"/>
  <c r="L66" i="2"/>
  <c r="L173" i="2"/>
  <c r="L189" i="2"/>
  <c r="L121" i="2"/>
  <c r="L53" i="2"/>
  <c r="L272" i="2"/>
  <c r="L216" i="2"/>
  <c r="L144" i="2"/>
  <c r="L282" i="2"/>
  <c r="L250" i="2"/>
  <c r="L218" i="2"/>
  <c r="L186" i="2"/>
  <c r="L122" i="2"/>
  <c r="L58" i="2"/>
  <c r="L277" i="2"/>
  <c r="L157" i="2"/>
  <c r="L33" i="2"/>
  <c r="L13" i="2"/>
  <c r="L276" i="2"/>
  <c r="L240" i="2"/>
  <c r="L208" i="2"/>
  <c r="L180" i="2"/>
  <c r="L148" i="2"/>
  <c r="L124" i="2"/>
  <c r="L100" i="2"/>
  <c r="L84" i="2"/>
  <c r="L68" i="2"/>
  <c r="L52" i="2"/>
  <c r="L36" i="2"/>
  <c r="L20" i="2"/>
  <c r="L299" i="2"/>
  <c r="L283" i="2"/>
  <c r="L267" i="2"/>
  <c r="L251" i="2"/>
  <c r="L235" i="2"/>
  <c r="L219" i="2"/>
  <c r="L203" i="2"/>
  <c r="L187" i="2"/>
  <c r="L171" i="2"/>
  <c r="L155" i="2"/>
  <c r="L139" i="2"/>
  <c r="L123" i="2"/>
  <c r="L107" i="2"/>
  <c r="L91" i="2"/>
  <c r="L75" i="2"/>
  <c r="L59" i="2"/>
  <c r="L43" i="2"/>
  <c r="L27" i="2"/>
  <c r="L11" i="2"/>
  <c r="L269" i="2"/>
  <c r="L137" i="2"/>
  <c r="L73" i="2"/>
  <c r="L160" i="2"/>
  <c r="L226" i="2"/>
  <c r="L130" i="2"/>
  <c r="L34" i="2"/>
  <c r="L229" i="2"/>
  <c r="L49" i="2"/>
  <c r="L244" i="2"/>
  <c r="L266" i="2"/>
  <c r="L170" i="2"/>
  <c r="L42" i="2"/>
  <c r="L185" i="2"/>
  <c r="L61" i="2"/>
  <c r="L296" i="2"/>
  <c r="L248" i="2"/>
  <c r="L200" i="2"/>
  <c r="L156" i="2"/>
  <c r="L116" i="2"/>
  <c r="L88" i="2"/>
  <c r="L64" i="2"/>
  <c r="L40" i="2"/>
  <c r="L16" i="2"/>
  <c r="L287" i="2"/>
  <c r="L263" i="2"/>
  <c r="L239" i="2"/>
  <c r="L215" i="2"/>
  <c r="L191" i="2"/>
  <c r="L175" i="2"/>
  <c r="L151" i="2"/>
  <c r="L127" i="2"/>
  <c r="L103" i="2"/>
  <c r="L79" i="2"/>
  <c r="L55" i="2"/>
  <c r="L31" i="2"/>
  <c r="L205" i="2"/>
  <c r="L292" i="2"/>
  <c r="L290" i="2"/>
  <c r="L194" i="2"/>
  <c r="L98" i="2"/>
  <c r="L293" i="2"/>
  <c r="L109" i="2"/>
  <c r="L176" i="2"/>
  <c r="L234" i="2"/>
  <c r="L138" i="2"/>
  <c r="L74" i="2"/>
  <c r="L245" i="2"/>
  <c r="L29" i="2"/>
  <c r="L280" i="2"/>
  <c r="L232" i="2"/>
  <c r="L184" i="2"/>
  <c r="L140" i="2"/>
  <c r="L108" i="2"/>
  <c r="L80" i="2"/>
  <c r="L56" i="2"/>
  <c r="L32" i="2"/>
  <c r="L8" i="2"/>
  <c r="L279" i="2"/>
  <c r="L255" i="2"/>
  <c r="L231" i="2"/>
  <c r="L207" i="2"/>
  <c r="L183" i="2"/>
  <c r="L159" i="2"/>
  <c r="L143" i="2"/>
  <c r="L119" i="2"/>
  <c r="L95" i="2"/>
  <c r="L71" i="2"/>
  <c r="L47" i="2"/>
  <c r="L23" i="2"/>
  <c r="G16" i="7"/>
  <c r="K48" i="1" l="1"/>
  <c r="K49" i="1"/>
  <c r="K50" i="1"/>
  <c r="A10" i="3"/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K65" i="1" l="1"/>
  <c r="K68" i="1"/>
  <c r="K74" i="1"/>
  <c r="K70" i="1"/>
  <c r="K66" i="1"/>
  <c r="K62" i="1"/>
  <c r="K58" i="1"/>
  <c r="K54" i="1"/>
  <c r="K69" i="1"/>
  <c r="K61" i="1"/>
  <c r="K57" i="1"/>
  <c r="K53" i="1"/>
  <c r="K76" i="1"/>
  <c r="K60" i="1"/>
  <c r="K52" i="1"/>
  <c r="K73" i="1"/>
  <c r="K72" i="1"/>
  <c r="K64" i="1"/>
  <c r="K56" i="1"/>
  <c r="K75" i="1"/>
  <c r="K71" i="1"/>
  <c r="K67" i="1"/>
  <c r="K63" i="1"/>
  <c r="K59" i="1"/>
  <c r="K55" i="1"/>
  <c r="K51" i="1"/>
  <c r="M3" i="3"/>
  <c r="M4" i="3"/>
  <c r="M2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2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N8" i="2" l="1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D2" i="2"/>
  <c r="H2" i="2"/>
  <c r="D3" i="2"/>
  <c r="D4" i="2"/>
  <c r="D5" i="2"/>
  <c r="D6" i="2"/>
  <c r="D7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2" i="1"/>
  <c r="K695" i="1" l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46" i="1"/>
  <c r="K42" i="1"/>
  <c r="K38" i="1"/>
  <c r="K34" i="1"/>
  <c r="K30" i="1"/>
  <c r="K26" i="1"/>
  <c r="K22" i="1"/>
  <c r="K18" i="1"/>
  <c r="K14" i="1"/>
  <c r="K10" i="1"/>
  <c r="K6" i="1"/>
  <c r="K693" i="1"/>
  <c r="K681" i="1"/>
  <c r="K669" i="1"/>
  <c r="K657" i="1"/>
  <c r="K641" i="1"/>
  <c r="K696" i="1"/>
  <c r="K688" i="1"/>
  <c r="K684" i="1"/>
  <c r="K676" i="1"/>
  <c r="K668" i="1"/>
  <c r="K660" i="1"/>
  <c r="K656" i="1"/>
  <c r="K648" i="1"/>
  <c r="K644" i="1"/>
  <c r="K636" i="1"/>
  <c r="K628" i="1"/>
  <c r="K620" i="1"/>
  <c r="K616" i="1"/>
  <c r="K608" i="1"/>
  <c r="K600" i="1"/>
  <c r="K592" i="1"/>
  <c r="K588" i="1"/>
  <c r="K580" i="1"/>
  <c r="K572" i="1"/>
  <c r="K560" i="1"/>
  <c r="K552" i="1"/>
  <c r="K544" i="1"/>
  <c r="K536" i="1"/>
  <c r="K524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45" i="1"/>
  <c r="K41" i="1"/>
  <c r="K37" i="1"/>
  <c r="K33" i="1"/>
  <c r="K29" i="1"/>
  <c r="K25" i="1"/>
  <c r="K21" i="1"/>
  <c r="K17" i="1"/>
  <c r="K13" i="1"/>
  <c r="K9" i="1"/>
  <c r="K5" i="1"/>
  <c r="K697" i="1"/>
  <c r="K685" i="1"/>
  <c r="K673" i="1"/>
  <c r="K661" i="1"/>
  <c r="K653" i="1"/>
  <c r="K645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44" i="1"/>
  <c r="K40" i="1"/>
  <c r="K36" i="1"/>
  <c r="K32" i="1"/>
  <c r="K28" i="1"/>
  <c r="K24" i="1"/>
  <c r="K20" i="1"/>
  <c r="K16" i="1"/>
  <c r="K8" i="1"/>
  <c r="K4" i="1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3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73" i="2"/>
  <c r="C477" i="2"/>
  <c r="C481" i="2"/>
  <c r="C485" i="2"/>
  <c r="C489" i="2"/>
  <c r="C493" i="2"/>
  <c r="C497" i="2"/>
  <c r="C501" i="2"/>
  <c r="C505" i="2"/>
  <c r="C509" i="2"/>
  <c r="C513" i="2"/>
  <c r="C517" i="2"/>
  <c r="C521" i="2"/>
  <c r="C525" i="2"/>
  <c r="C529" i="2"/>
  <c r="C533" i="2"/>
  <c r="C537" i="2"/>
  <c r="C541" i="2"/>
  <c r="C545" i="2"/>
  <c r="C549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81" i="2"/>
  <c r="C697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550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679" i="2"/>
  <c r="C687" i="2"/>
  <c r="C695" i="2"/>
  <c r="C69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C439" i="2"/>
  <c r="C443" i="2"/>
  <c r="C447" i="2"/>
  <c r="C451" i="2"/>
  <c r="C455" i="2"/>
  <c r="C459" i="2"/>
  <c r="C463" i="2"/>
  <c r="C467" i="2"/>
  <c r="C471" i="2"/>
  <c r="C475" i="2"/>
  <c r="C479" i="2"/>
  <c r="C483" i="2"/>
  <c r="C487" i="2"/>
  <c r="C491" i="2"/>
  <c r="C495" i="2"/>
  <c r="C499" i="2"/>
  <c r="C503" i="2"/>
  <c r="C507" i="2"/>
  <c r="C511" i="2"/>
  <c r="C515" i="2"/>
  <c r="C519" i="2"/>
  <c r="C523" i="2"/>
  <c r="C527" i="2"/>
  <c r="C531" i="2"/>
  <c r="C535" i="2"/>
  <c r="C539" i="2"/>
  <c r="C543" i="2"/>
  <c r="C547" i="2"/>
  <c r="C551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83" i="2"/>
  <c r="C691" i="2"/>
  <c r="C699" i="2"/>
  <c r="C342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540" i="2"/>
  <c r="C544" i="2"/>
  <c r="C548" i="2"/>
  <c r="C552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673" i="2"/>
  <c r="C677" i="2"/>
  <c r="C685" i="2"/>
  <c r="C689" i="2"/>
  <c r="K689" i="1"/>
  <c r="K677" i="1"/>
  <c r="K665" i="1"/>
  <c r="K649" i="1"/>
  <c r="K692" i="1"/>
  <c r="K680" i="1"/>
  <c r="K672" i="1"/>
  <c r="K664" i="1"/>
  <c r="K652" i="1"/>
  <c r="K640" i="1"/>
  <c r="K632" i="1"/>
  <c r="K624" i="1"/>
  <c r="K612" i="1"/>
  <c r="K604" i="1"/>
  <c r="K596" i="1"/>
  <c r="K584" i="1"/>
  <c r="K576" i="1"/>
  <c r="K568" i="1"/>
  <c r="K564" i="1"/>
  <c r="K556" i="1"/>
  <c r="K548" i="1"/>
  <c r="K540" i="1"/>
  <c r="K532" i="1"/>
  <c r="K528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47" i="1"/>
  <c r="K43" i="1"/>
  <c r="K39" i="1"/>
  <c r="K35" i="1"/>
  <c r="K31" i="1"/>
  <c r="K27" i="1"/>
  <c r="K23" i="1"/>
  <c r="K19" i="1"/>
  <c r="K15" i="1"/>
  <c r="K11" i="1"/>
  <c r="K7" i="1"/>
  <c r="C7" i="2"/>
  <c r="C6" i="2"/>
  <c r="K3" i="1"/>
  <c r="K12" i="1"/>
  <c r="C5" i="2"/>
  <c r="K2" i="1"/>
  <c r="C4" i="2"/>
  <c r="C2" i="2"/>
  <c r="C3" i="2"/>
  <c r="G15" i="7" l="1"/>
  <c r="C6" i="4"/>
  <c r="N3" i="2" s="1"/>
  <c r="O3" i="2" s="1"/>
  <c r="N6" i="2" l="1"/>
  <c r="O6" i="2" s="1"/>
  <c r="N7" i="2"/>
  <c r="O7" i="2" s="1"/>
  <c r="N5" i="2"/>
  <c r="O5" i="2" s="1"/>
  <c r="N4" i="2"/>
  <c r="O4" i="2" s="1"/>
  <c r="N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A8" i="3"/>
  <c r="A4" i="3"/>
  <c r="A5" i="3"/>
  <c r="A6" i="3"/>
  <c r="A3" i="3"/>
  <c r="A9" i="3"/>
  <c r="A7" i="3"/>
  <c r="A11" i="3"/>
  <c r="G12" i="7" l="1"/>
  <c r="O2" i="2"/>
  <c r="G13" i="7" l="1"/>
  <c r="G14" i="7"/>
  <c r="A12" i="3"/>
  <c r="A13" i="3"/>
  <c r="A14" i="3"/>
  <c r="A15" i="3"/>
  <c r="A45" i="3"/>
  <c r="A50" i="3"/>
  <c r="A54" i="3"/>
  <c r="A49" i="3"/>
  <c r="A39" i="3"/>
  <c r="A43" i="3"/>
  <c r="A36" i="3"/>
  <c r="A53" i="3"/>
  <c r="A33" i="3"/>
  <c r="A52" i="3"/>
  <c r="A38" i="3"/>
  <c r="A47" i="3"/>
  <c r="A51" i="3"/>
  <c r="A41" i="3"/>
  <c r="A34" i="3"/>
  <c r="A35" i="3"/>
  <c r="A44" i="3"/>
  <c r="A37" i="3"/>
  <c r="A42" i="3"/>
  <c r="A46" i="3"/>
  <c r="A40" i="3"/>
  <c r="A48" i="3"/>
  <c r="A55" i="3"/>
</calcChain>
</file>

<file path=xl/sharedStrings.xml><?xml version="1.0" encoding="utf-8"?>
<sst xmlns="http://schemas.openxmlformats.org/spreadsheetml/2006/main" count="1224" uniqueCount="166">
  <si>
    <t>ID_CLIENT</t>
  </si>
  <si>
    <t>ID_PROJET</t>
  </si>
  <si>
    <t>NOM DU PROJET</t>
  </si>
  <si>
    <t>DATE DE DEBUT</t>
  </si>
  <si>
    <t>DATE DE FIN</t>
  </si>
  <si>
    <t>STATUT</t>
  </si>
  <si>
    <t>COMMENTAIRES</t>
  </si>
  <si>
    <t>Paramètres</t>
  </si>
  <si>
    <t>CLI_</t>
  </si>
  <si>
    <t>NOM DU CLIENT</t>
  </si>
  <si>
    <t>NOMBRE DE JOURS</t>
  </si>
  <si>
    <t>PRO_</t>
  </si>
  <si>
    <t>Statut :</t>
  </si>
  <si>
    <t>Prévu</t>
  </si>
  <si>
    <t>En cours</t>
  </si>
  <si>
    <t>Terminé</t>
  </si>
  <si>
    <t>Annulé</t>
  </si>
  <si>
    <t>Archivé</t>
  </si>
  <si>
    <t>Date du Jour :</t>
  </si>
  <si>
    <t>TAC_</t>
  </si>
  <si>
    <t>ID TÂCHES</t>
  </si>
  <si>
    <t>NOM DE LA TÂCHE</t>
  </si>
  <si>
    <t>ID PROJET</t>
  </si>
  <si>
    <t>CATÉGORIE</t>
  </si>
  <si>
    <t>THEME</t>
  </si>
  <si>
    <t>ACTIVITE</t>
  </si>
  <si>
    <t>DESCRIPTION</t>
  </si>
  <si>
    <t>DATE DEBUT</t>
  </si>
  <si>
    <t>DATE FIN</t>
  </si>
  <si>
    <t>Catégorie :</t>
  </si>
  <si>
    <t>Conception</t>
  </si>
  <si>
    <t>Développement</t>
  </si>
  <si>
    <t>Pré-Production</t>
  </si>
  <si>
    <t>Déploiement</t>
  </si>
  <si>
    <t>Exploitation</t>
  </si>
  <si>
    <t>NOM CONTACT PRINCIPAL</t>
  </si>
  <si>
    <t>TELEPHONE</t>
  </si>
  <si>
    <t>MAIL</t>
  </si>
  <si>
    <t>SITE WEB</t>
  </si>
  <si>
    <t>NOMBRE DE PROJETS</t>
  </si>
  <si>
    <t>CLI_1</t>
  </si>
  <si>
    <t xml:space="preserve">   </t>
  </si>
  <si>
    <t>CCI 36</t>
  </si>
  <si>
    <t>Thierry</t>
  </si>
  <si>
    <t>0254212632</t>
  </si>
  <si>
    <t>Projet Site Statique</t>
  </si>
  <si>
    <t>NOMBRE DE TÂCHES</t>
  </si>
  <si>
    <t>PRO_1</t>
  </si>
  <si>
    <t>Conception Web</t>
  </si>
  <si>
    <t>Logo</t>
  </si>
  <si>
    <t>TEMPS ESTIME</t>
  </si>
  <si>
    <t>TEMPS REEL</t>
  </si>
  <si>
    <t>ECART TEMPS</t>
  </si>
  <si>
    <t>N°</t>
  </si>
  <si>
    <t>ESTIMATION TEMPS</t>
  </si>
  <si>
    <t>Thèmes :</t>
  </si>
  <si>
    <t>Specifications techniques</t>
  </si>
  <si>
    <t>Activité:</t>
  </si>
  <si>
    <t>Réunion</t>
  </si>
  <si>
    <t>Architecture BD</t>
  </si>
  <si>
    <t>Documentation</t>
  </si>
  <si>
    <t>Environnement</t>
  </si>
  <si>
    <t>Analyse</t>
  </si>
  <si>
    <t>Programmes</t>
  </si>
  <si>
    <t>Préparation</t>
  </si>
  <si>
    <t>Réalisation</t>
  </si>
  <si>
    <t>ADRESSE</t>
  </si>
  <si>
    <t>CODE POSTAL</t>
  </si>
  <si>
    <t>VILLE</t>
  </si>
  <si>
    <t>BALSAN</t>
  </si>
  <si>
    <t>Châteauroux</t>
  </si>
  <si>
    <t>Étiquettes de lignes</t>
  </si>
  <si>
    <t>Total général</t>
  </si>
  <si>
    <t>(vide)</t>
  </si>
  <si>
    <t>Somme de NOMBRE DE TÂCHES</t>
  </si>
  <si>
    <t>ALERTE (jours restants / Date du jour)</t>
  </si>
  <si>
    <t>Nombre de CATÉGORIE</t>
  </si>
  <si>
    <t>Nombre de catégorie sur l'ensemble des tâches</t>
  </si>
  <si>
    <t>Nombre de tâches par projet</t>
  </si>
  <si>
    <t>Nombre de VILLE</t>
  </si>
  <si>
    <t>Zone d'intervention</t>
  </si>
  <si>
    <t>Somme de NOMBRE DE JOURS</t>
  </si>
  <si>
    <t>MENU</t>
  </si>
  <si>
    <t>TABLEAUX</t>
  </si>
  <si>
    <t>GRAPHIQUES</t>
  </si>
  <si>
    <t>CLIENTS</t>
  </si>
  <si>
    <t>PROJETS</t>
  </si>
  <si>
    <t>TÂCHES</t>
  </si>
  <si>
    <t>PARAMETRES</t>
  </si>
  <si>
    <t>Infos</t>
  </si>
  <si>
    <t>Nombre de tâches :</t>
  </si>
  <si>
    <t>Nombre de projets :</t>
  </si>
  <si>
    <t>Nombre de clients :</t>
  </si>
  <si>
    <t>Préfixe ID du client :</t>
  </si>
  <si>
    <t>Préfixe ID du projet :</t>
  </si>
  <si>
    <t>Préfixe ID Tâches</t>
  </si>
  <si>
    <t>Ne pas remplir la colonne ID_CLIENT. La colonne NOM DU CLIENT provoque la création de l'identifiant CLIENT</t>
  </si>
  <si>
    <t>Sélectionner ID_CLIENT dans la colonne B. Ce choix reporte le NOM DU CLIENT dans la colonne C. Saisir ensuite dans la colonne E, le NOM DU PROJET. Ce nom complètera ID_PROJET automatiquement. Ajouter les dates de début et de fin. Le reste des informations s'actualisent d'elles même.</t>
  </si>
  <si>
    <t>Ici, seul ID_TÂCHE et ECART_TEMPS ne sont pas des cellules à renseigner.</t>
  </si>
  <si>
    <t>Dans cette feuille, on y trouve les différents paramètres. Ils permettent de créer les listes, la concaténation des identifiants (CLIENT, PROJET, TÂCHE), la date du jour.</t>
  </si>
  <si>
    <t>Analyse du document Word (consigne)</t>
  </si>
  <si>
    <t>Analyse des documents anexes</t>
  </si>
  <si>
    <t>Préparation environnement de travail</t>
  </si>
  <si>
    <t>Conception du logo (différents formats, couleurs, fonds)</t>
  </si>
  <si>
    <t>Conception (graphique)</t>
  </si>
  <si>
    <t>Design</t>
  </si>
  <si>
    <t>Installation et configuration des logiciels (WinScp, GitHub, SublimeText3)</t>
  </si>
  <si>
    <t>Vérification des exports PNG / JPG / PDF</t>
  </si>
  <si>
    <t>Maquettage des futur images (bandeau en trasparence sur image actualités + photo profil) en vue d'être intégrée à la charge graphique)</t>
  </si>
  <si>
    <t>Préparation d'une page de garde pour la charte graphique</t>
  </si>
  <si>
    <t>Charte Graphique</t>
  </si>
  <si>
    <t>Création du fichier Word</t>
  </si>
  <si>
    <t>Ajout de la page de garde</t>
  </si>
  <si>
    <t>Préparation de l'entête et pied de page (numérotation et nom/prénom)</t>
  </si>
  <si>
    <t>Ajout de page de sommaire</t>
  </si>
  <si>
    <t>Conception de la charte graphique et mise en forme</t>
  </si>
  <si>
    <t>Relecture de la charte graphique avant envoi</t>
  </si>
  <si>
    <t>Croquis</t>
  </si>
  <si>
    <t>Recherche sur la manière de créer les croquis</t>
  </si>
  <si>
    <t>Installation Balsamiq Mockup</t>
  </si>
  <si>
    <t>Création du croquis Desktop</t>
  </si>
  <si>
    <t>Création du croquis Mobile</t>
  </si>
  <si>
    <t>Exports des fichiers</t>
  </si>
  <si>
    <t>Vérification des exports avant envoi</t>
  </si>
  <si>
    <t>Maquettes</t>
  </si>
  <si>
    <t>Préparation de l'espace travail</t>
  </si>
  <si>
    <t>Maquette Desktop</t>
  </si>
  <si>
    <t>Maquette Mobile</t>
  </si>
  <si>
    <t>Maquette Tablette</t>
  </si>
  <si>
    <t>Maquette Large Desktop</t>
  </si>
  <si>
    <t>Exports pour vérification</t>
  </si>
  <si>
    <t>Développement web</t>
  </si>
  <si>
    <t>Création arborscence du site</t>
  </si>
  <si>
    <t>Creation de la page index.html</t>
  </si>
  <si>
    <t>Ajout de la base html dans index.html</t>
  </si>
  <si>
    <t>Creation de la page contenu.html</t>
  </si>
  <si>
    <t>Ajout de la base html dans contenu.html</t>
  </si>
  <si>
    <t>Creation de la page contenu2.html</t>
  </si>
  <si>
    <t>Ajout de la base html dans contenu2.html</t>
  </si>
  <si>
    <t>Creation de la page contact.html</t>
  </si>
  <si>
    <t>Ajout de la base html dans contact.html</t>
  </si>
  <si>
    <t>Creation de la page mentions.html</t>
  </si>
  <si>
    <t>Ajout de la base html dans mentions.html</t>
  </si>
  <si>
    <t>Creation de la page plan.html</t>
  </si>
  <si>
    <t>Ajout de la base html dans plan.html</t>
  </si>
  <si>
    <t>Création du fichier CSS par les maquettes PSD</t>
  </si>
  <si>
    <t>Structuration de la page index.html avec le CSS</t>
  </si>
  <si>
    <t>Structuration de la page contenu.html avec le CSS</t>
  </si>
  <si>
    <t>Structuration de la page contenu2.html avec le CSS</t>
  </si>
  <si>
    <t>Structuration de la page contact.html avec le CSS</t>
  </si>
  <si>
    <t>Structuration de la page mentions.html avec le CSS</t>
  </si>
  <si>
    <t>Structuration de la page plan.html avec le CSS</t>
  </si>
  <si>
    <t>Vérification et tests de la structuration</t>
  </si>
  <si>
    <t>Tests sur plusieurs navigateurs et appareils</t>
  </si>
  <si>
    <t>Déploiement vps</t>
  </si>
  <si>
    <t>Colonne1</t>
  </si>
  <si>
    <t>Projet Site Dynamique</t>
  </si>
  <si>
    <t>Date de fin non définie</t>
  </si>
  <si>
    <t>fonction cachée</t>
  </si>
  <si>
    <t>Nombre de projets terminés</t>
  </si>
  <si>
    <t>Alertes (nombre de projets arrivant sous la barre des 15 jours :</t>
  </si>
  <si>
    <t>TÂCHES TERMINEES</t>
  </si>
  <si>
    <t>ETAT</t>
  </si>
  <si>
    <t>&lt;-- fin sélection liste déroulante</t>
  </si>
  <si>
    <t>fsdf</t>
  </si>
  <si>
    <t>PRO_2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</si>
</sst>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;;;@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DA372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dashed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ck">
        <color theme="0"/>
      </left>
      <right/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4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5" borderId="2" xfId="2" applyBorder="1" applyAlignment="1">
      <alignment horizontal="center" vertical="center"/>
    </xf>
    <xf numFmtId="0" fontId="5" fillId="6" borderId="3" xfId="3" applyBorder="1" applyAlignment="1">
      <alignment horizontal="center" vertical="center"/>
    </xf>
    <xf numFmtId="0" fontId="5" fillId="7" borderId="3" xfId="4" applyBorder="1" applyAlignment="1">
      <alignment horizontal="center" vertical="center"/>
    </xf>
    <xf numFmtId="0" fontId="5" fillId="8" borderId="3" xfId="5" applyBorder="1" applyAlignment="1">
      <alignment horizontal="center" vertical="center"/>
    </xf>
    <xf numFmtId="0" fontId="5" fillId="9" borderId="3" xfId="6" applyBorder="1" applyAlignment="1">
      <alignment horizontal="center" vertical="center"/>
    </xf>
    <xf numFmtId="0" fontId="5" fillId="10" borderId="4" xfId="7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14" fontId="13" fillId="0" borderId="0" xfId="0" applyNumberFormat="1" applyFont="1" applyAlignment="1">
      <alignment horizontal="left"/>
    </xf>
    <xf numFmtId="0" fontId="0" fillId="3" borderId="0" xfId="0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0" fillId="0" borderId="0" xfId="0" applyAlignment="1" applyProtection="1">
      <alignment horizontal="right"/>
    </xf>
    <xf numFmtId="0" fontId="0" fillId="0" borderId="9" xfId="0" applyBorder="1" applyAlignment="1">
      <alignment vertical="center"/>
    </xf>
    <xf numFmtId="0" fontId="15" fillId="0" borderId="12" xfId="8" applyFont="1" applyBorder="1" applyAlignment="1">
      <alignment horizontal="left" vertical="center"/>
    </xf>
    <xf numFmtId="0" fontId="4" fillId="0" borderId="0" xfId="0" applyFont="1" applyBorder="1" applyAlignment="1">
      <alignment vertical="top" wrapText="1"/>
    </xf>
    <xf numFmtId="0" fontId="5" fillId="10" borderId="3" xfId="7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/>
    <xf numFmtId="0" fontId="17" fillId="0" borderId="13" xfId="8" applyFont="1" applyBorder="1" applyAlignment="1">
      <alignment horizontal="left" vertical="center"/>
    </xf>
    <xf numFmtId="0" fontId="0" fillId="0" borderId="7" xfId="0" applyBorder="1" applyAlignment="1">
      <alignment horizontal="right" vertical="center" wrapText="1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0" xfId="0" applyFont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" fillId="11" borderId="0" xfId="0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right" vertical="center"/>
    </xf>
  </cellXfs>
  <cellStyles count="10">
    <cellStyle name="Accent1" xfId="2" builtinId="29"/>
    <cellStyle name="Accent2" xfId="3" builtinId="33"/>
    <cellStyle name="Accent3" xfId="4" builtinId="37"/>
    <cellStyle name="Accent4" xfId="5" builtinId="41"/>
    <cellStyle name="Accent5" xfId="6" builtinId="45"/>
    <cellStyle name="Accent6" xfId="7" builtinId="49"/>
    <cellStyle name="Lien hypertexte" xfId="8" builtinId="8"/>
    <cellStyle name="Milliers 2" xfId="9"/>
    <cellStyle name="Normal" xfId="0" builtinId="0"/>
    <cellStyle name="Texte explicatif" xfId="1" builtinId="53"/>
  </cellStyles>
  <dxfs count="57"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9"/>
      </font>
    </dxf>
    <dxf>
      <font>
        <b/>
        <i val="0"/>
        <color rgb="FFC0000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DA3726"/>
        </patternFill>
      </fill>
    </dxf>
    <dxf>
      <font>
        <color theme="0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;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alignment horizontal="righ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DA3726"/>
      <color rgb="FFF34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tâches par projet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GRAPHIQUES!$A$4:$A$7</c:f>
              <c:strCache>
                <c:ptCount val="3"/>
                <c:pt idx="1">
                  <c:v>PRO_1</c:v>
                </c:pt>
                <c:pt idx="2">
                  <c:v>(vide)</c:v>
                </c:pt>
              </c:strCache>
            </c:strRef>
          </c:cat>
          <c:val>
            <c:numRef>
              <c:f>GRAPHIQUES!$B$4:$B$7</c:f>
              <c:numCache>
                <c:formatCode>General</c:formatCode>
                <c:ptCount val="3"/>
                <c:pt idx="0">
                  <c:v>0</c:v>
                </c:pt>
                <c:pt idx="1">
                  <c:v>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3-482A-ABA6-5CE6D52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306864"/>
        <c:axId val="246307984"/>
      </c:barChart>
      <c:catAx>
        <c:axId val="2463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307984"/>
        <c:crosses val="autoZero"/>
        <c:auto val="1"/>
        <c:lblAlgn val="ctr"/>
        <c:lblOffset val="100"/>
        <c:noMultiLvlLbl val="0"/>
      </c:catAx>
      <c:valAx>
        <c:axId val="2463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3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jours par projet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GRAPHIQUES!$A$19:$A$22</c:f>
              <c:strCache>
                <c:ptCount val="3"/>
                <c:pt idx="0">
                  <c:v>PRO_1</c:v>
                </c:pt>
                <c:pt idx="2">
                  <c:v>(vide)</c:v>
                </c:pt>
              </c:strCache>
            </c:strRef>
          </c:cat>
          <c:val>
            <c:numRef>
              <c:f>GRAPHIQUES!$B$19:$B$22</c:f>
              <c:numCache>
                <c:formatCode>General</c:formatCode>
                <c:ptCount val="3"/>
                <c:pt idx="0">
                  <c:v>70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4CA1-BD1F-08CA1730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929952"/>
        <c:axId val="242444752"/>
      </c:barChart>
      <c:catAx>
        <c:axId val="2429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444752"/>
        <c:crosses val="autoZero"/>
        <c:auto val="1"/>
        <c:lblAlgn val="ctr"/>
        <c:lblOffset val="100"/>
        <c:noMultiLvlLbl val="0"/>
      </c:catAx>
      <c:valAx>
        <c:axId val="242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9</xdr:col>
      <xdr:colOff>0</xdr:colOff>
      <xdr:row>16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17</xdr:row>
      <xdr:rowOff>4761</xdr:rowOff>
    </xdr:from>
    <xdr:to>
      <xdr:col>9</xdr:col>
      <xdr:colOff>0</xdr:colOff>
      <xdr:row>32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SLIMANI" refreshedDate="42738.58016597222" createdVersion="5" refreshedVersion="5" minRefreshableVersion="3" recordCount="698">
  <cacheSource type="worksheet">
    <worksheetSource ref="B1:N699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3">
        <s v="PRO_1"/>
        <s v=""/>
        <m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6-10-25T00:00:00" maxDate="2016-10-26T00:00:00"/>
    </cacheField>
    <cacheField name="DATE DE FIN" numFmtId="0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hony SLIMANI" refreshedDate="42738.580166203705" createdVersion="5" refreshedVersion="5" minRefreshableVersion="3" recordCount="698">
  <cacheSource type="worksheet">
    <worksheetSource ref="A1:O699" sheet="TÂCHES"/>
  </cacheSource>
  <cacheFields count="14">
    <cacheField name="ID TÂCHES" numFmtId="0">
      <sharedItems containsBlank="1"/>
    </cacheField>
    <cacheField name="N°" numFmtId="0">
      <sharedItems containsMixedTypes="1" containsNumber="1" containsInteger="1" minValue="1" maxValue="53"/>
    </cacheField>
    <cacheField name="NOM DE LA TÂCHE" numFmtId="0">
      <sharedItems containsBlank="1"/>
    </cacheField>
    <cacheField name="ID PROJET" numFmtId="0">
      <sharedItems containsBlank="1"/>
    </cacheField>
    <cacheField name="CATÉGORIE" numFmtId="0">
      <sharedItems containsBlank="1" count="4">
        <s v="Exploitation"/>
        <s v="Conception"/>
        <s v="Développement"/>
        <m/>
      </sharedItems>
    </cacheField>
    <cacheField name="THEME" numFmtId="0">
      <sharedItems containsBlank="1"/>
    </cacheField>
    <cacheField name="ACTIVITE" numFmtId="0">
      <sharedItems containsBlank="1"/>
    </cacheField>
    <cacheField name="DESCRIPTION" numFmtId="0">
      <sharedItems containsBlank="1"/>
    </cacheField>
    <cacheField name="DATE DEBUT" numFmtId="0">
      <sharedItems containsNonDate="0" containsDate="1" containsString="0" containsBlank="1" minDate="2016-10-25T00:00:00" maxDate="2016-11-07T00:00:00"/>
    </cacheField>
    <cacheField name="DATE FIN" numFmtId="0">
      <sharedItems containsNonDate="0" containsDate="1" containsString="0" containsBlank="1" minDate="2016-11-05T00:00:00" maxDate="2016-11-29T00:00:00"/>
    </cacheField>
    <cacheField name="TEMPS ESTIME" numFmtId="0">
      <sharedItems containsString="0" containsBlank="1" containsNumber="1" minValue="0.01" maxValue="3"/>
    </cacheField>
    <cacheField name="TEMPS REEL" numFmtId="0">
      <sharedItems containsString="0" containsBlank="1" containsNumber="1" minValue="0.01" maxValue="4.28"/>
    </cacheField>
    <cacheField name="ECART TEMPS" numFmtId="0">
      <sharedItems containsSemiMixedTypes="0" containsString="0" containsNumber="1" minValue="0" maxValue="1.5000000000000004"/>
    </cacheField>
    <cacheField name="COMMENTAIR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thony SLIMANI" refreshedDate="42738.580166435182" createdVersion="5" refreshedVersion="5" minRefreshableVersion="3" recordCount="698">
  <cacheSource type="worksheet">
    <worksheetSource ref="B1:L698" sheet="CLIENTS"/>
  </cacheSource>
  <cacheFields count="11">
    <cacheField name="ID_CLIENT" numFmtId="0">
      <sharedItems containsBlank="1"/>
    </cacheField>
    <cacheField name="NOM DU CLIENT" numFmtId="0">
      <sharedItems containsBlank="1"/>
    </cacheField>
    <cacheField name="NOM CONTACT PRINCIPAL" numFmtId="0">
      <sharedItems containsBlank="1"/>
    </cacheField>
    <cacheField name="ADRESSE" numFmtId="0">
      <sharedItems containsBlank="1"/>
    </cacheField>
    <cacheField name="CODE POSTAL" numFmtId="0">
      <sharedItems containsString="0" containsBlank="1" containsNumber="1" containsInteger="1" minValue="36000" maxValue="36000"/>
    </cacheField>
    <cacheField name="VILLE" numFmtId="0">
      <sharedItems containsBlank="1" count="6">
        <m/>
        <s v="Châteauroux"/>
        <s v="Sainte-Lizaigne" u="1"/>
        <s v="Argenton-sur-Creuse" u="1"/>
        <s v="Reuilly" u="1"/>
        <s v="Issoudun" u="1"/>
      </sharedItems>
    </cacheField>
    <cacheField name="TELEPHONE" numFmtId="0">
      <sharedItems containsBlank="1"/>
    </cacheField>
    <cacheField name="MAIL" numFmtId="0">
      <sharedItems containsNonDate="0" containsString="0" containsBlank="1"/>
    </cacheField>
    <cacheField name="SITE WEB" numFmtId="0">
      <sharedItems containsNonDate="0" containsString="0" containsBlank="1"/>
    </cacheField>
    <cacheField name="NOMBRE DE PROJETS" numFmtId="0">
      <sharedItems containsString="0" containsBlank="1" containsNumber="1" containsInteger="1" minValue="0" maxValue="1"/>
    </cacheField>
    <cacheField name="NOMBRE DE TÂCHE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thony SLIMANI" refreshedDate="42738.580166550928" createdVersion="5" refreshedVersion="5" minRefreshableVersion="3" recordCount="697">
  <cacheSource type="worksheet">
    <worksheetSource ref="B1:N698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8">
        <s v="PRO_1"/>
        <s v=""/>
        <m/>
        <s v="PRO_6" u="1"/>
        <s v="PRO_5" u="1"/>
        <s v="PRO_4" u="1"/>
        <s v="PRO_3" u="1"/>
        <s v="PRO_2" u="1"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6-10-25T00:00:00" maxDate="2016-10-26T00:00:00"/>
    </cacheField>
    <cacheField name="DATE DE FIN" numFmtId="0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s v="CLI_1"/>
    <s v="CCI 36"/>
    <x v="0"/>
    <s v="Projet Site Statique"/>
    <d v="2016-10-25T00:00:00"/>
    <d v="2017-01-03T00:00:00"/>
    <n v="70"/>
    <s v="En cours"/>
    <m/>
    <n v="53"/>
    <n v="21.049999999999997"/>
    <n v="0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8">
  <r>
    <s v="TAC_1"/>
    <n v="1"/>
    <s v="Conception Web"/>
    <s v="PRO_1"/>
    <x v="0"/>
    <s v="Specifications techniques"/>
    <s v="Analyse"/>
    <s v="Analyse du document Word (consigne)"/>
    <d v="2016-10-25T00:00:00"/>
    <d v="2016-11-06T00:00:00"/>
    <n v="1"/>
    <n v="0.5"/>
    <n v="0.5"/>
    <m/>
  </r>
  <r>
    <s v="TAC_2"/>
    <n v="2"/>
    <s v="Logo"/>
    <s v="PRO_1"/>
    <x v="0"/>
    <s v="Specifications techniques"/>
    <s v="Analyse"/>
    <s v="Analyse des documents anexes"/>
    <d v="2016-10-25T00:00:00"/>
    <d v="2016-11-06T00:00:00"/>
    <n v="1"/>
    <n v="0.5"/>
    <n v="0.5"/>
    <m/>
  </r>
  <r>
    <s v="TAC_3"/>
    <n v="3"/>
    <s v="Préparation environnement de travail"/>
    <s v="PRO_1"/>
    <x v="0"/>
    <s v="Environnement"/>
    <s v="Préparation"/>
    <s v="Installation et configuration des logiciels (WinScp, GitHub, SublimeText3)"/>
    <d v="2016-10-25T00:00:00"/>
    <d v="2016-11-05T00:00:00"/>
    <n v="1"/>
    <n v="1"/>
    <n v="0"/>
    <m/>
  </r>
  <r>
    <s v="TAC_4"/>
    <n v="4"/>
    <s v="Conception (graphique)"/>
    <s v="PRO_1"/>
    <x v="1"/>
    <s v="Design"/>
    <s v="Réalisation"/>
    <s v="Conception du logo (différents formats, couleurs, fonds)"/>
    <d v="2016-11-06T00:00:00"/>
    <d v="2016-11-28T00:00:00"/>
    <n v="2.78"/>
    <n v="4.28"/>
    <n v="1.5000000000000004"/>
    <m/>
  </r>
  <r>
    <s v="TAC_5"/>
    <n v="5"/>
    <s v="Conception (graphique)"/>
    <s v="PRO_1"/>
    <x v="1"/>
    <s v="Design"/>
    <s v="Réalisation"/>
    <s v="Vérification des exports PNG / JPG / PDF"/>
    <d v="2016-11-06T00:00:00"/>
    <d v="2016-11-28T00:00:00"/>
    <n v="0.5"/>
    <n v="0.22"/>
    <n v="0.28000000000000003"/>
    <m/>
  </r>
  <r>
    <s v="TAC_6"/>
    <n v="6"/>
    <s v="Conception (graphique)"/>
    <s v="PRO_1"/>
    <x v="1"/>
    <s v="Design"/>
    <s v="Réalisation"/>
    <s v="Maquettage des futur images (bandeau en trasparence sur image actualités + photo profil) en vue d'être intégrée à la charge graphique)"/>
    <d v="2016-11-06T00:00:00"/>
    <d v="2016-11-28T00:00:00"/>
    <n v="0.5"/>
    <n v="1"/>
    <n v="0.5"/>
    <m/>
  </r>
  <r>
    <s v="TAC_7"/>
    <n v="7"/>
    <s v="Conception (graphique)"/>
    <s v="PRO_1"/>
    <x v="1"/>
    <s v="Design"/>
    <s v="Réalisation"/>
    <s v="Préparation d'une page de garde pour la charte graphique"/>
    <d v="2016-11-06T00:00:00"/>
    <d v="2016-11-28T00:00:00"/>
    <n v="0.25"/>
    <n v="0.08"/>
    <n v="0.16999999999999998"/>
    <m/>
  </r>
  <r>
    <s v="TAC_8"/>
    <n v="8"/>
    <s v="Charte Graphique"/>
    <s v="PRO_1"/>
    <x v="1"/>
    <s v="Design"/>
    <s v="Documentation"/>
    <s v="Création du fichier Word"/>
    <d v="2016-11-06T00:00:00"/>
    <d v="2016-11-26T00:00:00"/>
    <n v="0.01"/>
    <n v="0.01"/>
    <n v="0"/>
    <m/>
  </r>
  <r>
    <s v="TAC_9"/>
    <n v="9"/>
    <s v="Charte Graphique"/>
    <s v="PRO_1"/>
    <x v="1"/>
    <s v="Design"/>
    <s v="Documentation"/>
    <s v="Ajout de la page de garde"/>
    <d v="2016-11-06T00:00:00"/>
    <d v="2016-11-26T00:00:00"/>
    <n v="0.01"/>
    <n v="0.01"/>
    <n v="0"/>
    <m/>
  </r>
  <r>
    <s v="TAC_10"/>
    <n v="10"/>
    <s v="Charte Graphique"/>
    <s v="PRO_1"/>
    <x v="1"/>
    <s v="Design"/>
    <s v="Documentation"/>
    <s v="Préparation de l'entête et pied de page (numérotation et nom/prénom)"/>
    <d v="2016-11-06T00:00:00"/>
    <d v="2016-11-26T00:00:00"/>
    <n v="0.01"/>
    <n v="0.01"/>
    <n v="0"/>
    <m/>
  </r>
  <r>
    <s v="TAC_11"/>
    <n v="11"/>
    <s v="Charte Graphique"/>
    <s v="PRO_1"/>
    <x v="1"/>
    <s v="Design"/>
    <s v="Documentation"/>
    <s v="Ajout de page de sommaire"/>
    <d v="2016-11-06T00:00:00"/>
    <d v="2016-11-26T00:00:00"/>
    <n v="0.01"/>
    <n v="0.01"/>
    <n v="0"/>
    <m/>
  </r>
  <r>
    <s v="TAC_12"/>
    <n v="12"/>
    <s v="Charte Graphique"/>
    <s v="PRO_1"/>
    <x v="1"/>
    <s v="Design"/>
    <s v="Documentation"/>
    <s v="Conception de la charte graphique et mise en forme"/>
    <d v="2016-11-06T00:00:00"/>
    <d v="2016-11-26T00:00:00"/>
    <n v="2.97"/>
    <n v="2.5"/>
    <n v="0.4700000000000002"/>
    <m/>
  </r>
  <r>
    <s v="TAC_13"/>
    <n v="13"/>
    <s v="Charte Graphique"/>
    <s v="PRO_1"/>
    <x v="1"/>
    <s v="Design"/>
    <s v="Documentation"/>
    <s v="Relecture de la charte graphique avant envoi"/>
    <d v="2016-11-06T00:00:00"/>
    <d v="2016-11-26T00:00:00"/>
    <n v="0.5"/>
    <n v="0.5"/>
    <n v="0"/>
    <m/>
  </r>
  <r>
    <s v="TAC_14"/>
    <n v="14"/>
    <s v="Croquis"/>
    <s v="PRO_1"/>
    <x v="1"/>
    <s v="Design"/>
    <s v="Réalisation"/>
    <s v="Recherche sur la manière de créer les croquis"/>
    <m/>
    <m/>
    <n v="0.5"/>
    <n v="0.5"/>
    <n v="0"/>
    <m/>
  </r>
  <r>
    <s v="TAC_15"/>
    <n v="15"/>
    <s v="Croquis"/>
    <s v="PRO_1"/>
    <x v="1"/>
    <s v="Design"/>
    <s v="Réalisation"/>
    <s v="Installation Balsamiq Mockup"/>
    <m/>
    <m/>
    <n v="0.08"/>
    <n v="0.08"/>
    <n v="0"/>
    <m/>
  </r>
  <r>
    <s v="TAC_16"/>
    <n v="16"/>
    <s v="Croquis"/>
    <s v="PRO_1"/>
    <x v="1"/>
    <s v="Design"/>
    <s v="Réalisation"/>
    <s v="Création du croquis Desktop"/>
    <m/>
    <m/>
    <n v="0.86"/>
    <n v="0.86"/>
    <n v="0"/>
    <m/>
  </r>
  <r>
    <s v="TAC_17"/>
    <n v="17"/>
    <s v="Croquis"/>
    <s v="PRO_1"/>
    <x v="1"/>
    <s v="Design"/>
    <s v="Réalisation"/>
    <s v="Création du croquis Mobile"/>
    <m/>
    <m/>
    <n v="0.86"/>
    <n v="0.86"/>
    <n v="0"/>
    <m/>
  </r>
  <r>
    <s v="TAC_18"/>
    <n v="18"/>
    <s v="Croquis"/>
    <s v="PRO_1"/>
    <x v="1"/>
    <s v="Design"/>
    <s v="Réalisation"/>
    <s v="Exports des fichiers"/>
    <m/>
    <m/>
    <n v="0.01"/>
    <n v="0.01"/>
    <n v="0"/>
    <m/>
  </r>
  <r>
    <s v="TAC_19"/>
    <n v="19"/>
    <s v="Croquis"/>
    <s v="PRO_1"/>
    <x v="1"/>
    <s v="Design"/>
    <s v="Réalisation"/>
    <s v="Vérification des exports avant envoi"/>
    <m/>
    <m/>
    <n v="0.08"/>
    <n v="0.08"/>
    <n v="0"/>
    <m/>
  </r>
  <r>
    <s v="TAC_20"/>
    <n v="20"/>
    <s v="Maquettes"/>
    <s v="PRO_1"/>
    <x v="1"/>
    <s v="Design"/>
    <s v="Réalisation"/>
    <s v="Préparation de l'espace travail"/>
    <m/>
    <m/>
    <n v="0.03"/>
    <n v="0.03"/>
    <n v="0"/>
    <m/>
  </r>
  <r>
    <s v="TAC_21"/>
    <n v="21"/>
    <s v="Maquettes"/>
    <s v="PRO_1"/>
    <x v="1"/>
    <s v="Design"/>
    <s v="Réalisation"/>
    <s v="Maquette Desktop"/>
    <m/>
    <m/>
    <n v="3"/>
    <n v="3"/>
    <n v="0"/>
    <m/>
  </r>
  <r>
    <s v="TAC_22"/>
    <n v="22"/>
    <s v="Maquettes"/>
    <s v="PRO_1"/>
    <x v="1"/>
    <s v="Design"/>
    <s v="Réalisation"/>
    <s v="Préparation de l'espace travail"/>
    <m/>
    <m/>
    <n v="0.03"/>
    <n v="0.03"/>
    <n v="0"/>
    <m/>
  </r>
  <r>
    <s v="TAC_23"/>
    <n v="23"/>
    <s v="Maquettes"/>
    <s v="PRO_1"/>
    <x v="1"/>
    <s v="Design"/>
    <s v="Réalisation"/>
    <s v="Maquette Mobile"/>
    <m/>
    <m/>
    <n v="1.5"/>
    <n v="1.5"/>
    <n v="0"/>
    <m/>
  </r>
  <r>
    <s v="TAC_24"/>
    <n v="24"/>
    <s v="Maquettes"/>
    <s v="PRO_1"/>
    <x v="1"/>
    <s v="Design"/>
    <s v="Réalisation"/>
    <s v="Préparation de l'espace travail"/>
    <m/>
    <m/>
    <n v="0.03"/>
    <n v="0.03"/>
    <n v="0"/>
    <m/>
  </r>
  <r>
    <s v="TAC_25"/>
    <n v="25"/>
    <s v="Maquettes"/>
    <s v="PRO_1"/>
    <x v="1"/>
    <s v="Design"/>
    <s v="Réalisation"/>
    <s v="Maquette Tablette"/>
    <m/>
    <m/>
    <n v="1.5"/>
    <n v="1.5"/>
    <n v="0"/>
    <m/>
  </r>
  <r>
    <s v="TAC_26"/>
    <n v="26"/>
    <s v="Maquettes"/>
    <s v="PRO_1"/>
    <x v="1"/>
    <s v="Design"/>
    <s v="Réalisation"/>
    <s v="Préparation de l'espace travail"/>
    <m/>
    <m/>
    <n v="0.03"/>
    <n v="0.03"/>
    <n v="0"/>
    <m/>
  </r>
  <r>
    <s v="TAC_27"/>
    <n v="27"/>
    <s v="Maquettes"/>
    <s v="PRO_1"/>
    <x v="1"/>
    <s v="Design"/>
    <s v="Réalisation"/>
    <s v="Maquette Large Desktop"/>
    <m/>
    <m/>
    <n v="1.5"/>
    <n v="1.5"/>
    <n v="0"/>
    <m/>
  </r>
  <r>
    <s v="TAC_28"/>
    <n v="28"/>
    <s v="Maquettes"/>
    <s v="PRO_1"/>
    <x v="1"/>
    <s v="Design"/>
    <s v="Réalisation"/>
    <s v="Exports pour vérification"/>
    <m/>
    <m/>
    <n v="0.5"/>
    <n v="0.5"/>
    <n v="0"/>
    <m/>
  </r>
  <r>
    <s v="TAC_29"/>
    <n v="29"/>
    <s v="Développement web"/>
    <s v="PRO_1"/>
    <x v="2"/>
    <s v="Programmes"/>
    <s v="Réalisation"/>
    <s v="Création arborscence du site"/>
    <m/>
    <m/>
    <m/>
    <m/>
    <n v="0"/>
    <m/>
  </r>
  <r>
    <s v="TAC_30"/>
    <n v="30"/>
    <s v="Développement web"/>
    <s v="PRO_1"/>
    <x v="2"/>
    <s v="Programmes"/>
    <s v="Réalisation"/>
    <s v="Creation de la page index.html"/>
    <m/>
    <m/>
    <m/>
    <m/>
    <n v="0"/>
    <m/>
  </r>
  <r>
    <s v="TAC_31"/>
    <n v="31"/>
    <s v="Développement web"/>
    <s v="PRO_1"/>
    <x v="2"/>
    <s v="Programmes"/>
    <s v="Réalisation"/>
    <s v="Ajout de la base html dans index.html"/>
    <m/>
    <m/>
    <m/>
    <m/>
    <n v="0"/>
    <m/>
  </r>
  <r>
    <s v="TAC_32"/>
    <n v="32"/>
    <s v="Développement web"/>
    <s v="PRO_1"/>
    <x v="2"/>
    <s v="Programmes"/>
    <s v="Réalisation"/>
    <s v="Creation de la page contenu.html"/>
    <m/>
    <m/>
    <m/>
    <m/>
    <n v="0"/>
    <m/>
  </r>
  <r>
    <s v="TAC_33"/>
    <n v="33"/>
    <s v="Développement web"/>
    <s v="PRO_1"/>
    <x v="2"/>
    <s v="Programmes"/>
    <s v="Réalisation"/>
    <s v="Ajout de la base html dans contenu.html"/>
    <m/>
    <m/>
    <m/>
    <m/>
    <n v="0"/>
    <m/>
  </r>
  <r>
    <s v="TAC_34"/>
    <n v="34"/>
    <s v="Développement web"/>
    <s v="PRO_1"/>
    <x v="2"/>
    <s v="Programmes"/>
    <s v="Réalisation"/>
    <s v="Creation de la page contenu2.html"/>
    <m/>
    <m/>
    <m/>
    <m/>
    <n v="0"/>
    <m/>
  </r>
  <r>
    <s v="TAC_35"/>
    <n v="35"/>
    <s v="Développement web"/>
    <s v="PRO_1"/>
    <x v="2"/>
    <s v="Programmes"/>
    <s v="Réalisation"/>
    <s v="Ajout de la base html dans contenu2.html"/>
    <m/>
    <m/>
    <m/>
    <m/>
    <n v="0"/>
    <m/>
  </r>
  <r>
    <s v="TAC_36"/>
    <n v="36"/>
    <s v="Développement web"/>
    <s v="PRO_1"/>
    <x v="2"/>
    <s v="Programmes"/>
    <s v="Réalisation"/>
    <s v="Creation de la page contenu2.html"/>
    <m/>
    <m/>
    <m/>
    <m/>
    <n v="0"/>
    <m/>
  </r>
  <r>
    <s v="TAC_37"/>
    <n v="37"/>
    <s v="Développement web"/>
    <s v="PRO_1"/>
    <x v="2"/>
    <s v="Programmes"/>
    <s v="Réalisation"/>
    <s v="Ajout de la base html dans contenu2.html"/>
    <m/>
    <m/>
    <m/>
    <m/>
    <n v="0"/>
    <m/>
  </r>
  <r>
    <s v="TAC_38"/>
    <n v="38"/>
    <s v="Développement web"/>
    <s v="PRO_1"/>
    <x v="2"/>
    <s v="Programmes"/>
    <s v="Réalisation"/>
    <s v="Creation de la page contact.html"/>
    <m/>
    <m/>
    <m/>
    <m/>
    <n v="0"/>
    <m/>
  </r>
  <r>
    <s v="TAC_39"/>
    <n v="39"/>
    <s v="Développement web"/>
    <s v="PRO_1"/>
    <x v="2"/>
    <s v="Programmes"/>
    <s v="Réalisation"/>
    <s v="Ajout de la base html dans contact.html"/>
    <m/>
    <m/>
    <m/>
    <m/>
    <n v="0"/>
    <m/>
  </r>
  <r>
    <s v="TAC_40"/>
    <n v="40"/>
    <s v="Développement web"/>
    <s v="PRO_1"/>
    <x v="2"/>
    <s v="Programmes"/>
    <s v="Réalisation"/>
    <s v="Creation de la page mentions.html"/>
    <m/>
    <m/>
    <m/>
    <m/>
    <n v="0"/>
    <m/>
  </r>
  <r>
    <s v="TAC_41"/>
    <n v="41"/>
    <s v="Développement web"/>
    <s v="PRO_1"/>
    <x v="2"/>
    <s v="Programmes"/>
    <s v="Réalisation"/>
    <s v="Ajout de la base html dans mentions.html"/>
    <m/>
    <m/>
    <m/>
    <m/>
    <n v="0"/>
    <m/>
  </r>
  <r>
    <s v="TAC_42"/>
    <n v="42"/>
    <s v="Développement web"/>
    <s v="PRO_1"/>
    <x v="2"/>
    <s v="Programmes"/>
    <s v="Réalisation"/>
    <s v="Creation de la page plan.html"/>
    <m/>
    <m/>
    <m/>
    <m/>
    <n v="0"/>
    <m/>
  </r>
  <r>
    <s v="TAC_43"/>
    <n v="43"/>
    <s v="Développement web"/>
    <s v="PRO_1"/>
    <x v="2"/>
    <s v="Programmes"/>
    <s v="Réalisation"/>
    <s v="Ajout de la base html dans plan.html"/>
    <m/>
    <m/>
    <m/>
    <m/>
    <n v="0"/>
    <m/>
  </r>
  <r>
    <s v="TAC_44"/>
    <n v="44"/>
    <s v="Développement web"/>
    <s v="PRO_1"/>
    <x v="2"/>
    <s v="Programmes"/>
    <s v="Réalisation"/>
    <s v="Création du fichier CSS par les maquettes PSD"/>
    <m/>
    <m/>
    <m/>
    <m/>
    <n v="0"/>
    <m/>
  </r>
  <r>
    <s v="TAC_45"/>
    <n v="45"/>
    <s v="Développement web"/>
    <s v="PRO_1"/>
    <x v="2"/>
    <s v="Programmes"/>
    <s v="Réalisation"/>
    <s v="Structuration de la page index.html avec le CSS"/>
    <m/>
    <m/>
    <m/>
    <m/>
    <n v="0"/>
    <m/>
  </r>
  <r>
    <s v="TAC_46"/>
    <n v="46"/>
    <s v="Développement web"/>
    <s v="PRO_1"/>
    <x v="2"/>
    <s v="Programmes"/>
    <s v="Réalisation"/>
    <s v="Structuration de la page contenu.html avec le CSS"/>
    <m/>
    <m/>
    <m/>
    <m/>
    <n v="0"/>
    <m/>
  </r>
  <r>
    <s v="TAC_47"/>
    <n v="47"/>
    <s v="Développement web"/>
    <s v="PRO_1"/>
    <x v="2"/>
    <s v="Programmes"/>
    <s v="Réalisation"/>
    <s v="Structuration de la page contenu2.html avec le CSS"/>
    <m/>
    <m/>
    <m/>
    <m/>
    <n v="0"/>
    <m/>
  </r>
  <r>
    <s v="TAC_48"/>
    <n v="48"/>
    <s v="Développement web"/>
    <s v="PRO_1"/>
    <x v="2"/>
    <s v="Programmes"/>
    <s v="Réalisation"/>
    <s v="Structuration de la page contact.html avec le CSS"/>
    <m/>
    <m/>
    <m/>
    <m/>
    <n v="0"/>
    <m/>
  </r>
  <r>
    <s v="TAC_49"/>
    <n v="49"/>
    <s v="Développement web"/>
    <s v="PRO_1"/>
    <x v="2"/>
    <s v="Programmes"/>
    <s v="Réalisation"/>
    <s v="Structuration de la page mentions.html avec le CSS"/>
    <m/>
    <m/>
    <m/>
    <m/>
    <n v="0"/>
    <m/>
  </r>
  <r>
    <s v="TAC_50"/>
    <n v="50"/>
    <s v="Développement web"/>
    <s v="PRO_1"/>
    <x v="2"/>
    <s v="Programmes"/>
    <s v="Réalisation"/>
    <s v="Structuration de la page plan.html avec le CSS"/>
    <m/>
    <m/>
    <m/>
    <m/>
    <n v="0"/>
    <m/>
  </r>
  <r>
    <s v="TAC_51"/>
    <n v="51"/>
    <s v="Développement web"/>
    <s v="PRO_1"/>
    <x v="2"/>
    <s v="Programmes"/>
    <s v="Réalisation"/>
    <s v="Vérification et tests de la structuration"/>
    <m/>
    <m/>
    <m/>
    <m/>
    <n v="0"/>
    <m/>
  </r>
  <r>
    <s v="TAC_52"/>
    <n v="52"/>
    <s v="Développement web"/>
    <s v="PRO_1"/>
    <x v="2"/>
    <s v="Programmes"/>
    <s v="Réalisation"/>
    <s v="Tests sur plusieurs navigateurs et appareils"/>
    <m/>
    <m/>
    <m/>
    <m/>
    <n v="0"/>
    <m/>
  </r>
  <r>
    <s v="TAC_53"/>
    <n v="53"/>
    <s v="Développement web"/>
    <s v="PRO_1"/>
    <x v="2"/>
    <s v="Programmes"/>
    <s v="Réalisation"/>
    <s v="Déploiement vps"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m/>
    <s v=""/>
    <m/>
    <m/>
    <x v="3"/>
    <m/>
    <m/>
    <m/>
    <m/>
    <m/>
    <m/>
    <m/>
    <n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8">
  <r>
    <s v="   "/>
    <s v="   "/>
    <m/>
    <m/>
    <m/>
    <x v="0"/>
    <m/>
    <m/>
    <m/>
    <m/>
    <m/>
  </r>
  <r>
    <s v="CLI_1"/>
    <s v="CCI 36"/>
    <s v="Thierry"/>
    <s v="BALSAN"/>
    <n v="36000"/>
    <x v="1"/>
    <s v="0254212632"/>
    <m/>
    <m/>
    <n v="1"/>
    <n v="1"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97">
  <r>
    <s v="CLI_1"/>
    <s v="CCI 36"/>
    <x v="0"/>
    <s v="Projet Site Statique"/>
    <d v="2016-10-25T00:00:00"/>
    <d v="2017-01-03T00:00:00"/>
    <n v="70"/>
    <s v="En cours"/>
    <m/>
    <n v="53"/>
    <n v="21.049999999999997"/>
    <n v="0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0">
  <location ref="G4:H7" firstHeaderRow="1" firstDataRow="1" firstDataCol="1"/>
  <pivotFields count="11">
    <pivotField showAll="0"/>
    <pivotField showAll="0"/>
    <pivotField showAll="0"/>
    <pivotField showAll="0"/>
    <pivotField showAll="0"/>
    <pivotField axis="axisRow" dataField="1" showAll="0" sortType="ascending">
      <items count="7">
        <item m="1" x="3"/>
        <item x="1"/>
        <item m="1" x="5"/>
        <item m="1" x="4"/>
        <item m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 v="1"/>
    </i>
    <i>
      <x v="5"/>
    </i>
    <i t="grand">
      <x/>
    </i>
  </rowItems>
  <colItems count="1">
    <i/>
  </colItems>
  <dataFields count="1">
    <dataField name="Nombre de VIL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7">
  <location ref="D4:E9" firstHeaderRow="1" firstDataRow="1" firstDataCol="1"/>
  <pivotFields count="14">
    <pivotField showAll="0"/>
    <pivotField showAll="0"/>
    <pivotField showAll="0"/>
    <pivotField showAll="0"/>
    <pivotField axis="axisRow" dataField="1" showAll="0" sortType="ascending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CATÉGORI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A4:B8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3:B7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">
  <location ref="A18:B22" firstHeaderRow="1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dataField="1" numFmtId="164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OMBRE DE JOURS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au5" displayName="Tableau5" ref="A1:L700" totalsRowShown="0" headerRowDxfId="56">
  <autoFilter ref="A1:L700"/>
  <tableColumns count="12">
    <tableColumn id="1" name="Colonne1" dataDxfId="55"/>
    <tableColumn id="2" name="ID_CLIENT" dataDxfId="54">
      <calculatedColumnFormula>IF(NOT(ISBLANK(C2)),CONCATENATE(PARAMETRES!$C$3,A2),"")</calculatedColumnFormula>
    </tableColumn>
    <tableColumn id="3" name="NOM DU CLIENT" dataDxfId="53"/>
    <tableColumn id="4" name="NOM CONTACT PRINCIPAL" dataDxfId="52"/>
    <tableColumn id="5" name="ADRESSE" dataDxfId="51"/>
    <tableColumn id="6" name="CODE POSTAL" dataDxfId="50"/>
    <tableColumn id="7" name="VILLE" dataDxfId="49"/>
    <tableColumn id="8" name="TELEPHONE" dataDxfId="48"/>
    <tableColumn id="9" name="MAIL" dataDxfId="47"/>
    <tableColumn id="10" name="SITE WEB" dataDxfId="46"/>
    <tableColumn id="11" name="NOMBRE DE PROJETS" dataDxfId="1"/>
    <tableColumn id="12" name="NOMBRE DE TÂCHES" dataDxfId="0">
      <calculatedColumnFormula>SUMIFS(PROJETS!$K$2:$K$699,PROJETS!B2:B699,Tableau5[[#This Row],[ID_CLIENT]])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3" name="Liste_Projets" displayName="Liste_Projets" ref="A1:O700" totalsRowShown="0" headerRowDxfId="45">
  <autoFilter ref="A1:O700"/>
  <tableColumns count="15">
    <tableColumn id="1" name="Colonne1" dataDxfId="44"/>
    <tableColumn id="2" name="ID_CLIENT" dataDxfId="43"/>
    <tableColumn id="3" name="NOM DU CLIENT" dataDxfId="42">
      <calculatedColumnFormula>VLOOKUP(PROJETS!B2,CLIENTS!$B$2:$C$700, 2, FALSE)</calculatedColumnFormula>
    </tableColumn>
    <tableColumn id="4" name="ID_PROJET" dataDxfId="41"/>
    <tableColumn id="5" name="NOM DU PROJET" dataDxfId="40"/>
    <tableColumn id="6" name="DATE DE DEBUT" dataDxfId="39"/>
    <tableColumn id="7" name="DATE DE FIN" dataDxfId="38"/>
    <tableColumn id="8" name="NOMBRE DE JOURS" dataDxfId="37">
      <calculatedColumnFormula>G2-F2</calculatedColumnFormula>
    </tableColumn>
    <tableColumn id="9" name="STATUT" dataDxfId="36"/>
    <tableColumn id="10" name="COMMENTAIRES" dataDxfId="35"/>
    <tableColumn id="11" name="NOMBRE DE TÂCHES" dataDxfId="34">
      <calculatedColumnFormula>IF(D2="","",COUNTIF(TÂCHES!$D$2:$D$699,D2))</calculatedColumnFormula>
    </tableColumn>
    <tableColumn id="12" name="ESTIMATION TEMPS" dataDxfId="33"/>
    <tableColumn id="15" name="TÂCHES TERMINEES" dataDxfId="30">
      <calculatedColumnFormula>COUNTIFS(TÂCHES!$N$2:$N$699,"Terminé",TÂCHES!$D$2:$D$699,D2)</calculatedColumnFormula>
    </tableColumn>
    <tableColumn id="13" name="ALERTE (jours restants / Date du jour)" dataDxfId="32">
      <calculatedColumnFormula>IF(NOT(ISBLANK(G2)),G2-PARAMETRES!$C$6,"")</calculatedColumnFormula>
    </tableColumn>
    <tableColumn id="14" name="fonction cachée" dataDxfId="31">
      <calculatedColumnFormula>IF(AND(I2="Terminé",N2=0),"1","0")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1" name="Tâches" displayName="Tâches" ref="A1:O699" totalsRowShown="0" headerRowDxfId="29" dataDxfId="28">
  <autoFilter ref="A1:O699"/>
  <tableColumns count="15">
    <tableColumn id="1" name="ID TÂCHES" dataDxfId="27"/>
    <tableColumn id="2" name="N°" dataDxfId="26">
      <calculatedColumnFormula>IF(NOT(ISBLANK(C2)),CONCATENATE(PARAMETRES!$C$5,A2),"")</calculatedColumnFormula>
    </tableColumn>
    <tableColumn id="3" name="NOM DE LA TÂCHE" dataDxfId="25"/>
    <tableColumn id="4" name="ID PROJET" dataDxfId="24"/>
    <tableColumn id="5" name="CATÉGORIE" dataDxfId="23"/>
    <tableColumn id="6" name="THEME" dataDxfId="22"/>
    <tableColumn id="7" name="ACTIVITE" dataDxfId="21"/>
    <tableColumn id="8" name="DESCRIPTION" dataDxfId="20"/>
    <tableColumn id="9" name="DATE DEBUT" dataDxfId="19"/>
    <tableColumn id="10" name="DATE FIN" dataDxfId="18"/>
    <tableColumn id="11" name="TEMPS ESTIME" dataDxfId="17"/>
    <tableColumn id="12" name="TEMPS REEL" dataDxfId="16"/>
    <tableColumn id="13" name="ECART TEMPS" dataDxfId="15">
      <calculatedColumnFormula>ABS(L2-K2)</calculatedColumnFormula>
    </tableColumn>
    <tableColumn id="15" name="ETAT" dataDxfId="14"/>
    <tableColumn id="14" name="COMMENTAI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0"/>
  </sheetPr>
  <dimension ref="A1:G23"/>
  <sheetViews>
    <sheetView topLeftCell="A3" workbookViewId="0">
      <selection activeCell="G16" sqref="G16"/>
    </sheetView>
  </sheetViews>
  <sheetFormatPr baseColWidth="10" defaultRowHeight="15" x14ac:dyDescent="0.25"/>
  <cols>
    <col min="1" max="1" width="18.85546875" bestFit="1" customWidth="1"/>
    <col min="2" max="2" width="20.7109375" customWidth="1"/>
    <col min="3" max="3" width="26.42578125" bestFit="1" customWidth="1"/>
    <col min="4" max="5" width="20.7109375" customWidth="1"/>
    <col min="6" max="6" width="26.5703125" bestFit="1" customWidth="1"/>
    <col min="7" max="7" width="20.7109375" customWidth="1"/>
  </cols>
  <sheetData>
    <row r="1" spans="1:7" ht="18.75" x14ac:dyDescent="0.25">
      <c r="A1" s="26" t="s">
        <v>82</v>
      </c>
      <c r="B1" s="20" t="s">
        <v>83</v>
      </c>
      <c r="C1" s="21" t="s">
        <v>84</v>
      </c>
      <c r="D1" s="22" t="s">
        <v>85</v>
      </c>
      <c r="E1" s="23" t="s">
        <v>86</v>
      </c>
      <c r="F1" s="24" t="s">
        <v>87</v>
      </c>
      <c r="G1" s="25" t="s">
        <v>88</v>
      </c>
    </row>
    <row r="2" spans="1:7" x14ac:dyDescent="0.25">
      <c r="A2" s="78"/>
      <c r="B2" s="78"/>
      <c r="C2" s="78"/>
      <c r="D2" s="78"/>
      <c r="E2" s="78"/>
      <c r="F2" s="78"/>
      <c r="G2" s="78"/>
    </row>
    <row r="3" spans="1:7" x14ac:dyDescent="0.25">
      <c r="A3" s="78"/>
      <c r="B3" s="78"/>
      <c r="C3" s="78"/>
      <c r="D3" s="78"/>
      <c r="E3" s="78"/>
      <c r="F3" s="78"/>
      <c r="G3" s="78"/>
    </row>
    <row r="4" spans="1:7" x14ac:dyDescent="0.25">
      <c r="A4" s="78"/>
      <c r="B4" s="78"/>
      <c r="C4" s="78"/>
      <c r="D4" s="78"/>
      <c r="E4" s="78"/>
      <c r="F4" s="78"/>
      <c r="G4" s="78"/>
    </row>
    <row r="5" spans="1:7" x14ac:dyDescent="0.25">
      <c r="A5" s="78"/>
      <c r="B5" s="78"/>
      <c r="C5" s="78"/>
      <c r="D5" s="78"/>
      <c r="E5" s="78"/>
      <c r="F5" s="78"/>
      <c r="G5" s="78"/>
    </row>
    <row r="6" spans="1:7" x14ac:dyDescent="0.25">
      <c r="A6" s="78"/>
      <c r="B6" s="78"/>
      <c r="C6" s="78"/>
      <c r="D6" s="78"/>
      <c r="E6" s="78"/>
      <c r="F6" s="78"/>
      <c r="G6" s="78"/>
    </row>
    <row r="7" spans="1:7" x14ac:dyDescent="0.25">
      <c r="A7" s="78"/>
      <c r="B7" s="78"/>
      <c r="C7" s="78"/>
      <c r="D7" s="78"/>
      <c r="E7" s="78"/>
      <c r="F7" s="78"/>
      <c r="G7" s="78"/>
    </row>
    <row r="8" spans="1:7" x14ac:dyDescent="0.25">
      <c r="A8" s="78"/>
      <c r="B8" s="78"/>
      <c r="C8" s="78"/>
      <c r="D8" s="78"/>
      <c r="E8" s="78"/>
      <c r="F8" s="78"/>
      <c r="G8" s="78"/>
    </row>
    <row r="9" spans="1:7" x14ac:dyDescent="0.25">
      <c r="A9" s="78"/>
      <c r="B9" s="78"/>
      <c r="C9" s="78"/>
      <c r="D9" s="78"/>
      <c r="E9" s="78"/>
      <c r="F9" s="78"/>
      <c r="G9" s="78"/>
    </row>
    <row r="10" spans="1:7" ht="15.75" thickBot="1" x14ac:dyDescent="0.3"/>
    <row r="11" spans="1:7" ht="15.75" thickBot="1" x14ac:dyDescent="0.3">
      <c r="A11" s="81"/>
      <c r="B11" s="82"/>
      <c r="C11" s="82"/>
      <c r="D11" s="82"/>
      <c r="E11" s="83"/>
      <c r="F11" s="79" t="s">
        <v>89</v>
      </c>
      <c r="G11" s="80"/>
    </row>
    <row r="12" spans="1:7" ht="45" x14ac:dyDescent="0.25">
      <c r="A12" s="22" t="s">
        <v>85</v>
      </c>
      <c r="B12" s="84" t="s">
        <v>96</v>
      </c>
      <c r="C12" s="85"/>
      <c r="D12" s="85"/>
      <c r="E12" s="86"/>
      <c r="F12" s="66" t="s">
        <v>160</v>
      </c>
      <c r="G12" s="44">
        <f ca="1">COUNTIF(PROJETS!N2:N699,"&lt;=15")</f>
        <v>1</v>
      </c>
    </row>
    <row r="13" spans="1:7" ht="21" x14ac:dyDescent="0.25">
      <c r="A13" s="31"/>
      <c r="B13" s="32"/>
      <c r="C13" s="32"/>
      <c r="D13" s="32"/>
      <c r="E13" s="33"/>
      <c r="F13" t="s">
        <v>159</v>
      </c>
      <c r="G13" s="65">
        <f ca="1">COUNTIF(PROJETS!O2:O699,"=1")</f>
        <v>0</v>
      </c>
    </row>
    <row r="14" spans="1:7" ht="23.25" customHeight="1" x14ac:dyDescent="0.25">
      <c r="A14" s="23" t="s">
        <v>86</v>
      </c>
      <c r="B14" s="77" t="s">
        <v>97</v>
      </c>
      <c r="C14" s="77"/>
      <c r="D14" s="77"/>
      <c r="E14" s="77"/>
      <c r="F14" s="27" t="s">
        <v>90</v>
      </c>
      <c r="G14" s="29">
        <f>SUM(PROJETS!K2:K699)</f>
        <v>54</v>
      </c>
    </row>
    <row r="15" spans="1:7" x14ac:dyDescent="0.25">
      <c r="A15" s="43"/>
      <c r="B15" s="77"/>
      <c r="C15" s="77"/>
      <c r="D15" s="77"/>
      <c r="E15" s="77"/>
      <c r="F15" s="27" t="s">
        <v>91</v>
      </c>
      <c r="G15" s="29">
        <f>SUM(CLIENTS!K2:K698)</f>
        <v>2</v>
      </c>
    </row>
    <row r="16" spans="1:7" ht="15.75" thickBot="1" x14ac:dyDescent="0.3">
      <c r="B16" s="77"/>
      <c r="C16" s="77"/>
      <c r="D16" s="77"/>
      <c r="E16" s="77"/>
      <c r="F16" s="28" t="s">
        <v>92</v>
      </c>
      <c r="G16" s="30">
        <f>COUNTA(CLIENTS!C2:C698)</f>
        <v>1</v>
      </c>
    </row>
    <row r="17" spans="1:5" x14ac:dyDescent="0.25">
      <c r="B17" s="77"/>
      <c r="C17" s="77"/>
      <c r="D17" s="77"/>
      <c r="E17" s="77"/>
    </row>
    <row r="18" spans="1:5" x14ac:dyDescent="0.25">
      <c r="B18" s="45"/>
      <c r="C18" s="45"/>
      <c r="D18" s="45"/>
      <c r="E18" s="45"/>
    </row>
    <row r="19" spans="1:5" ht="26.25" customHeight="1" x14ac:dyDescent="0.25">
      <c r="A19" s="24" t="s">
        <v>87</v>
      </c>
      <c r="B19" s="87" t="s">
        <v>98</v>
      </c>
      <c r="C19" s="88"/>
      <c r="D19" s="88"/>
      <c r="E19" s="88"/>
    </row>
    <row r="20" spans="1:5" x14ac:dyDescent="0.25">
      <c r="B20" s="45"/>
      <c r="C20" s="45"/>
      <c r="D20" s="45"/>
      <c r="E20" s="45"/>
    </row>
    <row r="21" spans="1:5" ht="16.5" customHeight="1" x14ac:dyDescent="0.25">
      <c r="A21" s="46" t="s">
        <v>88</v>
      </c>
      <c r="B21" s="77" t="s">
        <v>99</v>
      </c>
      <c r="C21" s="77"/>
      <c r="D21" s="77"/>
      <c r="E21" s="77"/>
    </row>
    <row r="22" spans="1:5" ht="16.5" customHeight="1" x14ac:dyDescent="0.25">
      <c r="B22" s="77"/>
      <c r="C22" s="77"/>
      <c r="D22" s="77"/>
      <c r="E22" s="77"/>
    </row>
    <row r="23" spans="1:5" x14ac:dyDescent="0.25">
      <c r="B23" s="45"/>
      <c r="C23" s="45"/>
      <c r="D23" s="45"/>
      <c r="E23" s="45"/>
    </row>
  </sheetData>
  <mergeCells count="7">
    <mergeCell ref="B21:E22"/>
    <mergeCell ref="A2:G9"/>
    <mergeCell ref="F11:G11"/>
    <mergeCell ref="A11:E11"/>
    <mergeCell ref="B12:E12"/>
    <mergeCell ref="B19:E19"/>
    <mergeCell ref="B14:E17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  <hyperlink ref="A12" location="PROJETS!A1" display="CLIENTS"/>
    <hyperlink ref="A14" location="PROJETS!A1" display="PROJETS"/>
    <hyperlink ref="G12" location="PROJETS!M1" display="PROJETS!M1"/>
    <hyperlink ref="A19" location="TÂCHES!A1" display="TÂCHES"/>
    <hyperlink ref="A21" location="PARAMETRES!A1" display="PARAMETRES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4"/>
  </sheetPr>
  <dimension ref="A1:H16"/>
  <sheetViews>
    <sheetView workbookViewId="0">
      <selection activeCell="D7" sqref="D5:D8"/>
      <pivotSelection pane="bottomRight" showHeader="1" axis="axisRow" activeRow="6" activeCol="3" previousRow="6" previousCol="3" click="1" r:id="rId2">
        <pivotArea dataOnly="0" labelOnly="1" fieldPosition="0">
          <references count="1">
            <reference field="4" count="0"/>
          </references>
        </pivotArea>
      </pivotSelection>
    </sheetView>
  </sheetViews>
  <sheetFormatPr baseColWidth="10" defaultRowHeight="15" x14ac:dyDescent="0.25"/>
  <cols>
    <col min="1" max="1" width="21" customWidth="1"/>
    <col min="2" max="2" width="29.140625" bestFit="1" customWidth="1"/>
    <col min="3" max="3" width="20.5703125" bestFit="1" customWidth="1"/>
    <col min="4" max="4" width="21" bestFit="1" customWidth="1"/>
    <col min="5" max="5" width="21.7109375" bestFit="1" customWidth="1"/>
    <col min="6" max="6" width="17.5703125" customWidth="1"/>
    <col min="7" max="7" width="21" bestFit="1" customWidth="1"/>
    <col min="8" max="8" width="16.140625" bestFit="1" customWidth="1"/>
  </cols>
  <sheetData>
    <row r="1" spans="1:8" ht="18.75" x14ac:dyDescent="0.25">
      <c r="A1" s="26" t="s">
        <v>82</v>
      </c>
      <c r="B1" s="20" t="s">
        <v>83</v>
      </c>
      <c r="C1" s="21" t="s">
        <v>84</v>
      </c>
      <c r="D1" s="22" t="s">
        <v>85</v>
      </c>
      <c r="E1" s="23" t="s">
        <v>86</v>
      </c>
      <c r="F1" s="24" t="s">
        <v>87</v>
      </c>
      <c r="G1" s="25" t="s">
        <v>88</v>
      </c>
    </row>
    <row r="3" spans="1:8" x14ac:dyDescent="0.25">
      <c r="A3" s="89" t="s">
        <v>78</v>
      </c>
      <c r="B3" s="89"/>
      <c r="D3" s="89" t="s">
        <v>77</v>
      </c>
      <c r="E3" s="89"/>
      <c r="G3" s="89" t="s">
        <v>80</v>
      </c>
      <c r="H3" s="89"/>
    </row>
    <row r="4" spans="1:8" x14ac:dyDescent="0.25">
      <c r="A4" s="13" t="s">
        <v>71</v>
      </c>
      <c r="B4" t="s">
        <v>74</v>
      </c>
      <c r="D4" s="13" t="s">
        <v>71</v>
      </c>
      <c r="E4" t="s">
        <v>76</v>
      </c>
      <c r="G4" s="13" t="s">
        <v>71</v>
      </c>
      <c r="H4" t="s">
        <v>79</v>
      </c>
    </row>
    <row r="5" spans="1:8" x14ac:dyDescent="0.25">
      <c r="A5" s="14"/>
      <c r="B5" s="15">
        <v>0</v>
      </c>
      <c r="D5" s="14" t="s">
        <v>30</v>
      </c>
      <c r="E5" s="15">
        <v>25</v>
      </c>
      <c r="G5" s="14" t="s">
        <v>70</v>
      </c>
      <c r="H5" s="15">
        <v>1</v>
      </c>
    </row>
    <row r="6" spans="1:8" x14ac:dyDescent="0.25">
      <c r="A6" s="14" t="s">
        <v>47</v>
      </c>
      <c r="B6" s="15">
        <v>53</v>
      </c>
      <c r="D6" s="14" t="s">
        <v>31</v>
      </c>
      <c r="E6" s="15">
        <v>25</v>
      </c>
      <c r="G6" s="14" t="s">
        <v>73</v>
      </c>
      <c r="H6" s="15"/>
    </row>
    <row r="7" spans="1:8" x14ac:dyDescent="0.25">
      <c r="A7" s="14" t="s">
        <v>73</v>
      </c>
      <c r="B7" s="15">
        <v>0</v>
      </c>
      <c r="D7" s="14" t="s">
        <v>34</v>
      </c>
      <c r="E7" s="15">
        <v>3</v>
      </c>
      <c r="G7" s="14" t="s">
        <v>72</v>
      </c>
      <c r="H7" s="15">
        <v>1</v>
      </c>
    </row>
    <row r="8" spans="1:8" x14ac:dyDescent="0.25">
      <c r="A8" s="14" t="s">
        <v>72</v>
      </c>
      <c r="B8" s="15">
        <v>53</v>
      </c>
      <c r="D8" s="14" t="s">
        <v>73</v>
      </c>
      <c r="E8" s="15"/>
    </row>
    <row r="9" spans="1:8" x14ac:dyDescent="0.25">
      <c r="D9" s="14" t="s">
        <v>72</v>
      </c>
      <c r="E9" s="15">
        <v>53</v>
      </c>
    </row>
    <row r="14" spans="1:8" x14ac:dyDescent="0.25">
      <c r="A14" s="14"/>
      <c r="B14" s="15"/>
    </row>
    <row r="15" spans="1:8" x14ac:dyDescent="0.25">
      <c r="A15" s="14"/>
      <c r="B15" s="15"/>
    </row>
    <row r="16" spans="1:8" x14ac:dyDescent="0.25">
      <c r="A16" s="14"/>
      <c r="B16" s="15"/>
    </row>
  </sheetData>
  <mergeCells count="3">
    <mergeCell ref="A3:B3"/>
    <mergeCell ref="G3:H3"/>
    <mergeCell ref="D3:E3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5"/>
  </sheetPr>
  <dimension ref="A1:G26"/>
  <sheetViews>
    <sheetView workbookViewId="0">
      <selection activeCell="C29" sqref="C29"/>
    </sheetView>
  </sheetViews>
  <sheetFormatPr baseColWidth="10" defaultRowHeight="15" x14ac:dyDescent="0.25"/>
  <cols>
    <col min="1" max="1" width="21" customWidth="1"/>
    <col min="2" max="2" width="29.140625" customWidth="1"/>
    <col min="3" max="3" width="20.5703125" bestFit="1" customWidth="1"/>
    <col min="4" max="4" width="21" customWidth="1"/>
    <col min="5" max="6" width="28.140625" customWidth="1"/>
    <col min="7" max="7" width="12.7109375" bestFit="1" customWidth="1"/>
    <col min="8" max="10" width="6.7109375" customWidth="1"/>
    <col min="11" max="11" width="12.5703125" bestFit="1" customWidth="1"/>
  </cols>
  <sheetData>
    <row r="1" spans="1:7" ht="18.75" x14ac:dyDescent="0.25">
      <c r="A1" s="26" t="s">
        <v>82</v>
      </c>
      <c r="B1" s="20" t="s">
        <v>83</v>
      </c>
      <c r="C1" s="21" t="s">
        <v>84</v>
      </c>
      <c r="D1" s="22" t="s">
        <v>85</v>
      </c>
      <c r="E1" s="23" t="s">
        <v>86</v>
      </c>
      <c r="F1" s="24" t="s">
        <v>87</v>
      </c>
      <c r="G1" s="25" t="s">
        <v>88</v>
      </c>
    </row>
    <row r="3" spans="1:7" x14ac:dyDescent="0.25">
      <c r="A3" s="13" t="s">
        <v>71</v>
      </c>
      <c r="B3" t="s">
        <v>74</v>
      </c>
    </row>
    <row r="4" spans="1:7" x14ac:dyDescent="0.25">
      <c r="A4" s="14"/>
      <c r="B4" s="15">
        <v>0</v>
      </c>
    </row>
    <row r="5" spans="1:7" x14ac:dyDescent="0.25">
      <c r="A5" s="14" t="s">
        <v>47</v>
      </c>
      <c r="B5" s="15">
        <v>53</v>
      </c>
    </row>
    <row r="6" spans="1:7" x14ac:dyDescent="0.25">
      <c r="A6" s="14" t="s">
        <v>73</v>
      </c>
      <c r="B6" s="15">
        <v>0</v>
      </c>
    </row>
    <row r="7" spans="1:7" x14ac:dyDescent="0.25">
      <c r="A7" s="14" t="s">
        <v>72</v>
      </c>
      <c r="B7" s="15">
        <v>53</v>
      </c>
    </row>
    <row r="18" spans="1:2" x14ac:dyDescent="0.25">
      <c r="A18" s="13" t="s">
        <v>71</v>
      </c>
      <c r="B18" t="s">
        <v>81</v>
      </c>
    </row>
    <row r="19" spans="1:2" x14ac:dyDescent="0.25">
      <c r="A19" s="14" t="s">
        <v>47</v>
      </c>
      <c r="B19" s="15">
        <v>70</v>
      </c>
    </row>
    <row r="20" spans="1:2" x14ac:dyDescent="0.25">
      <c r="A20" s="14"/>
      <c r="B20" s="15">
        <v>0</v>
      </c>
    </row>
    <row r="21" spans="1:2" x14ac:dyDescent="0.25">
      <c r="A21" s="14" t="s">
        <v>73</v>
      </c>
      <c r="B21" s="15">
        <v>0</v>
      </c>
    </row>
    <row r="22" spans="1:2" x14ac:dyDescent="0.25">
      <c r="A22" s="14" t="s">
        <v>72</v>
      </c>
      <c r="B22" s="15">
        <v>70</v>
      </c>
    </row>
    <row r="26" spans="1:2" x14ac:dyDescent="0.25">
      <c r="A26" s="14"/>
      <c r="B26" s="15"/>
    </row>
  </sheetData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0" tint="-0.34998626667073579"/>
  </sheetPr>
  <dimension ref="A1:V700"/>
  <sheetViews>
    <sheetView tabSelected="1" topLeftCell="B1" workbookViewId="0">
      <selection activeCell="B2" sqref="B2"/>
    </sheetView>
  </sheetViews>
  <sheetFormatPr baseColWidth="10" defaultRowHeight="15" x14ac:dyDescent="0.25"/>
  <cols>
    <col min="1" max="1" width="4" style="38" hidden="1" customWidth="1"/>
    <col min="2" max="2" width="14.42578125" style="38" bestFit="1" customWidth="1"/>
    <col min="3" max="3" width="19.85546875" style="38" bestFit="1" customWidth="1"/>
    <col min="4" max="4" width="29.140625" style="38" bestFit="1" customWidth="1"/>
    <col min="5" max="5" width="29.140625" style="38" customWidth="1"/>
    <col min="6" max="7" width="29.140625" style="39" customWidth="1"/>
    <col min="8" max="8" width="15.7109375" style="42" bestFit="1" customWidth="1"/>
    <col min="9" max="9" width="10.140625" style="38" bestFit="1" customWidth="1"/>
    <col min="10" max="10" width="13.7109375" style="38" bestFit="1" customWidth="1"/>
    <col min="11" max="11" width="24.28515625" style="38" bestFit="1" customWidth="1"/>
    <col min="12" max="12" width="23.5703125" style="37" bestFit="1" customWidth="1"/>
    <col min="13" max="16384" width="11.42578125" style="38"/>
  </cols>
  <sheetData>
    <row r="1" spans="1:22" x14ac:dyDescent="0.25">
      <c r="A1" s="35" t="s">
        <v>155</v>
      </c>
      <c r="B1" s="36" t="s">
        <v>0</v>
      </c>
      <c r="C1" s="36" t="s">
        <v>9</v>
      </c>
      <c r="D1" s="36" t="s">
        <v>35</v>
      </c>
      <c r="E1" s="36" t="s">
        <v>66</v>
      </c>
      <c r="F1" s="36" t="s">
        <v>67</v>
      </c>
      <c r="G1" s="36" t="s">
        <v>68</v>
      </c>
      <c r="H1" s="36" t="s">
        <v>36</v>
      </c>
      <c r="I1" s="36" t="s">
        <v>37</v>
      </c>
      <c r="J1" s="36" t="s">
        <v>38</v>
      </c>
      <c r="K1" s="36" t="s">
        <v>39</v>
      </c>
      <c r="L1" s="36" t="s">
        <v>46</v>
      </c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s="37" customFormat="1" x14ac:dyDescent="0.25">
      <c r="A2" s="92">
        <v>1</v>
      </c>
      <c r="B2" s="37" t="str">
        <f>IF(NOT(ISBLANK(C2)),CONCATENATE(PARAMETRES!$C$3,A2),"")</f>
        <v>CLI_1</v>
      </c>
      <c r="C2" s="37" t="s">
        <v>42</v>
      </c>
      <c r="D2" s="37" t="s">
        <v>43</v>
      </c>
      <c r="E2" s="37" t="s">
        <v>69</v>
      </c>
      <c r="F2" s="37">
        <v>36000</v>
      </c>
      <c r="G2" s="37" t="s">
        <v>70</v>
      </c>
      <c r="H2" s="91" t="s">
        <v>44</v>
      </c>
      <c r="I2" s="91"/>
      <c r="J2" s="91"/>
      <c r="K2" s="37">
        <f>COUNTIF(PROJETS!$B$2:$B$700,B2)</f>
        <v>2</v>
      </c>
      <c r="L2" s="37">
        <f>SUMIFS(PROJETS!$K$2:$K$699,PROJETS!B2:B699,Tableau5[[#This Row],[ID_CLIENT]])</f>
        <v>54</v>
      </c>
    </row>
    <row r="3" spans="1:22" x14ac:dyDescent="0.25">
      <c r="A3" s="38">
        <v>2</v>
      </c>
      <c r="B3" s="38" t="str">
        <f>IF(NOT(ISBLANK(C3)),CONCATENATE(PARAMETRES!$C$3,A3),"")</f>
        <v/>
      </c>
      <c r="H3" s="40"/>
      <c r="I3" s="41"/>
      <c r="J3" s="41"/>
      <c r="K3" s="38">
        <f>COUNTIF(PROJETS!$B$2:$B$700,B3)</f>
        <v>0</v>
      </c>
      <c r="L3" s="37">
        <f>SUMIFS(PROJETS!$K$2:$K$699,PROJETS!B3:B700,Tableau5[[#This Row],[ID_CLIENT]])</f>
        <v>0</v>
      </c>
    </row>
    <row r="4" spans="1:22" x14ac:dyDescent="0.25">
      <c r="A4" s="38">
        <v>3</v>
      </c>
      <c r="B4" s="38" t="str">
        <f>IF(NOT(ISBLANK(C4)),CONCATENATE(PARAMETRES!$C$3,A4),"")</f>
        <v/>
      </c>
      <c r="H4" s="40"/>
      <c r="I4" s="41"/>
      <c r="J4" s="41"/>
      <c r="K4" s="38">
        <f>COUNTIF(PROJETS!$B$2:$B$700,B4)</f>
        <v>0</v>
      </c>
      <c r="L4" s="37">
        <f>SUMIFS(PROJETS!$K$2:$K$699,PROJETS!B4:B701,Tableau5[[#This Row],[ID_CLIENT]])</f>
        <v>0</v>
      </c>
    </row>
    <row r="5" spans="1:22" x14ac:dyDescent="0.25">
      <c r="A5" s="38">
        <v>4</v>
      </c>
      <c r="B5" s="38" t="str">
        <f>IF(NOT(ISBLANK(C5)),CONCATENATE(PARAMETRES!$C$3,A5),"")</f>
        <v/>
      </c>
      <c r="H5" s="40"/>
      <c r="I5" s="41"/>
      <c r="J5" s="41"/>
      <c r="K5" s="38">
        <f>COUNTIF(PROJETS!$B$2:$B$700,B5)</f>
        <v>0</v>
      </c>
      <c r="L5" s="37">
        <f>SUMIFS(PROJETS!$K$2:$K$699,PROJETS!B5:B702,Tableau5[[#This Row],[ID_CLIENT]])</f>
        <v>0</v>
      </c>
    </row>
    <row r="6" spans="1:22" x14ac:dyDescent="0.25">
      <c r="A6" s="38">
        <v>5</v>
      </c>
      <c r="B6" s="38" t="str">
        <f>IF(NOT(ISBLANK(C6)),CONCATENATE(PARAMETRES!$C$3,A6),"")</f>
        <v/>
      </c>
      <c r="H6" s="40"/>
      <c r="I6" s="41"/>
      <c r="J6" s="41"/>
      <c r="K6" s="38">
        <f>COUNTIF(PROJETS!$B$2:$B$700,B6)</f>
        <v>0</v>
      </c>
      <c r="L6" s="37">
        <f>SUMIFS(PROJETS!$K$2:$K$699,PROJETS!B6:B703,Tableau5[[#This Row],[ID_CLIENT]])</f>
        <v>0</v>
      </c>
    </row>
    <row r="7" spans="1:22" x14ac:dyDescent="0.25">
      <c r="A7" s="38">
        <v>6</v>
      </c>
      <c r="B7" s="38" t="str">
        <f>IF(NOT(ISBLANK(C7)),CONCATENATE(PARAMETRES!$C$3,A7),"")</f>
        <v/>
      </c>
      <c r="H7" s="40"/>
      <c r="I7" s="41"/>
      <c r="J7" s="41"/>
      <c r="K7" s="38">
        <f>COUNTIF(PROJETS!$B$2:$B$700,B7)</f>
        <v>0</v>
      </c>
      <c r="L7" s="37">
        <f>SUMIFS(PROJETS!$K$2:$K$699,PROJETS!B7:B704,Tableau5[[#This Row],[ID_CLIENT]])</f>
        <v>0</v>
      </c>
    </row>
    <row r="8" spans="1:22" x14ac:dyDescent="0.25">
      <c r="A8" s="38">
        <v>7</v>
      </c>
      <c r="B8" s="38" t="str">
        <f>IF(NOT(ISBLANK(C8)),CONCATENATE(PARAMETRES!$C$3,A8),"")</f>
        <v/>
      </c>
      <c r="H8" s="40"/>
      <c r="I8" s="41"/>
      <c r="J8" s="41"/>
      <c r="K8" s="38">
        <f>COUNTIF(PROJETS!$B$2:$B$700,B8)</f>
        <v>0</v>
      </c>
      <c r="L8" s="37">
        <f>SUMIFS(PROJETS!$K$2:$K$699,PROJETS!B8:B705,Tableau5[[#This Row],[ID_CLIENT]])</f>
        <v>0</v>
      </c>
    </row>
    <row r="9" spans="1:22" x14ac:dyDescent="0.25">
      <c r="A9" s="38">
        <v>8</v>
      </c>
      <c r="B9" s="38" t="str">
        <f>IF(NOT(ISBLANK(C9)),CONCATENATE(PARAMETRES!$C$3,A9),"")</f>
        <v/>
      </c>
      <c r="H9" s="40"/>
      <c r="I9" s="41"/>
      <c r="J9" s="41"/>
      <c r="K9" s="38">
        <f>COUNTIF(PROJETS!$B$2:$B$700,B9)</f>
        <v>0</v>
      </c>
      <c r="L9" s="37">
        <f>SUMIFS(PROJETS!$K$2:$K$699,PROJETS!B9:B706,Tableau5[[#This Row],[ID_CLIENT]])</f>
        <v>0</v>
      </c>
    </row>
    <row r="10" spans="1:22" x14ac:dyDescent="0.25">
      <c r="A10" s="38">
        <v>9</v>
      </c>
      <c r="B10" s="38" t="str">
        <f>IF(NOT(ISBLANK(C10)),CONCATENATE(PARAMETRES!$C$3,A10),"")</f>
        <v/>
      </c>
      <c r="H10" s="40"/>
      <c r="I10" s="41"/>
      <c r="J10" s="41"/>
      <c r="K10" s="38">
        <f>COUNTIF(PROJETS!$B$2:$B$700,B10)</f>
        <v>0</v>
      </c>
      <c r="L10" s="37">
        <f>SUMIFS(PROJETS!$K$2:$K$699,PROJETS!B10:B707,Tableau5[[#This Row],[ID_CLIENT]])</f>
        <v>0</v>
      </c>
    </row>
    <row r="11" spans="1:22" x14ac:dyDescent="0.25">
      <c r="A11" s="38">
        <v>10</v>
      </c>
      <c r="B11" s="38" t="str">
        <f>IF(NOT(ISBLANK(C11)),CONCATENATE(PARAMETRES!$C$3,A11),"")</f>
        <v/>
      </c>
      <c r="H11" s="40"/>
      <c r="I11" s="41"/>
      <c r="J11" s="41"/>
      <c r="K11" s="38">
        <f>COUNTIF(PROJETS!$B$2:$B$700,B11)</f>
        <v>0</v>
      </c>
      <c r="L11" s="37">
        <f>SUMIFS(PROJETS!$K$2:$K$699,PROJETS!B11:B708,Tableau5[[#This Row],[ID_CLIENT]])</f>
        <v>0</v>
      </c>
    </row>
    <row r="12" spans="1:22" x14ac:dyDescent="0.25">
      <c r="A12" s="38">
        <v>11</v>
      </c>
      <c r="B12" s="38" t="str">
        <f>IF(NOT(ISBLANK(C12)),CONCATENATE(PARAMETRES!$C$3,A12),"")</f>
        <v/>
      </c>
      <c r="H12" s="40"/>
      <c r="I12" s="41"/>
      <c r="J12" s="41"/>
      <c r="K12" s="38">
        <f>COUNTIF(PROJETS!$B$2:$B$700,B12)</f>
        <v>0</v>
      </c>
      <c r="L12" s="37">
        <f>SUMIFS(PROJETS!$K$2:$K$699,PROJETS!B12:B709,Tableau5[[#This Row],[ID_CLIENT]])</f>
        <v>0</v>
      </c>
    </row>
    <row r="13" spans="1:22" x14ac:dyDescent="0.25">
      <c r="A13" s="38">
        <v>12</v>
      </c>
      <c r="B13" s="38" t="str">
        <f>IF(NOT(ISBLANK(C13)),CONCATENATE(PARAMETRES!$C$3,A13),"")</f>
        <v/>
      </c>
      <c r="H13" s="40"/>
      <c r="I13" s="41"/>
      <c r="J13" s="41"/>
      <c r="K13" s="38">
        <f>COUNTIF(PROJETS!$B$2:$B$700,B13)</f>
        <v>0</v>
      </c>
      <c r="L13" s="37">
        <f>SUMIFS(PROJETS!$K$2:$K$699,PROJETS!B13:B710,Tableau5[[#This Row],[ID_CLIENT]])</f>
        <v>0</v>
      </c>
    </row>
    <row r="14" spans="1:22" x14ac:dyDescent="0.25">
      <c r="A14" s="38">
        <v>13</v>
      </c>
      <c r="B14" s="38" t="str">
        <f>IF(NOT(ISBLANK(C14)),CONCATENATE(PARAMETRES!$C$3,A14),"")</f>
        <v/>
      </c>
      <c r="H14" s="40"/>
      <c r="I14" s="41"/>
      <c r="J14" s="41"/>
      <c r="K14" s="38">
        <f>COUNTIF(PROJETS!$B$2:$B$700,B14)</f>
        <v>0</v>
      </c>
      <c r="L14" s="37">
        <f>SUMIFS(PROJETS!$K$2:$K$699,PROJETS!B14:B711,Tableau5[[#This Row],[ID_CLIENT]])</f>
        <v>0</v>
      </c>
    </row>
    <row r="15" spans="1:22" x14ac:dyDescent="0.25">
      <c r="A15" s="38">
        <v>14</v>
      </c>
      <c r="B15" s="38" t="str">
        <f>IF(NOT(ISBLANK(C15)),CONCATENATE(PARAMETRES!$C$3,A15),"")</f>
        <v/>
      </c>
      <c r="H15" s="40"/>
      <c r="I15" s="41"/>
      <c r="J15" s="41"/>
      <c r="K15" s="38">
        <f>COUNTIF(PROJETS!$B$2:$B$700,B15)</f>
        <v>0</v>
      </c>
      <c r="L15" s="37">
        <f>SUMIFS(PROJETS!$K$2:$K$699,PROJETS!B15:B712,Tableau5[[#This Row],[ID_CLIENT]])</f>
        <v>0</v>
      </c>
    </row>
    <row r="16" spans="1:22" x14ac:dyDescent="0.25">
      <c r="A16" s="38">
        <v>15</v>
      </c>
      <c r="B16" s="38" t="str">
        <f>IF(NOT(ISBLANK(C16)),CONCATENATE(PARAMETRES!$C$3,A16),"")</f>
        <v/>
      </c>
      <c r="H16" s="40"/>
      <c r="I16" s="41"/>
      <c r="J16" s="41"/>
      <c r="K16" s="38">
        <f>COUNTIF(PROJETS!$B$2:$B$700,B16)</f>
        <v>0</v>
      </c>
      <c r="L16" s="37">
        <f>SUMIFS(PROJETS!$K$2:$K$699,PROJETS!B16:B713,Tableau5[[#This Row],[ID_CLIENT]])</f>
        <v>0</v>
      </c>
    </row>
    <row r="17" spans="1:12" x14ac:dyDescent="0.25">
      <c r="A17" s="38">
        <v>16</v>
      </c>
      <c r="B17" s="38" t="str">
        <f>IF(NOT(ISBLANK(C17)),CONCATENATE(PARAMETRES!$C$3,A17),"")</f>
        <v/>
      </c>
      <c r="H17" s="40"/>
      <c r="I17" s="41"/>
      <c r="J17" s="41"/>
      <c r="K17" s="38">
        <f>COUNTIF(PROJETS!$B$2:$B$700,B17)</f>
        <v>0</v>
      </c>
      <c r="L17" s="37">
        <f>SUMIFS(PROJETS!$K$2:$K$699,PROJETS!B17:B714,Tableau5[[#This Row],[ID_CLIENT]])</f>
        <v>0</v>
      </c>
    </row>
    <row r="18" spans="1:12" x14ac:dyDescent="0.25">
      <c r="A18" s="38">
        <v>17</v>
      </c>
      <c r="B18" s="38" t="str">
        <f>IF(NOT(ISBLANK(C18)),CONCATENATE(PARAMETRES!$C$3,A18),"")</f>
        <v/>
      </c>
      <c r="H18" s="40"/>
      <c r="I18" s="41"/>
      <c r="J18" s="41"/>
      <c r="K18" s="38">
        <f>COUNTIF(PROJETS!$B$2:$B$700,B18)</f>
        <v>0</v>
      </c>
      <c r="L18" s="37">
        <f>SUMIFS(PROJETS!$K$2:$K$699,PROJETS!B18:B715,Tableau5[[#This Row],[ID_CLIENT]])</f>
        <v>0</v>
      </c>
    </row>
    <row r="19" spans="1:12" x14ac:dyDescent="0.25">
      <c r="A19" s="38">
        <v>18</v>
      </c>
      <c r="B19" s="38" t="str">
        <f>IF(NOT(ISBLANK(C19)),CONCATENATE(PARAMETRES!$C$3,A19),"")</f>
        <v/>
      </c>
      <c r="H19" s="40"/>
      <c r="I19" s="41"/>
      <c r="J19" s="41"/>
      <c r="K19" s="38">
        <f>COUNTIF(PROJETS!$B$2:$B$700,B19)</f>
        <v>0</v>
      </c>
      <c r="L19" s="37">
        <f>SUMIFS(PROJETS!$K$2:$K$699,PROJETS!B19:B716,Tableau5[[#This Row],[ID_CLIENT]])</f>
        <v>0</v>
      </c>
    </row>
    <row r="20" spans="1:12" x14ac:dyDescent="0.25">
      <c r="A20" s="38">
        <v>19</v>
      </c>
      <c r="B20" s="38" t="str">
        <f>IF(NOT(ISBLANK(C20)),CONCATENATE(PARAMETRES!$C$3,A20),"")</f>
        <v/>
      </c>
      <c r="H20" s="40"/>
      <c r="I20" s="41"/>
      <c r="J20" s="41"/>
      <c r="K20" s="38">
        <f>COUNTIF(PROJETS!$B$2:$B$700,B20)</f>
        <v>0</v>
      </c>
      <c r="L20" s="37">
        <f>SUMIFS(PROJETS!$K$2:$K$699,PROJETS!B20:B717,Tableau5[[#This Row],[ID_CLIENT]])</f>
        <v>0</v>
      </c>
    </row>
    <row r="21" spans="1:12" x14ac:dyDescent="0.25">
      <c r="A21" s="38">
        <v>20</v>
      </c>
      <c r="B21" s="38" t="str">
        <f>IF(NOT(ISBLANK(C21)),CONCATENATE(PARAMETRES!$C$3,A21),"")</f>
        <v/>
      </c>
      <c r="H21" s="40"/>
      <c r="I21" s="41"/>
      <c r="J21" s="41"/>
      <c r="K21" s="38">
        <f>COUNTIF(PROJETS!$B$2:$B$700,B21)</f>
        <v>0</v>
      </c>
      <c r="L21" s="37">
        <f>SUMIFS(PROJETS!$K$2:$K$699,PROJETS!B21:B718,Tableau5[[#This Row],[ID_CLIENT]])</f>
        <v>0</v>
      </c>
    </row>
    <row r="22" spans="1:12" x14ac:dyDescent="0.25">
      <c r="A22" s="38">
        <v>21</v>
      </c>
      <c r="B22" s="38" t="str">
        <f>IF(NOT(ISBLANK(C22)),CONCATENATE(PARAMETRES!$C$3,A22),"")</f>
        <v/>
      </c>
      <c r="H22" s="40"/>
      <c r="I22" s="41"/>
      <c r="J22" s="41"/>
      <c r="K22" s="38">
        <f>COUNTIF(PROJETS!$B$2:$B$700,B22)</f>
        <v>0</v>
      </c>
      <c r="L22" s="37">
        <f>SUMIFS(PROJETS!$K$2:$K$699,PROJETS!B22:B719,Tableau5[[#This Row],[ID_CLIENT]])</f>
        <v>0</v>
      </c>
    </row>
    <row r="23" spans="1:12" x14ac:dyDescent="0.25">
      <c r="A23" s="38">
        <v>22</v>
      </c>
      <c r="B23" s="38" t="str">
        <f>IF(NOT(ISBLANK(C23)),CONCATENATE(PARAMETRES!$C$3,A23),"")</f>
        <v/>
      </c>
      <c r="H23" s="40"/>
      <c r="I23" s="41"/>
      <c r="J23" s="41"/>
      <c r="K23" s="38">
        <f>COUNTIF(PROJETS!$B$2:$B$700,B23)</f>
        <v>0</v>
      </c>
      <c r="L23" s="37">
        <f>SUMIFS(PROJETS!$K$2:$K$699,PROJETS!B23:B720,Tableau5[[#This Row],[ID_CLIENT]])</f>
        <v>0</v>
      </c>
    </row>
    <row r="24" spans="1:12" x14ac:dyDescent="0.25">
      <c r="A24" s="38">
        <v>23</v>
      </c>
      <c r="B24" s="38" t="str">
        <f>IF(NOT(ISBLANK(C24)),CONCATENATE(PARAMETRES!$C$3,A24),"")</f>
        <v/>
      </c>
      <c r="H24" s="40"/>
      <c r="I24" s="41"/>
      <c r="J24" s="41"/>
      <c r="K24" s="38">
        <f>COUNTIF(PROJETS!$B$2:$B$700,B24)</f>
        <v>0</v>
      </c>
      <c r="L24" s="37">
        <f>SUMIFS(PROJETS!$K$2:$K$699,PROJETS!B24:B721,Tableau5[[#This Row],[ID_CLIENT]])</f>
        <v>0</v>
      </c>
    </row>
    <row r="25" spans="1:12" x14ac:dyDescent="0.25">
      <c r="A25" s="38">
        <v>24</v>
      </c>
      <c r="B25" s="38" t="str">
        <f>IF(NOT(ISBLANK(C25)),CONCATENATE(PARAMETRES!$C$3,A25),"")</f>
        <v/>
      </c>
      <c r="H25" s="40"/>
      <c r="I25" s="41"/>
      <c r="J25" s="41"/>
      <c r="K25" s="38">
        <f>COUNTIF(PROJETS!$B$2:$B$700,B25)</f>
        <v>0</v>
      </c>
      <c r="L25" s="37">
        <f>SUMIFS(PROJETS!$K$2:$K$699,PROJETS!B25:B722,Tableau5[[#This Row],[ID_CLIENT]])</f>
        <v>0</v>
      </c>
    </row>
    <row r="26" spans="1:12" x14ac:dyDescent="0.25">
      <c r="A26" s="38">
        <v>25</v>
      </c>
      <c r="B26" s="38" t="str">
        <f>IF(NOT(ISBLANK(C26)),CONCATENATE(PARAMETRES!$C$3,A26),"")</f>
        <v/>
      </c>
      <c r="H26" s="40"/>
      <c r="I26" s="41"/>
      <c r="J26" s="41"/>
      <c r="K26" s="38">
        <f>COUNTIF(PROJETS!$B$2:$B$700,B26)</f>
        <v>0</v>
      </c>
      <c r="L26" s="37">
        <f>SUMIFS(PROJETS!$K$2:$K$699,PROJETS!B26:B723,Tableau5[[#This Row],[ID_CLIENT]])</f>
        <v>0</v>
      </c>
    </row>
    <row r="27" spans="1:12" x14ac:dyDescent="0.25">
      <c r="A27" s="38">
        <v>26</v>
      </c>
      <c r="B27" s="38" t="str">
        <f>IF(NOT(ISBLANK(C27)),CONCATENATE(PARAMETRES!$C$3,A27),"")</f>
        <v/>
      </c>
      <c r="H27" s="40"/>
      <c r="I27" s="41"/>
      <c r="J27" s="41"/>
      <c r="K27" s="38">
        <f>COUNTIF(PROJETS!$B$2:$B$700,B27)</f>
        <v>0</v>
      </c>
      <c r="L27" s="37">
        <f>SUMIFS(PROJETS!$K$2:$K$699,PROJETS!B27:B724,Tableau5[[#This Row],[ID_CLIENT]])</f>
        <v>0</v>
      </c>
    </row>
    <row r="28" spans="1:12" x14ac:dyDescent="0.25">
      <c r="A28" s="38">
        <v>27</v>
      </c>
      <c r="B28" s="38" t="str">
        <f>IF(NOT(ISBLANK(C28)),CONCATENATE(PARAMETRES!$C$3,A28),"")</f>
        <v/>
      </c>
      <c r="H28" s="40"/>
      <c r="I28" s="41"/>
      <c r="J28" s="41"/>
      <c r="K28" s="38">
        <f>COUNTIF(PROJETS!$B$2:$B$700,B28)</f>
        <v>0</v>
      </c>
      <c r="L28" s="37">
        <f>SUMIFS(PROJETS!$K$2:$K$699,PROJETS!B28:B725,Tableau5[[#This Row],[ID_CLIENT]])</f>
        <v>0</v>
      </c>
    </row>
    <row r="29" spans="1:12" x14ac:dyDescent="0.25">
      <c r="A29" s="38">
        <v>28</v>
      </c>
      <c r="B29" s="38" t="str">
        <f>IF(NOT(ISBLANK(C29)),CONCATENATE(PARAMETRES!$C$3,A29),"")</f>
        <v/>
      </c>
      <c r="H29" s="40"/>
      <c r="I29" s="41"/>
      <c r="J29" s="41"/>
      <c r="K29" s="38">
        <f>COUNTIF(PROJETS!$B$2:$B$700,B29)</f>
        <v>0</v>
      </c>
      <c r="L29" s="37">
        <f>SUMIFS(PROJETS!$K$2:$K$699,PROJETS!B29:B726,Tableau5[[#This Row],[ID_CLIENT]])</f>
        <v>0</v>
      </c>
    </row>
    <row r="30" spans="1:12" x14ac:dyDescent="0.25">
      <c r="A30" s="38">
        <v>29</v>
      </c>
      <c r="B30" s="38" t="str">
        <f>IF(NOT(ISBLANK(C30)),CONCATENATE(PARAMETRES!$C$3,A30),"")</f>
        <v/>
      </c>
      <c r="H30" s="40"/>
      <c r="I30" s="41"/>
      <c r="J30" s="41"/>
      <c r="K30" s="38">
        <f>COUNTIF(PROJETS!$B$2:$B$700,B30)</f>
        <v>0</v>
      </c>
      <c r="L30" s="37">
        <f>SUMIFS(PROJETS!$K$2:$K$699,PROJETS!B30:B727,Tableau5[[#This Row],[ID_CLIENT]])</f>
        <v>0</v>
      </c>
    </row>
    <row r="31" spans="1:12" x14ac:dyDescent="0.25">
      <c r="A31" s="38">
        <v>30</v>
      </c>
      <c r="B31" s="38" t="str">
        <f>IF(NOT(ISBLANK(C31)),CONCATENATE(PARAMETRES!$C$3,A31),"")</f>
        <v/>
      </c>
      <c r="H31" s="40"/>
      <c r="I31" s="41"/>
      <c r="J31" s="41"/>
      <c r="K31" s="38">
        <f>COUNTIF(PROJETS!$B$2:$B$700,B31)</f>
        <v>0</v>
      </c>
      <c r="L31" s="37">
        <f>SUMIFS(PROJETS!$K$2:$K$699,PROJETS!B31:B728,Tableau5[[#This Row],[ID_CLIENT]])</f>
        <v>0</v>
      </c>
    </row>
    <row r="32" spans="1:12" x14ac:dyDescent="0.25">
      <c r="A32" s="38">
        <v>31</v>
      </c>
      <c r="B32" s="38" t="str">
        <f>IF(NOT(ISBLANK(C32)),CONCATENATE(PARAMETRES!$C$3,A32),"")</f>
        <v/>
      </c>
      <c r="H32" s="40"/>
      <c r="I32" s="41"/>
      <c r="J32" s="41"/>
      <c r="K32" s="38">
        <f>COUNTIF(PROJETS!$B$2:$B$700,B32)</f>
        <v>0</v>
      </c>
      <c r="L32" s="37">
        <f>SUMIFS(PROJETS!$K$2:$K$699,PROJETS!B32:B729,Tableau5[[#This Row],[ID_CLIENT]])</f>
        <v>0</v>
      </c>
    </row>
    <row r="33" spans="1:12" x14ac:dyDescent="0.25">
      <c r="A33" s="38">
        <v>32</v>
      </c>
      <c r="B33" s="38" t="str">
        <f>IF(NOT(ISBLANK(C33)),CONCATENATE(PARAMETRES!$C$3,A33),"")</f>
        <v/>
      </c>
      <c r="H33" s="40"/>
      <c r="I33" s="41"/>
      <c r="J33" s="41"/>
      <c r="K33" s="38">
        <f>COUNTIF(PROJETS!$B$2:$B$700,B33)</f>
        <v>0</v>
      </c>
      <c r="L33" s="37">
        <f>SUMIFS(PROJETS!$K$2:$K$699,PROJETS!B33:B730,Tableau5[[#This Row],[ID_CLIENT]])</f>
        <v>0</v>
      </c>
    </row>
    <row r="34" spans="1:12" x14ac:dyDescent="0.25">
      <c r="A34" s="38">
        <v>33</v>
      </c>
      <c r="B34" s="38" t="str">
        <f>IF(NOT(ISBLANK(C34)),CONCATENATE(PARAMETRES!$C$3,A34),"")</f>
        <v/>
      </c>
      <c r="H34" s="40"/>
      <c r="I34" s="41"/>
      <c r="J34" s="41"/>
      <c r="K34" s="38">
        <f>COUNTIF(PROJETS!$B$2:$B$700,B34)</f>
        <v>0</v>
      </c>
      <c r="L34" s="37">
        <f>SUMIFS(PROJETS!$K$2:$K$699,PROJETS!B34:B731,Tableau5[[#This Row],[ID_CLIENT]])</f>
        <v>0</v>
      </c>
    </row>
    <row r="35" spans="1:12" x14ac:dyDescent="0.25">
      <c r="A35" s="38">
        <v>34</v>
      </c>
      <c r="B35" s="38" t="str">
        <f>IF(NOT(ISBLANK(C35)),CONCATENATE(PARAMETRES!$C$3,A35),"")</f>
        <v/>
      </c>
      <c r="H35" s="40"/>
      <c r="I35" s="41"/>
      <c r="J35" s="41"/>
      <c r="K35" s="38">
        <f>COUNTIF(PROJETS!$B$2:$B$700,B35)</f>
        <v>0</v>
      </c>
      <c r="L35" s="37">
        <f>SUMIFS(PROJETS!$K$2:$K$699,PROJETS!B35:B732,Tableau5[[#This Row],[ID_CLIENT]])</f>
        <v>0</v>
      </c>
    </row>
    <row r="36" spans="1:12" x14ac:dyDescent="0.25">
      <c r="A36" s="38">
        <v>35</v>
      </c>
      <c r="B36" s="38" t="str">
        <f>IF(NOT(ISBLANK(C36)),CONCATENATE(PARAMETRES!$C$3,A36),"")</f>
        <v/>
      </c>
      <c r="H36" s="40"/>
      <c r="I36" s="41"/>
      <c r="J36" s="41"/>
      <c r="K36" s="38">
        <f>COUNTIF(PROJETS!$B$2:$B$700,B36)</f>
        <v>0</v>
      </c>
      <c r="L36" s="37">
        <f>SUMIFS(PROJETS!$K$2:$K$699,PROJETS!B36:B733,Tableau5[[#This Row],[ID_CLIENT]])</f>
        <v>0</v>
      </c>
    </row>
    <row r="37" spans="1:12" x14ac:dyDescent="0.25">
      <c r="A37" s="38">
        <v>36</v>
      </c>
      <c r="B37" s="38" t="str">
        <f>IF(NOT(ISBLANK(C37)),CONCATENATE(PARAMETRES!$C$3,A37),"")</f>
        <v/>
      </c>
      <c r="H37" s="40"/>
      <c r="I37" s="41"/>
      <c r="J37" s="41"/>
      <c r="K37" s="38">
        <f>COUNTIF(PROJETS!$B$2:$B$700,B37)</f>
        <v>0</v>
      </c>
      <c r="L37" s="37">
        <f>SUMIFS(PROJETS!$K$2:$K$699,PROJETS!B37:B734,Tableau5[[#This Row],[ID_CLIENT]])</f>
        <v>0</v>
      </c>
    </row>
    <row r="38" spans="1:12" x14ac:dyDescent="0.25">
      <c r="A38" s="38">
        <v>37</v>
      </c>
      <c r="B38" s="38" t="str">
        <f>IF(NOT(ISBLANK(C38)),CONCATENATE(PARAMETRES!$C$3,A38),"")</f>
        <v/>
      </c>
      <c r="H38" s="40"/>
      <c r="I38" s="41"/>
      <c r="J38" s="41"/>
      <c r="K38" s="38">
        <f>COUNTIF(PROJETS!$B$2:$B$700,B38)</f>
        <v>0</v>
      </c>
      <c r="L38" s="37">
        <f>SUMIFS(PROJETS!$K$2:$K$699,PROJETS!B38:B735,Tableau5[[#This Row],[ID_CLIENT]])</f>
        <v>0</v>
      </c>
    </row>
    <row r="39" spans="1:12" x14ac:dyDescent="0.25">
      <c r="A39" s="38">
        <v>38</v>
      </c>
      <c r="B39" s="38" t="str">
        <f>IF(NOT(ISBLANK(C39)),CONCATENATE(PARAMETRES!$C$3,A39),"")</f>
        <v/>
      </c>
      <c r="H39" s="40"/>
      <c r="I39" s="41"/>
      <c r="J39" s="41"/>
      <c r="K39" s="38">
        <f>COUNTIF(PROJETS!$B$2:$B$700,B39)</f>
        <v>0</v>
      </c>
      <c r="L39" s="37">
        <f>SUMIFS(PROJETS!$K$2:$K$699,PROJETS!B39:B736,Tableau5[[#This Row],[ID_CLIENT]])</f>
        <v>0</v>
      </c>
    </row>
    <row r="40" spans="1:12" x14ac:dyDescent="0.25">
      <c r="A40" s="38">
        <v>39</v>
      </c>
      <c r="B40" s="38" t="str">
        <f>IF(NOT(ISBLANK(C40)),CONCATENATE(PARAMETRES!$C$3,A40),"")</f>
        <v/>
      </c>
      <c r="H40" s="40"/>
      <c r="I40" s="41"/>
      <c r="J40" s="41"/>
      <c r="K40" s="38">
        <f>COUNTIF(PROJETS!$B$2:$B$700,B40)</f>
        <v>0</v>
      </c>
      <c r="L40" s="37">
        <f>SUMIFS(PROJETS!$K$2:$K$699,PROJETS!B40:B737,Tableau5[[#This Row],[ID_CLIENT]])</f>
        <v>0</v>
      </c>
    </row>
    <row r="41" spans="1:12" x14ac:dyDescent="0.25">
      <c r="A41" s="38">
        <v>40</v>
      </c>
      <c r="B41" s="38" t="str">
        <f>IF(NOT(ISBLANK(C41)),CONCATENATE(PARAMETRES!$C$3,A41),"")</f>
        <v/>
      </c>
      <c r="H41" s="40"/>
      <c r="I41" s="41"/>
      <c r="J41" s="41"/>
      <c r="K41" s="38">
        <f>COUNTIF(PROJETS!$B$2:$B$700,B41)</f>
        <v>0</v>
      </c>
      <c r="L41" s="37">
        <f>SUMIFS(PROJETS!$K$2:$K$699,PROJETS!B41:B738,Tableau5[[#This Row],[ID_CLIENT]])</f>
        <v>0</v>
      </c>
    </row>
    <row r="42" spans="1:12" x14ac:dyDescent="0.25">
      <c r="A42" s="38">
        <v>41</v>
      </c>
      <c r="B42" s="38" t="str">
        <f>IF(NOT(ISBLANK(C42)),CONCATENATE(PARAMETRES!$C$3,A42),"")</f>
        <v/>
      </c>
      <c r="H42" s="40"/>
      <c r="I42" s="41"/>
      <c r="J42" s="41"/>
      <c r="K42" s="38">
        <f>COUNTIF(PROJETS!$B$2:$B$700,B42)</f>
        <v>0</v>
      </c>
      <c r="L42" s="37">
        <f>SUMIFS(PROJETS!$K$2:$K$699,PROJETS!B42:B739,Tableau5[[#This Row],[ID_CLIENT]])</f>
        <v>0</v>
      </c>
    </row>
    <row r="43" spans="1:12" x14ac:dyDescent="0.25">
      <c r="A43" s="38">
        <v>42</v>
      </c>
      <c r="B43" s="38" t="str">
        <f>IF(NOT(ISBLANK(C43)),CONCATENATE(PARAMETRES!$C$3,A43),"")</f>
        <v/>
      </c>
      <c r="H43" s="40"/>
      <c r="I43" s="41"/>
      <c r="J43" s="41"/>
      <c r="K43" s="38">
        <f>COUNTIF(PROJETS!$B$2:$B$700,B43)</f>
        <v>0</v>
      </c>
      <c r="L43" s="37">
        <f>SUMIFS(PROJETS!$K$2:$K$699,PROJETS!B43:B740,Tableau5[[#This Row],[ID_CLIENT]])</f>
        <v>0</v>
      </c>
    </row>
    <row r="44" spans="1:12" x14ac:dyDescent="0.25">
      <c r="A44" s="38">
        <v>43</v>
      </c>
      <c r="B44" s="38" t="str">
        <f>IF(NOT(ISBLANK(C44)),CONCATENATE(PARAMETRES!$C$3,A44),"")</f>
        <v/>
      </c>
      <c r="H44" s="40"/>
      <c r="I44" s="41"/>
      <c r="J44" s="41"/>
      <c r="K44" s="38">
        <f>COUNTIF(PROJETS!$B$2:$B$700,B44)</f>
        <v>0</v>
      </c>
      <c r="L44" s="37">
        <f>SUMIFS(PROJETS!$K$2:$K$699,PROJETS!B44:B741,Tableau5[[#This Row],[ID_CLIENT]])</f>
        <v>0</v>
      </c>
    </row>
    <row r="45" spans="1:12" x14ac:dyDescent="0.25">
      <c r="A45" s="38">
        <v>44</v>
      </c>
      <c r="B45" s="38" t="str">
        <f>IF(NOT(ISBLANK(C45)),CONCATENATE(PARAMETRES!$C$3,A45),"")</f>
        <v/>
      </c>
      <c r="H45" s="40"/>
      <c r="I45" s="41"/>
      <c r="J45" s="41"/>
      <c r="K45" s="38">
        <f>COUNTIF(PROJETS!$B$2:$B$700,B45)</f>
        <v>0</v>
      </c>
      <c r="L45" s="37">
        <f>SUMIFS(PROJETS!$K$2:$K$699,PROJETS!B45:B742,Tableau5[[#This Row],[ID_CLIENT]])</f>
        <v>0</v>
      </c>
    </row>
    <row r="46" spans="1:12" x14ac:dyDescent="0.25">
      <c r="A46" s="38">
        <v>45</v>
      </c>
      <c r="B46" s="38" t="str">
        <f>IF(NOT(ISBLANK(C46)),CONCATENATE(PARAMETRES!$C$3,A46),"")</f>
        <v/>
      </c>
      <c r="H46" s="40"/>
      <c r="I46" s="41"/>
      <c r="J46" s="41"/>
      <c r="K46" s="38">
        <f>COUNTIF(PROJETS!$B$2:$B$700,B46)</f>
        <v>0</v>
      </c>
      <c r="L46" s="37">
        <f>SUMIFS(PROJETS!$K$2:$K$699,PROJETS!B46:B743,Tableau5[[#This Row],[ID_CLIENT]])</f>
        <v>0</v>
      </c>
    </row>
    <row r="47" spans="1:12" x14ac:dyDescent="0.25">
      <c r="A47" s="38">
        <v>46</v>
      </c>
      <c r="B47" s="38" t="str">
        <f>IF(NOT(ISBLANK(C47)),CONCATENATE(PARAMETRES!$C$3,A47),"")</f>
        <v/>
      </c>
      <c r="H47" s="40"/>
      <c r="I47" s="41"/>
      <c r="J47" s="41"/>
      <c r="K47" s="38">
        <f>COUNTIF(PROJETS!$B$2:$B$700,B47)</f>
        <v>0</v>
      </c>
      <c r="L47" s="37">
        <f>SUMIFS(PROJETS!$K$2:$K$699,PROJETS!B47:B744,Tableau5[[#This Row],[ID_CLIENT]])</f>
        <v>0</v>
      </c>
    </row>
    <row r="48" spans="1:12" x14ac:dyDescent="0.25">
      <c r="A48" s="38">
        <v>47</v>
      </c>
      <c r="H48" s="40"/>
      <c r="I48" s="41"/>
      <c r="J48" s="41"/>
      <c r="K48" s="38">
        <f>COUNTIF(PROJETS!$B$2:$B$700,B48)</f>
        <v>0</v>
      </c>
      <c r="L48" s="37">
        <f>SUMIFS(PROJETS!$K$2:$K$699,PROJETS!B48:B745,Tableau5[[#This Row],[ID_CLIENT]])</f>
        <v>0</v>
      </c>
    </row>
    <row r="49" spans="1:12" x14ac:dyDescent="0.25">
      <c r="A49" s="38">
        <v>48</v>
      </c>
      <c r="H49" s="40"/>
      <c r="I49" s="41"/>
      <c r="J49" s="41"/>
      <c r="K49" s="38">
        <f>COUNTIF(PROJETS!$B$2:$B$700,B49)</f>
        <v>0</v>
      </c>
      <c r="L49" s="37">
        <f>SUMIFS(PROJETS!$K$2:$K$699,PROJETS!B49:B746,Tableau5[[#This Row],[ID_CLIENT]])</f>
        <v>0</v>
      </c>
    </row>
    <row r="50" spans="1:12" x14ac:dyDescent="0.25">
      <c r="A50" s="38">
        <v>49</v>
      </c>
      <c r="H50" s="40"/>
      <c r="I50" s="41"/>
      <c r="J50" s="41"/>
      <c r="K50" s="38">
        <f>COUNTIF(PROJETS!$B$2:$B$700,B50)</f>
        <v>0</v>
      </c>
      <c r="L50" s="37">
        <f>SUMIFS(PROJETS!$K$2:$K$699,PROJETS!B50:B747,Tableau5[[#This Row],[ID_CLIENT]])</f>
        <v>0</v>
      </c>
    </row>
    <row r="51" spans="1:12" x14ac:dyDescent="0.25">
      <c r="A51" s="38">
        <v>50</v>
      </c>
      <c r="B51" s="38" t="str">
        <f>IF(NOT(ISBLANK(C51)),CONCATENATE(PARAMETRES!$C$3,A51),"")</f>
        <v/>
      </c>
      <c r="H51" s="40"/>
      <c r="I51" s="41"/>
      <c r="J51" s="41"/>
      <c r="K51" s="38">
        <f>COUNTIF(PROJETS!$B$2:$B$700,B51)</f>
        <v>0</v>
      </c>
      <c r="L51" s="37">
        <f>SUMIFS(PROJETS!$K$2:$K$699,PROJETS!B51:B748,Tableau5[[#This Row],[ID_CLIENT]])</f>
        <v>0</v>
      </c>
    </row>
    <row r="52" spans="1:12" x14ac:dyDescent="0.25">
      <c r="A52" s="38">
        <v>51</v>
      </c>
      <c r="B52" s="38" t="str">
        <f>IF(NOT(ISBLANK(C52)),CONCATENATE(PARAMETRES!$C$3,A52),"")</f>
        <v/>
      </c>
      <c r="H52" s="40"/>
      <c r="I52" s="41"/>
      <c r="J52" s="41"/>
      <c r="K52" s="38">
        <f>COUNTIF(PROJETS!$B$2:$B$700,B52)</f>
        <v>0</v>
      </c>
      <c r="L52" s="37">
        <f>SUMIFS(PROJETS!$K$2:$K$699,PROJETS!B52:B749,Tableau5[[#This Row],[ID_CLIENT]])</f>
        <v>0</v>
      </c>
    </row>
    <row r="53" spans="1:12" x14ac:dyDescent="0.25">
      <c r="A53" s="38">
        <v>52</v>
      </c>
      <c r="B53" s="38" t="str">
        <f>IF(NOT(ISBLANK(C53)),CONCATENATE(PARAMETRES!$C$3,A53),"")</f>
        <v/>
      </c>
      <c r="H53" s="40"/>
      <c r="I53" s="41"/>
      <c r="J53" s="41"/>
      <c r="K53" s="38">
        <f>COUNTIF(PROJETS!$B$2:$B$700,B53)</f>
        <v>0</v>
      </c>
      <c r="L53" s="37">
        <f>SUMIFS(PROJETS!$K$2:$K$699,PROJETS!B53:B750,Tableau5[[#This Row],[ID_CLIENT]])</f>
        <v>0</v>
      </c>
    </row>
    <row r="54" spans="1:12" x14ac:dyDescent="0.25">
      <c r="A54" s="38">
        <v>53</v>
      </c>
      <c r="B54" s="38" t="str">
        <f>IF(NOT(ISBLANK(C54)),CONCATENATE(PARAMETRES!$C$3,A54),"")</f>
        <v/>
      </c>
      <c r="H54" s="40"/>
      <c r="I54" s="41"/>
      <c r="J54" s="41"/>
      <c r="K54" s="38">
        <f>COUNTIF(PROJETS!$B$2:$B$700,B54)</f>
        <v>0</v>
      </c>
      <c r="L54" s="37">
        <f>SUMIFS(PROJETS!$K$2:$K$699,PROJETS!B54:B751,Tableau5[[#This Row],[ID_CLIENT]])</f>
        <v>0</v>
      </c>
    </row>
    <row r="55" spans="1:12" x14ac:dyDescent="0.25">
      <c r="A55" s="38">
        <v>54</v>
      </c>
      <c r="B55" s="38" t="str">
        <f>IF(NOT(ISBLANK(C55)),CONCATENATE(PARAMETRES!$C$3,A55),"")</f>
        <v/>
      </c>
      <c r="H55" s="40"/>
      <c r="I55" s="41"/>
      <c r="J55" s="41"/>
      <c r="K55" s="38">
        <f>COUNTIF(PROJETS!$B$2:$B$700,B55)</f>
        <v>0</v>
      </c>
      <c r="L55" s="37">
        <f>SUMIFS(PROJETS!$K$2:$K$699,PROJETS!B55:B752,Tableau5[[#This Row],[ID_CLIENT]])</f>
        <v>0</v>
      </c>
    </row>
    <row r="56" spans="1:12" x14ac:dyDescent="0.25">
      <c r="A56" s="38">
        <v>55</v>
      </c>
      <c r="B56" s="38" t="str">
        <f>IF(NOT(ISBLANK(C56)),CONCATENATE(PARAMETRES!$C$3,A56),"")</f>
        <v/>
      </c>
      <c r="H56" s="40"/>
      <c r="I56" s="41"/>
      <c r="J56" s="41"/>
      <c r="K56" s="38">
        <f>COUNTIF(PROJETS!$B$2:$B$700,B56)</f>
        <v>0</v>
      </c>
      <c r="L56" s="37">
        <f>SUMIFS(PROJETS!$K$2:$K$699,PROJETS!B56:B753,Tableau5[[#This Row],[ID_CLIENT]])</f>
        <v>0</v>
      </c>
    </row>
    <row r="57" spans="1:12" x14ac:dyDescent="0.25">
      <c r="A57" s="38">
        <v>56</v>
      </c>
      <c r="B57" s="38" t="str">
        <f>IF(NOT(ISBLANK(C57)),CONCATENATE(PARAMETRES!$C$3,A57),"")</f>
        <v/>
      </c>
      <c r="H57" s="40"/>
      <c r="I57" s="41"/>
      <c r="J57" s="41"/>
      <c r="K57" s="38">
        <f>COUNTIF(PROJETS!$B$2:$B$700,B57)</f>
        <v>0</v>
      </c>
      <c r="L57" s="37">
        <f>SUMIFS(PROJETS!$K$2:$K$699,PROJETS!B57:B754,Tableau5[[#This Row],[ID_CLIENT]])</f>
        <v>0</v>
      </c>
    </row>
    <row r="58" spans="1:12" x14ac:dyDescent="0.25">
      <c r="A58" s="38">
        <v>57</v>
      </c>
      <c r="B58" s="38" t="str">
        <f>IF(NOT(ISBLANK(C58)),CONCATENATE(PARAMETRES!$C$3,A58),"")</f>
        <v/>
      </c>
      <c r="H58" s="40"/>
      <c r="I58" s="41"/>
      <c r="J58" s="41"/>
      <c r="K58" s="38">
        <f>COUNTIF(PROJETS!$B$2:$B$700,B58)</f>
        <v>0</v>
      </c>
      <c r="L58" s="37">
        <f>SUMIFS(PROJETS!$K$2:$K$699,PROJETS!B58:B755,Tableau5[[#This Row],[ID_CLIENT]])</f>
        <v>0</v>
      </c>
    </row>
    <row r="59" spans="1:12" x14ac:dyDescent="0.25">
      <c r="A59" s="38">
        <v>58</v>
      </c>
      <c r="B59" s="38" t="str">
        <f>IF(NOT(ISBLANK(C59)),CONCATENATE(PARAMETRES!$C$3,A59),"")</f>
        <v/>
      </c>
      <c r="H59" s="40"/>
      <c r="I59" s="41"/>
      <c r="J59" s="41"/>
      <c r="K59" s="38">
        <f>COUNTIF(PROJETS!$B$2:$B$700,B59)</f>
        <v>0</v>
      </c>
      <c r="L59" s="37">
        <f>SUMIFS(PROJETS!$K$2:$K$699,PROJETS!B59:B756,Tableau5[[#This Row],[ID_CLIENT]])</f>
        <v>0</v>
      </c>
    </row>
    <row r="60" spans="1:12" x14ac:dyDescent="0.25">
      <c r="A60" s="38">
        <v>59</v>
      </c>
      <c r="B60" s="38" t="str">
        <f>IF(NOT(ISBLANK(C60)),CONCATENATE(PARAMETRES!$C$3,A60),"")</f>
        <v/>
      </c>
      <c r="H60" s="40"/>
      <c r="I60" s="41"/>
      <c r="J60" s="41"/>
      <c r="K60" s="38">
        <f>COUNTIF(PROJETS!$B$2:$B$700,B60)</f>
        <v>0</v>
      </c>
      <c r="L60" s="37">
        <f>SUMIFS(PROJETS!$K$2:$K$699,PROJETS!B60:B757,Tableau5[[#This Row],[ID_CLIENT]])</f>
        <v>0</v>
      </c>
    </row>
    <row r="61" spans="1:12" x14ac:dyDescent="0.25">
      <c r="A61" s="38">
        <v>60</v>
      </c>
      <c r="B61" s="38" t="str">
        <f>IF(NOT(ISBLANK(C61)),CONCATENATE(PARAMETRES!$C$3,A61),"")</f>
        <v/>
      </c>
      <c r="H61" s="40"/>
      <c r="I61" s="41"/>
      <c r="J61" s="41"/>
      <c r="K61" s="38">
        <f>COUNTIF(PROJETS!$B$2:$B$700,B61)</f>
        <v>0</v>
      </c>
      <c r="L61" s="37">
        <f>SUMIFS(PROJETS!$K$2:$K$699,PROJETS!B61:B758,Tableau5[[#This Row],[ID_CLIENT]])</f>
        <v>0</v>
      </c>
    </row>
    <row r="62" spans="1:12" x14ac:dyDescent="0.25">
      <c r="A62" s="38">
        <v>61</v>
      </c>
      <c r="B62" s="38" t="str">
        <f>IF(NOT(ISBLANK(C62)),CONCATENATE(PARAMETRES!$C$3,A62),"")</f>
        <v/>
      </c>
      <c r="H62" s="40"/>
      <c r="I62" s="41"/>
      <c r="J62" s="41"/>
      <c r="K62" s="38">
        <f>COUNTIF(PROJETS!$B$2:$B$700,B62)</f>
        <v>0</v>
      </c>
      <c r="L62" s="37">
        <f>SUMIFS(PROJETS!$K$2:$K$699,PROJETS!B62:B759,Tableau5[[#This Row],[ID_CLIENT]])</f>
        <v>0</v>
      </c>
    </row>
    <row r="63" spans="1:12" x14ac:dyDescent="0.25">
      <c r="A63" s="38">
        <v>62</v>
      </c>
      <c r="B63" s="38" t="str">
        <f>IF(NOT(ISBLANK(C63)),CONCATENATE(PARAMETRES!$C$3,A63),"")</f>
        <v/>
      </c>
      <c r="H63" s="40"/>
      <c r="I63" s="41"/>
      <c r="J63" s="41"/>
      <c r="K63" s="38">
        <f>COUNTIF(PROJETS!$B$2:$B$700,B63)</f>
        <v>0</v>
      </c>
      <c r="L63" s="37">
        <f>SUMIFS(PROJETS!$K$2:$K$699,PROJETS!B63:B760,Tableau5[[#This Row],[ID_CLIENT]])</f>
        <v>0</v>
      </c>
    </row>
    <row r="64" spans="1:12" x14ac:dyDescent="0.25">
      <c r="A64" s="38">
        <v>63</v>
      </c>
      <c r="B64" s="38" t="str">
        <f>IF(NOT(ISBLANK(C64)),CONCATENATE(PARAMETRES!$C$3,A64),"")</f>
        <v/>
      </c>
      <c r="H64" s="40"/>
      <c r="I64" s="41"/>
      <c r="J64" s="41"/>
      <c r="K64" s="38">
        <f>COUNTIF(PROJETS!$B$2:$B$700,B64)</f>
        <v>0</v>
      </c>
      <c r="L64" s="37">
        <f>SUMIFS(PROJETS!$K$2:$K$699,PROJETS!B64:B761,Tableau5[[#This Row],[ID_CLIENT]])</f>
        <v>0</v>
      </c>
    </row>
    <row r="65" spans="1:12" x14ac:dyDescent="0.25">
      <c r="A65" s="38">
        <v>64</v>
      </c>
      <c r="B65" s="38" t="str">
        <f>IF(NOT(ISBLANK(C65)),CONCATENATE(PARAMETRES!$C$3,A65),"")</f>
        <v/>
      </c>
      <c r="H65" s="40"/>
      <c r="I65" s="41"/>
      <c r="J65" s="41"/>
      <c r="K65" s="38">
        <f>COUNTIF(PROJETS!$B$2:$B$700,B65)</f>
        <v>0</v>
      </c>
      <c r="L65" s="37">
        <f>SUMIFS(PROJETS!$K$2:$K$699,PROJETS!B65:B762,Tableau5[[#This Row],[ID_CLIENT]])</f>
        <v>0</v>
      </c>
    </row>
    <row r="66" spans="1:12" x14ac:dyDescent="0.25">
      <c r="A66" s="38">
        <v>65</v>
      </c>
      <c r="B66" s="38" t="str">
        <f>IF(NOT(ISBLANK(C66)),CONCATENATE(PARAMETRES!$C$3,A66),"")</f>
        <v/>
      </c>
      <c r="H66" s="40"/>
      <c r="I66" s="41"/>
      <c r="J66" s="41"/>
      <c r="K66" s="38">
        <f>COUNTIF(PROJETS!$B$2:$B$700,B66)</f>
        <v>0</v>
      </c>
      <c r="L66" s="37">
        <f>SUMIFS(PROJETS!$K$2:$K$699,PROJETS!B66:B763,Tableau5[[#This Row],[ID_CLIENT]])</f>
        <v>0</v>
      </c>
    </row>
    <row r="67" spans="1:12" x14ac:dyDescent="0.25">
      <c r="A67" s="38">
        <v>66</v>
      </c>
      <c r="B67" s="38" t="str">
        <f>IF(NOT(ISBLANK(C67)),CONCATENATE(PARAMETRES!$C$3,A67),"")</f>
        <v/>
      </c>
      <c r="H67" s="40"/>
      <c r="I67" s="41"/>
      <c r="J67" s="41"/>
      <c r="K67" s="38">
        <f>COUNTIF(PROJETS!$B$2:$B$700,B67)</f>
        <v>0</v>
      </c>
      <c r="L67" s="37">
        <f>SUMIFS(PROJETS!$K$2:$K$699,PROJETS!B67:B764,Tableau5[[#This Row],[ID_CLIENT]])</f>
        <v>0</v>
      </c>
    </row>
    <row r="68" spans="1:12" x14ac:dyDescent="0.25">
      <c r="A68" s="38">
        <v>67</v>
      </c>
      <c r="B68" s="38" t="str">
        <f>IF(NOT(ISBLANK(C68)),CONCATENATE(PARAMETRES!$C$3,A68),"")</f>
        <v/>
      </c>
      <c r="H68" s="40"/>
      <c r="I68" s="41"/>
      <c r="J68" s="41"/>
      <c r="K68" s="38">
        <f>COUNTIF(PROJETS!$B$2:$B$700,B68)</f>
        <v>0</v>
      </c>
      <c r="L68" s="37">
        <f>SUMIFS(PROJETS!$K$2:$K$699,PROJETS!B68:B765,Tableau5[[#This Row],[ID_CLIENT]])</f>
        <v>0</v>
      </c>
    </row>
    <row r="69" spans="1:12" x14ac:dyDescent="0.25">
      <c r="A69" s="38">
        <v>68</v>
      </c>
      <c r="B69" s="38" t="str">
        <f>IF(NOT(ISBLANK(C69)),CONCATENATE(PARAMETRES!$C$3,A69),"")</f>
        <v/>
      </c>
      <c r="H69" s="40"/>
      <c r="I69" s="41"/>
      <c r="J69" s="41"/>
      <c r="K69" s="38">
        <f>COUNTIF(PROJETS!$B$2:$B$700,B69)</f>
        <v>0</v>
      </c>
      <c r="L69" s="37">
        <f>SUMIFS(PROJETS!$K$2:$K$699,PROJETS!B69:B766,Tableau5[[#This Row],[ID_CLIENT]])</f>
        <v>0</v>
      </c>
    </row>
    <row r="70" spans="1:12" x14ac:dyDescent="0.25">
      <c r="A70" s="38">
        <v>69</v>
      </c>
      <c r="B70" s="38" t="str">
        <f>IF(NOT(ISBLANK(C70)),CONCATENATE(PARAMETRES!$C$3,A70),"")</f>
        <v/>
      </c>
      <c r="H70" s="40"/>
      <c r="I70" s="41"/>
      <c r="J70" s="41"/>
      <c r="K70" s="38">
        <f>COUNTIF(PROJETS!$B$2:$B$700,B70)</f>
        <v>0</v>
      </c>
      <c r="L70" s="37">
        <f>SUMIFS(PROJETS!$K$2:$K$699,PROJETS!B70:B767,Tableau5[[#This Row],[ID_CLIENT]])</f>
        <v>0</v>
      </c>
    </row>
    <row r="71" spans="1:12" x14ac:dyDescent="0.25">
      <c r="A71" s="38">
        <v>70</v>
      </c>
      <c r="B71" s="38" t="str">
        <f>IF(NOT(ISBLANK(C71)),CONCATENATE(PARAMETRES!$C$3,A71),"")</f>
        <v/>
      </c>
      <c r="H71" s="40"/>
      <c r="I71" s="41"/>
      <c r="J71" s="41"/>
      <c r="K71" s="38">
        <f>COUNTIF(PROJETS!$B$2:$B$700,B71)</f>
        <v>0</v>
      </c>
      <c r="L71" s="37">
        <f>SUMIFS(PROJETS!$K$2:$K$699,PROJETS!B71:B768,Tableau5[[#This Row],[ID_CLIENT]])</f>
        <v>0</v>
      </c>
    </row>
    <row r="72" spans="1:12" x14ac:dyDescent="0.25">
      <c r="A72" s="38">
        <v>71</v>
      </c>
      <c r="B72" s="38" t="str">
        <f>IF(NOT(ISBLANK(C72)),CONCATENATE(PARAMETRES!$C$3,A72),"")</f>
        <v/>
      </c>
      <c r="H72" s="40"/>
      <c r="I72" s="41"/>
      <c r="J72" s="41"/>
      <c r="K72" s="38">
        <f>COUNTIF(PROJETS!$B$2:$B$700,B72)</f>
        <v>0</v>
      </c>
      <c r="L72" s="37">
        <f>SUMIFS(PROJETS!$K$2:$K$699,PROJETS!B72:B769,Tableau5[[#This Row],[ID_CLIENT]])</f>
        <v>0</v>
      </c>
    </row>
    <row r="73" spans="1:12" x14ac:dyDescent="0.25">
      <c r="A73" s="38">
        <v>72</v>
      </c>
      <c r="B73" s="38" t="str">
        <f>IF(NOT(ISBLANK(C73)),CONCATENATE(PARAMETRES!$C$3,A73),"")</f>
        <v/>
      </c>
      <c r="H73" s="40"/>
      <c r="I73" s="41"/>
      <c r="J73" s="41"/>
      <c r="K73" s="38">
        <f>COUNTIF(PROJETS!$B$2:$B$700,B73)</f>
        <v>0</v>
      </c>
      <c r="L73" s="37">
        <f>SUMIFS(PROJETS!$K$2:$K$699,PROJETS!B73:B770,Tableau5[[#This Row],[ID_CLIENT]])</f>
        <v>0</v>
      </c>
    </row>
    <row r="74" spans="1:12" x14ac:dyDescent="0.25">
      <c r="A74" s="38">
        <v>73</v>
      </c>
      <c r="B74" s="38" t="str">
        <f>IF(NOT(ISBLANK(C74)),CONCATENATE(PARAMETRES!$C$3,A74),"")</f>
        <v/>
      </c>
      <c r="H74" s="40"/>
      <c r="I74" s="41"/>
      <c r="J74" s="41"/>
      <c r="K74" s="38">
        <f>COUNTIF(PROJETS!$B$2:$B$700,B74)</f>
        <v>0</v>
      </c>
      <c r="L74" s="37">
        <f>SUMIFS(PROJETS!$K$2:$K$699,PROJETS!B74:B771,Tableau5[[#This Row],[ID_CLIENT]])</f>
        <v>0</v>
      </c>
    </row>
    <row r="75" spans="1:12" x14ac:dyDescent="0.25">
      <c r="A75" s="38">
        <v>74</v>
      </c>
      <c r="B75" s="38" t="str">
        <f>IF(NOT(ISBLANK(C75)),CONCATENATE(PARAMETRES!$C$3,A75),"")</f>
        <v/>
      </c>
      <c r="H75" s="40"/>
      <c r="I75" s="41"/>
      <c r="J75" s="41"/>
      <c r="K75" s="38">
        <f>COUNTIF(PROJETS!$B$2:$B$700,B75)</f>
        <v>0</v>
      </c>
      <c r="L75" s="37">
        <f>SUMIFS(PROJETS!$K$2:$K$699,PROJETS!B75:B772,Tableau5[[#This Row],[ID_CLIENT]])</f>
        <v>0</v>
      </c>
    </row>
    <row r="76" spans="1:12" x14ac:dyDescent="0.25">
      <c r="A76" s="38">
        <v>75</v>
      </c>
      <c r="B76" s="38" t="str">
        <f>IF(NOT(ISBLANK(C76)),CONCATENATE(PARAMETRES!$C$3,A76),"")</f>
        <v/>
      </c>
      <c r="H76" s="40"/>
      <c r="I76" s="41"/>
      <c r="J76" s="41"/>
      <c r="K76" s="38">
        <f>COUNTIF(PROJETS!$B$2:$B$700,B76)</f>
        <v>0</v>
      </c>
      <c r="L76" s="37">
        <f>SUMIFS(PROJETS!$K$2:$K$699,PROJETS!B76:B773,Tableau5[[#This Row],[ID_CLIENT]])</f>
        <v>0</v>
      </c>
    </row>
    <row r="77" spans="1:12" x14ac:dyDescent="0.25">
      <c r="A77" s="38">
        <v>76</v>
      </c>
      <c r="B77" s="38" t="str">
        <f>IF(NOT(ISBLANK(C77)),CONCATENATE(PARAMETRES!$C$3,A77),"")</f>
        <v/>
      </c>
      <c r="H77" s="40"/>
      <c r="I77" s="41"/>
      <c r="J77" s="41"/>
      <c r="K77" s="38">
        <f>COUNTIF(PROJETS!$B$2:$B$700,B77)</f>
        <v>0</v>
      </c>
      <c r="L77" s="37">
        <f>SUMIFS(PROJETS!$K$2:$K$699,PROJETS!B77:B774,Tableau5[[#This Row],[ID_CLIENT]])</f>
        <v>0</v>
      </c>
    </row>
    <row r="78" spans="1:12" x14ac:dyDescent="0.25">
      <c r="A78" s="38">
        <v>77</v>
      </c>
      <c r="B78" s="38" t="str">
        <f>IF(NOT(ISBLANK(C78)),CONCATENATE(PARAMETRES!$C$3,A78),"")</f>
        <v/>
      </c>
      <c r="H78" s="40"/>
      <c r="I78" s="41"/>
      <c r="J78" s="41"/>
      <c r="K78" s="38">
        <f>COUNTIF(PROJETS!$B$2:$B$700,B78)</f>
        <v>0</v>
      </c>
      <c r="L78" s="37">
        <f>SUMIFS(PROJETS!$K$2:$K$699,PROJETS!B78:B775,Tableau5[[#This Row],[ID_CLIENT]])</f>
        <v>0</v>
      </c>
    </row>
    <row r="79" spans="1:12" x14ac:dyDescent="0.25">
      <c r="A79" s="38">
        <v>78</v>
      </c>
      <c r="B79" s="38" t="str">
        <f>IF(NOT(ISBLANK(C79)),CONCATENATE(PARAMETRES!$C$3,A79),"")</f>
        <v/>
      </c>
      <c r="H79" s="40"/>
      <c r="I79" s="41"/>
      <c r="J79" s="41"/>
      <c r="K79" s="38">
        <f>COUNTIF(PROJETS!$B$2:$B$700,B79)</f>
        <v>0</v>
      </c>
      <c r="L79" s="37">
        <f>SUMIFS(PROJETS!$K$2:$K$699,PROJETS!B79:B776,Tableau5[[#This Row],[ID_CLIENT]])</f>
        <v>0</v>
      </c>
    </row>
    <row r="80" spans="1:12" x14ac:dyDescent="0.25">
      <c r="A80" s="38">
        <v>79</v>
      </c>
      <c r="B80" s="38" t="str">
        <f>IF(NOT(ISBLANK(C80)),CONCATENATE(PARAMETRES!$C$3,A80),"")</f>
        <v/>
      </c>
      <c r="H80" s="40"/>
      <c r="I80" s="41"/>
      <c r="J80" s="41"/>
      <c r="K80" s="38">
        <f>COUNTIF(PROJETS!$B$2:$B$700,B80)</f>
        <v>0</v>
      </c>
      <c r="L80" s="37">
        <f>SUMIFS(PROJETS!$K$2:$K$699,PROJETS!B80:B777,Tableau5[[#This Row],[ID_CLIENT]])</f>
        <v>0</v>
      </c>
    </row>
    <row r="81" spans="1:12" x14ac:dyDescent="0.25">
      <c r="A81" s="38">
        <v>80</v>
      </c>
      <c r="B81" s="38" t="str">
        <f>IF(NOT(ISBLANK(C81)),CONCATENATE(PARAMETRES!$C$3,A81),"")</f>
        <v/>
      </c>
      <c r="H81" s="40"/>
      <c r="I81" s="41"/>
      <c r="J81" s="41"/>
      <c r="K81" s="38">
        <f>COUNTIF(PROJETS!$B$2:$B$700,B81)</f>
        <v>0</v>
      </c>
      <c r="L81" s="37">
        <f>SUMIFS(PROJETS!$K$2:$K$699,PROJETS!B81:B778,Tableau5[[#This Row],[ID_CLIENT]])</f>
        <v>0</v>
      </c>
    </row>
    <row r="82" spans="1:12" x14ac:dyDescent="0.25">
      <c r="A82" s="38">
        <v>81</v>
      </c>
      <c r="B82" s="38" t="str">
        <f>IF(NOT(ISBLANK(C82)),CONCATENATE(PARAMETRES!$C$3,A82),"")</f>
        <v/>
      </c>
      <c r="H82" s="40"/>
      <c r="I82" s="41"/>
      <c r="J82" s="41"/>
      <c r="K82" s="38">
        <f>COUNTIF(PROJETS!$B$2:$B$700,B82)</f>
        <v>0</v>
      </c>
      <c r="L82" s="37">
        <f>SUMIFS(PROJETS!$K$2:$K$699,PROJETS!B82:B779,Tableau5[[#This Row],[ID_CLIENT]])</f>
        <v>0</v>
      </c>
    </row>
    <row r="83" spans="1:12" x14ac:dyDescent="0.25">
      <c r="A83" s="38">
        <v>82</v>
      </c>
      <c r="B83" s="38" t="str">
        <f>IF(NOT(ISBLANK(C83)),CONCATENATE(PARAMETRES!$C$3,A83),"")</f>
        <v/>
      </c>
      <c r="H83" s="40"/>
      <c r="I83" s="41"/>
      <c r="J83" s="41"/>
      <c r="K83" s="38">
        <f>COUNTIF(PROJETS!$B$2:$B$700,B83)</f>
        <v>0</v>
      </c>
      <c r="L83" s="37">
        <f>SUMIFS(PROJETS!$K$2:$K$699,PROJETS!B83:B780,Tableau5[[#This Row],[ID_CLIENT]])</f>
        <v>0</v>
      </c>
    </row>
    <row r="84" spans="1:12" x14ac:dyDescent="0.25">
      <c r="A84" s="38">
        <v>83</v>
      </c>
      <c r="B84" s="38" t="str">
        <f>IF(NOT(ISBLANK(C84)),CONCATENATE(PARAMETRES!$C$3,A84),"")</f>
        <v/>
      </c>
      <c r="H84" s="40"/>
      <c r="I84" s="41"/>
      <c r="J84" s="41"/>
      <c r="K84" s="38">
        <f>COUNTIF(PROJETS!$B$2:$B$700,B84)</f>
        <v>0</v>
      </c>
      <c r="L84" s="37">
        <f>SUMIFS(PROJETS!$K$2:$K$699,PROJETS!B84:B781,Tableau5[[#This Row],[ID_CLIENT]])</f>
        <v>0</v>
      </c>
    </row>
    <row r="85" spans="1:12" x14ac:dyDescent="0.25">
      <c r="A85" s="38">
        <v>84</v>
      </c>
      <c r="B85" s="38" t="str">
        <f>IF(NOT(ISBLANK(C85)),CONCATENATE(PARAMETRES!$C$3,A85),"")</f>
        <v/>
      </c>
      <c r="H85" s="40"/>
      <c r="I85" s="41"/>
      <c r="J85" s="41"/>
      <c r="K85" s="38">
        <f>COUNTIF(PROJETS!$B$2:$B$700,B85)</f>
        <v>0</v>
      </c>
      <c r="L85" s="37">
        <f>SUMIFS(PROJETS!$K$2:$K$699,PROJETS!B85:B782,Tableau5[[#This Row],[ID_CLIENT]])</f>
        <v>0</v>
      </c>
    </row>
    <row r="86" spans="1:12" x14ac:dyDescent="0.25">
      <c r="A86" s="38">
        <v>85</v>
      </c>
      <c r="B86" s="38" t="str">
        <f>IF(NOT(ISBLANK(C86)),CONCATENATE(PARAMETRES!$C$3,A86),"")</f>
        <v/>
      </c>
      <c r="H86" s="40"/>
      <c r="I86" s="41"/>
      <c r="J86" s="41"/>
      <c r="K86" s="38">
        <f>COUNTIF(PROJETS!$B$2:$B$700,B86)</f>
        <v>0</v>
      </c>
      <c r="L86" s="37">
        <f>SUMIFS(PROJETS!$K$2:$K$699,PROJETS!B86:B783,Tableau5[[#This Row],[ID_CLIENT]])</f>
        <v>0</v>
      </c>
    </row>
    <row r="87" spans="1:12" x14ac:dyDescent="0.25">
      <c r="A87" s="38">
        <v>86</v>
      </c>
      <c r="B87" s="38" t="str">
        <f>IF(NOT(ISBLANK(C87)),CONCATENATE(PARAMETRES!$C$3,A87),"")</f>
        <v/>
      </c>
      <c r="H87" s="40"/>
      <c r="I87" s="41"/>
      <c r="J87" s="41"/>
      <c r="K87" s="38">
        <f>COUNTIF(PROJETS!$B$2:$B$700,B87)</f>
        <v>0</v>
      </c>
      <c r="L87" s="37">
        <f>SUMIFS(PROJETS!$K$2:$K$699,PROJETS!B87:B784,Tableau5[[#This Row],[ID_CLIENT]])</f>
        <v>0</v>
      </c>
    </row>
    <row r="88" spans="1:12" x14ac:dyDescent="0.25">
      <c r="A88" s="38">
        <v>87</v>
      </c>
      <c r="B88" s="38" t="str">
        <f>IF(NOT(ISBLANK(C88)),CONCATENATE(PARAMETRES!$C$3,A88),"")</f>
        <v/>
      </c>
      <c r="H88" s="40"/>
      <c r="I88" s="41"/>
      <c r="J88" s="41"/>
      <c r="K88" s="38">
        <f>COUNTIF(PROJETS!$B$2:$B$700,B88)</f>
        <v>0</v>
      </c>
      <c r="L88" s="37">
        <f>SUMIFS(PROJETS!$K$2:$K$699,PROJETS!B88:B785,Tableau5[[#This Row],[ID_CLIENT]])</f>
        <v>0</v>
      </c>
    </row>
    <row r="89" spans="1:12" x14ac:dyDescent="0.25">
      <c r="A89" s="38">
        <v>88</v>
      </c>
      <c r="B89" s="38" t="str">
        <f>IF(NOT(ISBLANK(C89)),CONCATENATE(PARAMETRES!$C$3,A89),"")</f>
        <v/>
      </c>
      <c r="H89" s="40"/>
      <c r="I89" s="41"/>
      <c r="J89" s="41"/>
      <c r="K89" s="38">
        <f>COUNTIF(PROJETS!$B$2:$B$700,B89)</f>
        <v>0</v>
      </c>
      <c r="L89" s="37">
        <f>SUMIFS(PROJETS!$K$2:$K$699,PROJETS!B89:B786,Tableau5[[#This Row],[ID_CLIENT]])</f>
        <v>0</v>
      </c>
    </row>
    <row r="90" spans="1:12" x14ac:dyDescent="0.25">
      <c r="A90" s="38">
        <v>89</v>
      </c>
      <c r="B90" s="38" t="str">
        <f>IF(NOT(ISBLANK(C90)),CONCATENATE(PARAMETRES!$C$3,A90),"")</f>
        <v/>
      </c>
      <c r="H90" s="40"/>
      <c r="I90" s="41"/>
      <c r="J90" s="41"/>
      <c r="K90" s="38">
        <f>COUNTIF(PROJETS!$B$2:$B$700,B90)</f>
        <v>0</v>
      </c>
      <c r="L90" s="37">
        <f>SUMIFS(PROJETS!$K$2:$K$699,PROJETS!B90:B787,Tableau5[[#This Row],[ID_CLIENT]])</f>
        <v>0</v>
      </c>
    </row>
    <row r="91" spans="1:12" x14ac:dyDescent="0.25">
      <c r="A91" s="38">
        <v>90</v>
      </c>
      <c r="B91" s="38" t="str">
        <f>IF(NOT(ISBLANK(C91)),CONCATENATE(PARAMETRES!$C$3,A91),"")</f>
        <v/>
      </c>
      <c r="H91" s="40"/>
      <c r="I91" s="41"/>
      <c r="J91" s="41"/>
      <c r="K91" s="38">
        <f>COUNTIF(PROJETS!$B$2:$B$700,B91)</f>
        <v>0</v>
      </c>
      <c r="L91" s="37">
        <f>SUMIFS(PROJETS!$K$2:$K$699,PROJETS!B91:B788,Tableau5[[#This Row],[ID_CLIENT]])</f>
        <v>0</v>
      </c>
    </row>
    <row r="92" spans="1:12" x14ac:dyDescent="0.25">
      <c r="A92" s="38">
        <v>91</v>
      </c>
      <c r="B92" s="38" t="str">
        <f>IF(NOT(ISBLANK(C92)),CONCATENATE(PARAMETRES!$C$3,A92),"")</f>
        <v/>
      </c>
      <c r="H92" s="40"/>
      <c r="I92" s="41"/>
      <c r="J92" s="41"/>
      <c r="K92" s="38">
        <f>COUNTIF(PROJETS!$B$2:$B$700,B92)</f>
        <v>0</v>
      </c>
      <c r="L92" s="37">
        <f>SUMIFS(PROJETS!$K$2:$K$699,PROJETS!B92:B789,Tableau5[[#This Row],[ID_CLIENT]])</f>
        <v>0</v>
      </c>
    </row>
    <row r="93" spans="1:12" x14ac:dyDescent="0.25">
      <c r="A93" s="38">
        <v>92</v>
      </c>
      <c r="B93" s="38" t="str">
        <f>IF(NOT(ISBLANK(C93)),CONCATENATE(PARAMETRES!$C$3,A93),"")</f>
        <v/>
      </c>
      <c r="H93" s="40"/>
      <c r="I93" s="41"/>
      <c r="J93" s="41"/>
      <c r="K93" s="38">
        <f>COUNTIF(PROJETS!$B$2:$B$700,B93)</f>
        <v>0</v>
      </c>
      <c r="L93" s="37">
        <f>SUMIFS(PROJETS!$K$2:$K$699,PROJETS!B93:B790,Tableau5[[#This Row],[ID_CLIENT]])</f>
        <v>0</v>
      </c>
    </row>
    <row r="94" spans="1:12" x14ac:dyDescent="0.25">
      <c r="A94" s="38">
        <v>93</v>
      </c>
      <c r="B94" s="38" t="str">
        <f>IF(NOT(ISBLANK(C94)),CONCATENATE(PARAMETRES!$C$3,A94),"")</f>
        <v/>
      </c>
      <c r="H94" s="40"/>
      <c r="I94" s="41"/>
      <c r="J94" s="41"/>
      <c r="K94" s="38">
        <f>COUNTIF(PROJETS!$B$2:$B$700,B94)</f>
        <v>0</v>
      </c>
      <c r="L94" s="37">
        <f>SUMIFS(PROJETS!$K$2:$K$699,PROJETS!B94:B791,Tableau5[[#This Row],[ID_CLIENT]])</f>
        <v>0</v>
      </c>
    </row>
    <row r="95" spans="1:12" x14ac:dyDescent="0.25">
      <c r="A95" s="38">
        <v>94</v>
      </c>
      <c r="B95" s="38" t="str">
        <f>IF(NOT(ISBLANK(C95)),CONCATENATE(PARAMETRES!$C$3,A95),"")</f>
        <v/>
      </c>
      <c r="H95" s="40"/>
      <c r="I95" s="41"/>
      <c r="J95" s="41"/>
      <c r="K95" s="38">
        <f>COUNTIF(PROJETS!$B$2:$B$700,B95)</f>
        <v>0</v>
      </c>
      <c r="L95" s="37">
        <f>SUMIFS(PROJETS!$K$2:$K$699,PROJETS!B95:B792,Tableau5[[#This Row],[ID_CLIENT]])</f>
        <v>0</v>
      </c>
    </row>
    <row r="96" spans="1:12" x14ac:dyDescent="0.25">
      <c r="A96" s="38">
        <v>95</v>
      </c>
      <c r="B96" s="38" t="str">
        <f>IF(NOT(ISBLANK(C96)),CONCATENATE(PARAMETRES!$C$3,A96),"")</f>
        <v/>
      </c>
      <c r="H96" s="40"/>
      <c r="I96" s="41"/>
      <c r="J96" s="41"/>
      <c r="K96" s="38">
        <f>COUNTIF(PROJETS!$B$2:$B$700,B96)</f>
        <v>0</v>
      </c>
      <c r="L96" s="37">
        <f>SUMIFS(PROJETS!$K$2:$K$699,PROJETS!B96:B793,Tableau5[[#This Row],[ID_CLIENT]])</f>
        <v>0</v>
      </c>
    </row>
    <row r="97" spans="1:12" x14ac:dyDescent="0.25">
      <c r="A97" s="38">
        <v>96</v>
      </c>
      <c r="B97" s="38" t="str">
        <f>IF(NOT(ISBLANK(C97)),CONCATENATE(PARAMETRES!$C$3,A97),"")</f>
        <v/>
      </c>
      <c r="H97" s="40"/>
      <c r="I97" s="41"/>
      <c r="J97" s="41"/>
      <c r="K97" s="38">
        <f>COUNTIF(PROJETS!$B$2:$B$700,B97)</f>
        <v>0</v>
      </c>
      <c r="L97" s="37">
        <f>SUMIFS(PROJETS!$K$2:$K$699,PROJETS!B97:B794,Tableau5[[#This Row],[ID_CLIENT]])</f>
        <v>0</v>
      </c>
    </row>
    <row r="98" spans="1:12" x14ac:dyDescent="0.25">
      <c r="A98" s="38">
        <v>97</v>
      </c>
      <c r="B98" s="38" t="str">
        <f>IF(NOT(ISBLANK(C98)),CONCATENATE(PARAMETRES!$C$3,A98),"")</f>
        <v/>
      </c>
      <c r="H98" s="40"/>
      <c r="I98" s="41"/>
      <c r="J98" s="41"/>
      <c r="K98" s="38">
        <f>COUNTIF(PROJETS!$B$2:$B$700,B98)</f>
        <v>0</v>
      </c>
      <c r="L98" s="37">
        <f>SUMIFS(PROJETS!$K$2:$K$699,PROJETS!B98:B795,Tableau5[[#This Row],[ID_CLIENT]])</f>
        <v>0</v>
      </c>
    </row>
    <row r="99" spans="1:12" x14ac:dyDescent="0.25">
      <c r="A99" s="38">
        <v>98</v>
      </c>
      <c r="B99" s="38" t="str">
        <f>IF(NOT(ISBLANK(C99)),CONCATENATE(PARAMETRES!$C$3,A99),"")</f>
        <v/>
      </c>
      <c r="H99" s="40"/>
      <c r="I99" s="41"/>
      <c r="J99" s="41"/>
      <c r="K99" s="38">
        <f>COUNTIF(PROJETS!$B$2:$B$700,B99)</f>
        <v>0</v>
      </c>
      <c r="L99" s="37">
        <f>SUMIFS(PROJETS!$K$2:$K$699,PROJETS!B99:B796,Tableau5[[#This Row],[ID_CLIENT]])</f>
        <v>0</v>
      </c>
    </row>
    <row r="100" spans="1:12" x14ac:dyDescent="0.25">
      <c r="A100" s="38">
        <v>99</v>
      </c>
      <c r="B100" s="38" t="str">
        <f>IF(NOT(ISBLANK(C100)),CONCATENATE(PARAMETRES!$C$3,A100),"")</f>
        <v/>
      </c>
      <c r="H100" s="40"/>
      <c r="I100" s="41"/>
      <c r="J100" s="41"/>
      <c r="K100" s="38">
        <f>COUNTIF(PROJETS!$B$2:$B$700,B100)</f>
        <v>0</v>
      </c>
      <c r="L100" s="37">
        <f>SUMIFS(PROJETS!$K$2:$K$699,PROJETS!B100:B797,Tableau5[[#This Row],[ID_CLIENT]])</f>
        <v>0</v>
      </c>
    </row>
    <row r="101" spans="1:12" x14ac:dyDescent="0.25">
      <c r="A101" s="38">
        <v>100</v>
      </c>
      <c r="B101" s="38" t="str">
        <f>IF(NOT(ISBLANK(C101)),CONCATENATE(PARAMETRES!$C$3,A101),"")</f>
        <v/>
      </c>
      <c r="H101" s="40"/>
      <c r="I101" s="41"/>
      <c r="J101" s="41"/>
      <c r="K101" s="38">
        <f>COUNTIF(PROJETS!$B$2:$B$700,B101)</f>
        <v>0</v>
      </c>
      <c r="L101" s="37">
        <f>SUMIFS(PROJETS!$K$2:$K$699,PROJETS!B101:B798,Tableau5[[#This Row],[ID_CLIENT]])</f>
        <v>0</v>
      </c>
    </row>
    <row r="102" spans="1:12" x14ac:dyDescent="0.25">
      <c r="A102" s="38">
        <v>101</v>
      </c>
      <c r="B102" s="38" t="str">
        <f>IF(NOT(ISBLANK(C102)),CONCATENATE(PARAMETRES!$C$3,A102),"")</f>
        <v/>
      </c>
      <c r="H102" s="40"/>
      <c r="I102" s="41"/>
      <c r="J102" s="41"/>
      <c r="K102" s="38">
        <f>COUNTIF(PROJETS!$B$2:$B$700,B102)</f>
        <v>0</v>
      </c>
      <c r="L102" s="37">
        <f>SUMIFS(PROJETS!$K$2:$K$699,PROJETS!B102:B799,Tableau5[[#This Row],[ID_CLIENT]])</f>
        <v>0</v>
      </c>
    </row>
    <row r="103" spans="1:12" x14ac:dyDescent="0.25">
      <c r="A103" s="38">
        <v>102</v>
      </c>
      <c r="B103" s="38" t="str">
        <f>IF(NOT(ISBLANK(C103)),CONCATENATE(PARAMETRES!$C$3,A103),"")</f>
        <v/>
      </c>
      <c r="H103" s="40"/>
      <c r="I103" s="41"/>
      <c r="J103" s="41"/>
      <c r="K103" s="38">
        <f>COUNTIF(PROJETS!$B$2:$B$700,B103)</f>
        <v>0</v>
      </c>
      <c r="L103" s="37">
        <f>SUMIFS(PROJETS!$K$2:$K$699,PROJETS!B103:B800,Tableau5[[#This Row],[ID_CLIENT]])</f>
        <v>0</v>
      </c>
    </row>
    <row r="104" spans="1:12" x14ac:dyDescent="0.25">
      <c r="A104" s="38">
        <v>103</v>
      </c>
      <c r="B104" s="38" t="str">
        <f>IF(NOT(ISBLANK(C104)),CONCATENATE(PARAMETRES!$C$3,A104),"")</f>
        <v/>
      </c>
      <c r="H104" s="40"/>
      <c r="I104" s="41"/>
      <c r="J104" s="41"/>
      <c r="K104" s="38">
        <f>COUNTIF(PROJETS!$B$2:$B$700,B104)</f>
        <v>0</v>
      </c>
      <c r="L104" s="37">
        <f>SUMIFS(PROJETS!$K$2:$K$699,PROJETS!B104:B801,Tableau5[[#This Row],[ID_CLIENT]])</f>
        <v>0</v>
      </c>
    </row>
    <row r="105" spans="1:12" x14ac:dyDescent="0.25">
      <c r="A105" s="38">
        <v>104</v>
      </c>
      <c r="B105" s="38" t="str">
        <f>IF(NOT(ISBLANK(C105)),CONCATENATE(PARAMETRES!$C$3,A105),"")</f>
        <v/>
      </c>
      <c r="H105" s="40"/>
      <c r="I105" s="41"/>
      <c r="J105" s="41"/>
      <c r="K105" s="38">
        <f>COUNTIF(PROJETS!$B$2:$B$700,B105)</f>
        <v>0</v>
      </c>
      <c r="L105" s="37">
        <f>SUMIFS(PROJETS!$K$2:$K$699,PROJETS!B105:B802,Tableau5[[#This Row],[ID_CLIENT]])</f>
        <v>0</v>
      </c>
    </row>
    <row r="106" spans="1:12" x14ac:dyDescent="0.25">
      <c r="A106" s="38">
        <v>105</v>
      </c>
      <c r="B106" s="38" t="str">
        <f>IF(NOT(ISBLANK(C106)),CONCATENATE(PARAMETRES!$C$3,A106),"")</f>
        <v/>
      </c>
      <c r="H106" s="40"/>
      <c r="I106" s="41"/>
      <c r="J106" s="41"/>
      <c r="K106" s="38">
        <f>COUNTIF(PROJETS!$B$2:$B$700,B106)</f>
        <v>0</v>
      </c>
      <c r="L106" s="37">
        <f>SUMIFS(PROJETS!$K$2:$K$699,PROJETS!B106:B803,Tableau5[[#This Row],[ID_CLIENT]])</f>
        <v>0</v>
      </c>
    </row>
    <row r="107" spans="1:12" x14ac:dyDescent="0.25">
      <c r="A107" s="38">
        <v>106</v>
      </c>
      <c r="B107" s="38" t="str">
        <f>IF(NOT(ISBLANK(C107)),CONCATENATE(PARAMETRES!$C$3,A107),"")</f>
        <v/>
      </c>
      <c r="H107" s="40"/>
      <c r="I107" s="41"/>
      <c r="J107" s="41"/>
      <c r="K107" s="38">
        <f>COUNTIF(PROJETS!$B$2:$B$700,B107)</f>
        <v>0</v>
      </c>
      <c r="L107" s="37">
        <f>SUMIFS(PROJETS!$K$2:$K$699,PROJETS!B107:B804,Tableau5[[#This Row],[ID_CLIENT]])</f>
        <v>0</v>
      </c>
    </row>
    <row r="108" spans="1:12" x14ac:dyDescent="0.25">
      <c r="A108" s="38">
        <v>107</v>
      </c>
      <c r="B108" s="38" t="str">
        <f>IF(NOT(ISBLANK(C108)),CONCATENATE(PARAMETRES!$C$3,A108),"")</f>
        <v/>
      </c>
      <c r="H108" s="40"/>
      <c r="I108" s="41"/>
      <c r="J108" s="41"/>
      <c r="K108" s="38">
        <f>COUNTIF(PROJETS!$B$2:$B$700,B108)</f>
        <v>0</v>
      </c>
      <c r="L108" s="37">
        <f>SUMIFS(PROJETS!$K$2:$K$699,PROJETS!B108:B805,Tableau5[[#This Row],[ID_CLIENT]])</f>
        <v>0</v>
      </c>
    </row>
    <row r="109" spans="1:12" x14ac:dyDescent="0.25">
      <c r="A109" s="38">
        <v>108</v>
      </c>
      <c r="B109" s="38" t="str">
        <f>IF(NOT(ISBLANK(C109)),CONCATENATE(PARAMETRES!$C$3,A109),"")</f>
        <v/>
      </c>
      <c r="H109" s="40"/>
      <c r="I109" s="41"/>
      <c r="J109" s="41"/>
      <c r="K109" s="38">
        <f>COUNTIF(PROJETS!$B$2:$B$700,B109)</f>
        <v>0</v>
      </c>
      <c r="L109" s="37">
        <f>SUMIFS(PROJETS!$K$2:$K$699,PROJETS!B109:B806,Tableau5[[#This Row],[ID_CLIENT]])</f>
        <v>0</v>
      </c>
    </row>
    <row r="110" spans="1:12" x14ac:dyDescent="0.25">
      <c r="A110" s="38">
        <v>109</v>
      </c>
      <c r="B110" s="38" t="str">
        <f>IF(NOT(ISBLANK(C110)),CONCATENATE(PARAMETRES!$C$3,A110),"")</f>
        <v/>
      </c>
      <c r="H110" s="40"/>
      <c r="I110" s="41"/>
      <c r="J110" s="41"/>
      <c r="K110" s="38">
        <f>COUNTIF(PROJETS!$B$2:$B$700,B110)</f>
        <v>0</v>
      </c>
      <c r="L110" s="37">
        <f>SUMIFS(PROJETS!$K$2:$K$699,PROJETS!B110:B807,Tableau5[[#This Row],[ID_CLIENT]])</f>
        <v>0</v>
      </c>
    </row>
    <row r="111" spans="1:12" x14ac:dyDescent="0.25">
      <c r="A111" s="38">
        <v>110</v>
      </c>
      <c r="B111" s="38" t="str">
        <f>IF(NOT(ISBLANK(C111)),CONCATENATE(PARAMETRES!$C$3,A111),"")</f>
        <v/>
      </c>
      <c r="H111" s="40"/>
      <c r="I111" s="41"/>
      <c r="J111" s="41"/>
      <c r="K111" s="38">
        <f>COUNTIF(PROJETS!$B$2:$B$700,B111)</f>
        <v>0</v>
      </c>
      <c r="L111" s="37">
        <f>SUMIFS(PROJETS!$K$2:$K$699,PROJETS!B111:B808,Tableau5[[#This Row],[ID_CLIENT]])</f>
        <v>0</v>
      </c>
    </row>
    <row r="112" spans="1:12" x14ac:dyDescent="0.25">
      <c r="A112" s="38">
        <v>111</v>
      </c>
      <c r="B112" s="38" t="str">
        <f>IF(NOT(ISBLANK(C112)),CONCATENATE(PARAMETRES!$C$3,A112),"")</f>
        <v/>
      </c>
      <c r="H112" s="40"/>
      <c r="I112" s="41"/>
      <c r="J112" s="41"/>
      <c r="K112" s="38">
        <f>COUNTIF(PROJETS!$B$2:$B$700,B112)</f>
        <v>0</v>
      </c>
      <c r="L112" s="37">
        <f>SUMIFS(PROJETS!$K$2:$K$699,PROJETS!B112:B809,Tableau5[[#This Row],[ID_CLIENT]])</f>
        <v>0</v>
      </c>
    </row>
    <row r="113" spans="1:12" x14ac:dyDescent="0.25">
      <c r="A113" s="38">
        <v>112</v>
      </c>
      <c r="B113" s="38" t="str">
        <f>IF(NOT(ISBLANK(C113)),CONCATENATE(PARAMETRES!$C$3,A113),"")</f>
        <v/>
      </c>
      <c r="H113" s="40"/>
      <c r="I113" s="41"/>
      <c r="J113" s="41"/>
      <c r="K113" s="38">
        <f>COUNTIF(PROJETS!$B$2:$B$700,B113)</f>
        <v>0</v>
      </c>
      <c r="L113" s="37">
        <f>SUMIFS(PROJETS!$K$2:$K$699,PROJETS!B113:B810,Tableau5[[#This Row],[ID_CLIENT]])</f>
        <v>0</v>
      </c>
    </row>
    <row r="114" spans="1:12" x14ac:dyDescent="0.25">
      <c r="A114" s="38">
        <v>113</v>
      </c>
      <c r="B114" s="38" t="str">
        <f>IF(NOT(ISBLANK(C114)),CONCATENATE(PARAMETRES!$C$3,A114),"")</f>
        <v/>
      </c>
      <c r="H114" s="40"/>
      <c r="I114" s="41"/>
      <c r="J114" s="41"/>
      <c r="K114" s="38">
        <f>COUNTIF(PROJETS!$B$2:$B$700,B114)</f>
        <v>0</v>
      </c>
      <c r="L114" s="37">
        <f>SUMIFS(PROJETS!$K$2:$K$699,PROJETS!B114:B811,Tableau5[[#This Row],[ID_CLIENT]])</f>
        <v>0</v>
      </c>
    </row>
    <row r="115" spans="1:12" x14ac:dyDescent="0.25">
      <c r="A115" s="38">
        <v>114</v>
      </c>
      <c r="B115" s="38" t="str">
        <f>IF(NOT(ISBLANK(C115)),CONCATENATE(PARAMETRES!$C$3,A115),"")</f>
        <v/>
      </c>
      <c r="H115" s="40"/>
      <c r="I115" s="41"/>
      <c r="J115" s="41"/>
      <c r="K115" s="38">
        <f>COUNTIF(PROJETS!$B$2:$B$700,B115)</f>
        <v>0</v>
      </c>
      <c r="L115" s="37">
        <f>SUMIFS(PROJETS!$K$2:$K$699,PROJETS!B115:B812,Tableau5[[#This Row],[ID_CLIENT]])</f>
        <v>0</v>
      </c>
    </row>
    <row r="116" spans="1:12" x14ac:dyDescent="0.25">
      <c r="A116" s="38">
        <v>115</v>
      </c>
      <c r="B116" s="38" t="str">
        <f>IF(NOT(ISBLANK(C116)),CONCATENATE(PARAMETRES!$C$3,A116),"")</f>
        <v/>
      </c>
      <c r="H116" s="40"/>
      <c r="I116" s="41"/>
      <c r="J116" s="41"/>
      <c r="K116" s="38">
        <f>COUNTIF(PROJETS!$B$2:$B$700,B116)</f>
        <v>0</v>
      </c>
      <c r="L116" s="37">
        <f>SUMIFS(PROJETS!$K$2:$K$699,PROJETS!B116:B813,Tableau5[[#This Row],[ID_CLIENT]])</f>
        <v>0</v>
      </c>
    </row>
    <row r="117" spans="1:12" x14ac:dyDescent="0.25">
      <c r="A117" s="38">
        <v>116</v>
      </c>
      <c r="B117" s="38" t="str">
        <f>IF(NOT(ISBLANK(C117)),CONCATENATE(PARAMETRES!$C$3,A117),"")</f>
        <v/>
      </c>
      <c r="H117" s="40"/>
      <c r="I117" s="41"/>
      <c r="J117" s="41"/>
      <c r="K117" s="38">
        <f>COUNTIF(PROJETS!$B$2:$B$700,B117)</f>
        <v>0</v>
      </c>
      <c r="L117" s="37">
        <f>SUMIFS(PROJETS!$K$2:$K$699,PROJETS!B117:B814,Tableau5[[#This Row],[ID_CLIENT]])</f>
        <v>0</v>
      </c>
    </row>
    <row r="118" spans="1:12" x14ac:dyDescent="0.25">
      <c r="A118" s="38">
        <v>117</v>
      </c>
      <c r="B118" s="38" t="str">
        <f>IF(NOT(ISBLANK(C118)),CONCATENATE(PARAMETRES!$C$3,A118),"")</f>
        <v/>
      </c>
      <c r="H118" s="40"/>
      <c r="I118" s="41"/>
      <c r="J118" s="41"/>
      <c r="K118" s="38">
        <f>COUNTIF(PROJETS!$B$2:$B$700,B118)</f>
        <v>0</v>
      </c>
      <c r="L118" s="37">
        <f>SUMIFS(PROJETS!$K$2:$K$699,PROJETS!B118:B815,Tableau5[[#This Row],[ID_CLIENT]])</f>
        <v>0</v>
      </c>
    </row>
    <row r="119" spans="1:12" x14ac:dyDescent="0.25">
      <c r="A119" s="38">
        <v>118</v>
      </c>
      <c r="B119" s="38" t="str">
        <f>IF(NOT(ISBLANK(C119)),CONCATENATE(PARAMETRES!$C$3,A119),"")</f>
        <v/>
      </c>
      <c r="H119" s="40"/>
      <c r="I119" s="41"/>
      <c r="J119" s="41"/>
      <c r="K119" s="38">
        <f>COUNTIF(PROJETS!$B$2:$B$700,B119)</f>
        <v>0</v>
      </c>
      <c r="L119" s="37">
        <f>SUMIFS(PROJETS!$K$2:$K$699,PROJETS!B119:B816,Tableau5[[#This Row],[ID_CLIENT]])</f>
        <v>0</v>
      </c>
    </row>
    <row r="120" spans="1:12" x14ac:dyDescent="0.25">
      <c r="A120" s="38">
        <v>119</v>
      </c>
      <c r="B120" s="38" t="str">
        <f>IF(NOT(ISBLANK(C120)),CONCATENATE(PARAMETRES!$C$3,A120),"")</f>
        <v/>
      </c>
      <c r="H120" s="40"/>
      <c r="I120" s="41"/>
      <c r="J120" s="41"/>
      <c r="K120" s="38">
        <f>COUNTIF(PROJETS!$B$2:$B$700,B120)</f>
        <v>0</v>
      </c>
      <c r="L120" s="37">
        <f>SUMIFS(PROJETS!$K$2:$K$699,PROJETS!B120:B817,Tableau5[[#This Row],[ID_CLIENT]])</f>
        <v>0</v>
      </c>
    </row>
    <row r="121" spans="1:12" x14ac:dyDescent="0.25">
      <c r="A121" s="38">
        <v>120</v>
      </c>
      <c r="B121" s="38" t="str">
        <f>IF(NOT(ISBLANK(C121)),CONCATENATE(PARAMETRES!$C$3,A121),"")</f>
        <v/>
      </c>
      <c r="H121" s="40"/>
      <c r="I121" s="41"/>
      <c r="J121" s="41"/>
      <c r="K121" s="38">
        <f>COUNTIF(PROJETS!$B$2:$B$700,B121)</f>
        <v>0</v>
      </c>
      <c r="L121" s="37">
        <f>SUMIFS(PROJETS!$K$2:$K$699,PROJETS!B121:B818,Tableau5[[#This Row],[ID_CLIENT]])</f>
        <v>0</v>
      </c>
    </row>
    <row r="122" spans="1:12" x14ac:dyDescent="0.25">
      <c r="A122" s="38">
        <v>121</v>
      </c>
      <c r="B122" s="38" t="str">
        <f>IF(NOT(ISBLANK(C122)),CONCATENATE(PARAMETRES!$C$3,A122),"")</f>
        <v/>
      </c>
      <c r="H122" s="40"/>
      <c r="I122" s="41"/>
      <c r="J122" s="41"/>
      <c r="K122" s="38">
        <f>COUNTIF(PROJETS!$B$2:$B$700,B122)</f>
        <v>0</v>
      </c>
      <c r="L122" s="37">
        <f>SUMIFS(PROJETS!$K$2:$K$699,PROJETS!B122:B819,Tableau5[[#This Row],[ID_CLIENT]])</f>
        <v>0</v>
      </c>
    </row>
    <row r="123" spans="1:12" x14ac:dyDescent="0.25">
      <c r="A123" s="38">
        <v>122</v>
      </c>
      <c r="B123" s="38" t="str">
        <f>IF(NOT(ISBLANK(C123)),CONCATENATE(PARAMETRES!$C$3,A123),"")</f>
        <v/>
      </c>
      <c r="H123" s="40"/>
      <c r="I123" s="41"/>
      <c r="J123" s="41"/>
      <c r="K123" s="38">
        <f>COUNTIF(PROJETS!$B$2:$B$700,B123)</f>
        <v>0</v>
      </c>
      <c r="L123" s="37">
        <f>SUMIFS(PROJETS!$K$2:$K$699,PROJETS!B123:B820,Tableau5[[#This Row],[ID_CLIENT]])</f>
        <v>0</v>
      </c>
    </row>
    <row r="124" spans="1:12" x14ac:dyDescent="0.25">
      <c r="A124" s="38">
        <v>123</v>
      </c>
      <c r="B124" s="38" t="str">
        <f>IF(NOT(ISBLANK(C124)),CONCATENATE(PARAMETRES!$C$3,A124),"")</f>
        <v/>
      </c>
      <c r="H124" s="40"/>
      <c r="I124" s="41"/>
      <c r="J124" s="41"/>
      <c r="K124" s="38">
        <f>COUNTIF(PROJETS!$B$2:$B$700,B124)</f>
        <v>0</v>
      </c>
      <c r="L124" s="37">
        <f>SUMIFS(PROJETS!$K$2:$K$699,PROJETS!B124:B821,Tableau5[[#This Row],[ID_CLIENT]])</f>
        <v>0</v>
      </c>
    </row>
    <row r="125" spans="1:12" x14ac:dyDescent="0.25">
      <c r="A125" s="38">
        <v>124</v>
      </c>
      <c r="B125" s="38" t="str">
        <f>IF(NOT(ISBLANK(C125)),CONCATENATE(PARAMETRES!$C$3,A125),"")</f>
        <v/>
      </c>
      <c r="H125" s="40"/>
      <c r="I125" s="41"/>
      <c r="J125" s="41"/>
      <c r="K125" s="38">
        <f>COUNTIF(PROJETS!$B$2:$B$700,B125)</f>
        <v>0</v>
      </c>
      <c r="L125" s="37">
        <f>SUMIFS(PROJETS!$K$2:$K$699,PROJETS!B125:B822,Tableau5[[#This Row],[ID_CLIENT]])</f>
        <v>0</v>
      </c>
    </row>
    <row r="126" spans="1:12" x14ac:dyDescent="0.25">
      <c r="A126" s="38">
        <v>125</v>
      </c>
      <c r="B126" s="38" t="str">
        <f>IF(NOT(ISBLANK(C126)),CONCATENATE(PARAMETRES!$C$3,A126),"")</f>
        <v/>
      </c>
      <c r="H126" s="40"/>
      <c r="I126" s="41"/>
      <c r="J126" s="41"/>
      <c r="K126" s="38">
        <f>COUNTIF(PROJETS!$B$2:$B$700,B126)</f>
        <v>0</v>
      </c>
      <c r="L126" s="37">
        <f>SUMIFS(PROJETS!$K$2:$K$699,PROJETS!B126:B823,Tableau5[[#This Row],[ID_CLIENT]])</f>
        <v>0</v>
      </c>
    </row>
    <row r="127" spans="1:12" x14ac:dyDescent="0.25">
      <c r="A127" s="38">
        <v>126</v>
      </c>
      <c r="B127" s="38" t="str">
        <f>IF(NOT(ISBLANK(C127)),CONCATENATE(PARAMETRES!$C$3,A127),"")</f>
        <v/>
      </c>
      <c r="H127" s="40"/>
      <c r="I127" s="41"/>
      <c r="J127" s="41"/>
      <c r="K127" s="38">
        <f>COUNTIF(PROJETS!$B$2:$B$700,B127)</f>
        <v>0</v>
      </c>
      <c r="L127" s="37">
        <f>SUMIFS(PROJETS!$K$2:$K$699,PROJETS!B127:B824,Tableau5[[#This Row],[ID_CLIENT]])</f>
        <v>0</v>
      </c>
    </row>
    <row r="128" spans="1:12" x14ac:dyDescent="0.25">
      <c r="A128" s="38">
        <v>127</v>
      </c>
      <c r="B128" s="38" t="str">
        <f>IF(NOT(ISBLANK(C128)),CONCATENATE(PARAMETRES!$C$3,A128),"")</f>
        <v/>
      </c>
      <c r="H128" s="40"/>
      <c r="I128" s="41"/>
      <c r="J128" s="41"/>
      <c r="K128" s="38">
        <f>COUNTIF(PROJETS!$B$2:$B$700,B128)</f>
        <v>0</v>
      </c>
      <c r="L128" s="37">
        <f>SUMIFS(PROJETS!$K$2:$K$699,PROJETS!B128:B825,Tableau5[[#This Row],[ID_CLIENT]])</f>
        <v>0</v>
      </c>
    </row>
    <row r="129" spans="1:12" x14ac:dyDescent="0.25">
      <c r="A129" s="38">
        <v>128</v>
      </c>
      <c r="B129" s="38" t="str">
        <f>IF(NOT(ISBLANK(C129)),CONCATENATE(PARAMETRES!$C$3,A129),"")</f>
        <v/>
      </c>
      <c r="H129" s="40"/>
      <c r="I129" s="41"/>
      <c r="J129" s="41"/>
      <c r="K129" s="38">
        <f>COUNTIF(PROJETS!$B$2:$B$700,B129)</f>
        <v>0</v>
      </c>
      <c r="L129" s="37">
        <f>SUMIFS(PROJETS!$K$2:$K$699,PROJETS!B129:B826,Tableau5[[#This Row],[ID_CLIENT]])</f>
        <v>0</v>
      </c>
    </row>
    <row r="130" spans="1:12" x14ac:dyDescent="0.25">
      <c r="A130" s="38">
        <v>129</v>
      </c>
      <c r="B130" s="38" t="str">
        <f>IF(NOT(ISBLANK(C130)),CONCATENATE(PARAMETRES!$C$3,A130),"")</f>
        <v/>
      </c>
      <c r="H130" s="40"/>
      <c r="I130" s="41"/>
      <c r="J130" s="41"/>
      <c r="K130" s="38">
        <f>COUNTIF(PROJETS!$B$2:$B$700,B130)</f>
        <v>0</v>
      </c>
      <c r="L130" s="37">
        <f>SUMIFS(PROJETS!$K$2:$K$699,PROJETS!B130:B827,Tableau5[[#This Row],[ID_CLIENT]])</f>
        <v>0</v>
      </c>
    </row>
    <row r="131" spans="1:12" x14ac:dyDescent="0.25">
      <c r="A131" s="38">
        <v>130</v>
      </c>
      <c r="B131" s="38" t="str">
        <f>IF(NOT(ISBLANK(C131)),CONCATENATE(PARAMETRES!$C$3,A131),"")</f>
        <v/>
      </c>
      <c r="H131" s="40"/>
      <c r="I131" s="41"/>
      <c r="J131" s="41"/>
      <c r="K131" s="38">
        <f>COUNTIF(PROJETS!$B$2:$B$700,B131)</f>
        <v>0</v>
      </c>
      <c r="L131" s="37">
        <f>SUMIFS(PROJETS!$K$2:$K$699,PROJETS!B131:B828,Tableau5[[#This Row],[ID_CLIENT]])</f>
        <v>0</v>
      </c>
    </row>
    <row r="132" spans="1:12" x14ac:dyDescent="0.25">
      <c r="A132" s="38">
        <v>131</v>
      </c>
      <c r="B132" s="38" t="str">
        <f>IF(NOT(ISBLANK(C132)),CONCATENATE(PARAMETRES!$C$3,A132),"")</f>
        <v/>
      </c>
      <c r="H132" s="40"/>
      <c r="I132" s="41"/>
      <c r="J132" s="41"/>
      <c r="K132" s="38">
        <f>COUNTIF(PROJETS!$B$2:$B$700,B132)</f>
        <v>0</v>
      </c>
      <c r="L132" s="37">
        <f>SUMIFS(PROJETS!$K$2:$K$699,PROJETS!B132:B829,Tableau5[[#This Row],[ID_CLIENT]])</f>
        <v>0</v>
      </c>
    </row>
    <row r="133" spans="1:12" x14ac:dyDescent="0.25">
      <c r="A133" s="38">
        <v>132</v>
      </c>
      <c r="B133" s="38" t="str">
        <f>IF(NOT(ISBLANK(C133)),CONCATENATE(PARAMETRES!$C$3,A133),"")</f>
        <v/>
      </c>
      <c r="H133" s="40"/>
      <c r="I133" s="41"/>
      <c r="J133" s="41"/>
      <c r="K133" s="38">
        <f>COUNTIF(PROJETS!$B$2:$B$700,B133)</f>
        <v>0</v>
      </c>
      <c r="L133" s="37">
        <f>SUMIFS(PROJETS!$K$2:$K$699,PROJETS!B133:B830,Tableau5[[#This Row],[ID_CLIENT]])</f>
        <v>0</v>
      </c>
    </row>
    <row r="134" spans="1:12" x14ac:dyDescent="0.25">
      <c r="A134" s="38">
        <v>133</v>
      </c>
      <c r="B134" s="38" t="str">
        <f>IF(NOT(ISBLANK(C134)),CONCATENATE(PARAMETRES!$C$3,A134),"")</f>
        <v/>
      </c>
      <c r="H134" s="40"/>
      <c r="I134" s="41"/>
      <c r="J134" s="41"/>
      <c r="K134" s="38">
        <f>COUNTIF(PROJETS!$B$2:$B$700,B134)</f>
        <v>0</v>
      </c>
      <c r="L134" s="37">
        <f>SUMIFS(PROJETS!$K$2:$K$699,PROJETS!B134:B831,Tableau5[[#This Row],[ID_CLIENT]])</f>
        <v>0</v>
      </c>
    </row>
    <row r="135" spans="1:12" x14ac:dyDescent="0.25">
      <c r="A135" s="38">
        <v>134</v>
      </c>
      <c r="B135" s="38" t="str">
        <f>IF(NOT(ISBLANK(C135)),CONCATENATE(PARAMETRES!$C$3,A135),"")</f>
        <v/>
      </c>
      <c r="H135" s="40"/>
      <c r="I135" s="41"/>
      <c r="J135" s="41"/>
      <c r="K135" s="38">
        <f>COUNTIF(PROJETS!$B$2:$B$700,B135)</f>
        <v>0</v>
      </c>
      <c r="L135" s="37">
        <f>SUMIFS(PROJETS!$K$2:$K$699,PROJETS!B135:B832,Tableau5[[#This Row],[ID_CLIENT]])</f>
        <v>0</v>
      </c>
    </row>
    <row r="136" spans="1:12" x14ac:dyDescent="0.25">
      <c r="A136" s="38">
        <v>135</v>
      </c>
      <c r="B136" s="38" t="str">
        <f>IF(NOT(ISBLANK(C136)),CONCATENATE(PARAMETRES!$C$3,A136),"")</f>
        <v/>
      </c>
      <c r="H136" s="40"/>
      <c r="I136" s="41"/>
      <c r="J136" s="41"/>
      <c r="K136" s="38">
        <f>COUNTIF(PROJETS!$B$2:$B$700,B136)</f>
        <v>0</v>
      </c>
      <c r="L136" s="37">
        <f>SUMIFS(PROJETS!$K$2:$K$699,PROJETS!B136:B833,Tableau5[[#This Row],[ID_CLIENT]])</f>
        <v>0</v>
      </c>
    </row>
    <row r="137" spans="1:12" x14ac:dyDescent="0.25">
      <c r="A137" s="38">
        <v>136</v>
      </c>
      <c r="B137" s="38" t="str">
        <f>IF(NOT(ISBLANK(C137)),CONCATENATE(PARAMETRES!$C$3,A137),"")</f>
        <v/>
      </c>
      <c r="H137" s="40"/>
      <c r="I137" s="41"/>
      <c r="J137" s="41"/>
      <c r="K137" s="38">
        <f>COUNTIF(PROJETS!$B$2:$B$700,B137)</f>
        <v>0</v>
      </c>
      <c r="L137" s="37">
        <f>SUMIFS(PROJETS!$K$2:$K$699,PROJETS!B137:B834,Tableau5[[#This Row],[ID_CLIENT]])</f>
        <v>0</v>
      </c>
    </row>
    <row r="138" spans="1:12" x14ac:dyDescent="0.25">
      <c r="A138" s="38">
        <v>137</v>
      </c>
      <c r="B138" s="38" t="str">
        <f>IF(NOT(ISBLANK(C138)),CONCATENATE(PARAMETRES!$C$3,A138),"")</f>
        <v/>
      </c>
      <c r="H138" s="40"/>
      <c r="I138" s="41"/>
      <c r="J138" s="41"/>
      <c r="K138" s="38">
        <f>COUNTIF(PROJETS!$B$2:$B$700,B138)</f>
        <v>0</v>
      </c>
      <c r="L138" s="37">
        <f>SUMIFS(PROJETS!$K$2:$K$699,PROJETS!B138:B835,Tableau5[[#This Row],[ID_CLIENT]])</f>
        <v>0</v>
      </c>
    </row>
    <row r="139" spans="1:12" x14ac:dyDescent="0.25">
      <c r="A139" s="38">
        <v>138</v>
      </c>
      <c r="B139" s="38" t="str">
        <f>IF(NOT(ISBLANK(C139)),CONCATENATE(PARAMETRES!$C$3,A139),"")</f>
        <v/>
      </c>
      <c r="H139" s="40"/>
      <c r="I139" s="41"/>
      <c r="J139" s="41"/>
      <c r="K139" s="38">
        <f>COUNTIF(PROJETS!$B$2:$B$700,B139)</f>
        <v>0</v>
      </c>
      <c r="L139" s="37">
        <f>SUMIFS(PROJETS!$K$2:$K$699,PROJETS!B139:B836,Tableau5[[#This Row],[ID_CLIENT]])</f>
        <v>0</v>
      </c>
    </row>
    <row r="140" spans="1:12" x14ac:dyDescent="0.25">
      <c r="A140" s="38">
        <v>139</v>
      </c>
      <c r="B140" s="38" t="str">
        <f>IF(NOT(ISBLANK(C140)),CONCATENATE(PARAMETRES!$C$3,A140),"")</f>
        <v/>
      </c>
      <c r="H140" s="40"/>
      <c r="I140" s="41"/>
      <c r="J140" s="41"/>
      <c r="K140" s="38">
        <f>COUNTIF(PROJETS!$B$2:$B$700,B140)</f>
        <v>0</v>
      </c>
      <c r="L140" s="37">
        <f>SUMIFS(PROJETS!$K$2:$K$699,PROJETS!B140:B837,Tableau5[[#This Row],[ID_CLIENT]])</f>
        <v>0</v>
      </c>
    </row>
    <row r="141" spans="1:12" x14ac:dyDescent="0.25">
      <c r="A141" s="38">
        <v>140</v>
      </c>
      <c r="B141" s="38" t="str">
        <f>IF(NOT(ISBLANK(C141)),CONCATENATE(PARAMETRES!$C$3,A141),"")</f>
        <v/>
      </c>
      <c r="H141" s="40"/>
      <c r="I141" s="41"/>
      <c r="J141" s="41"/>
      <c r="K141" s="38">
        <f>COUNTIF(PROJETS!$B$2:$B$700,B141)</f>
        <v>0</v>
      </c>
      <c r="L141" s="37">
        <f>SUMIFS(PROJETS!$K$2:$K$699,PROJETS!B141:B838,Tableau5[[#This Row],[ID_CLIENT]])</f>
        <v>0</v>
      </c>
    </row>
    <row r="142" spans="1:12" x14ac:dyDescent="0.25">
      <c r="A142" s="38">
        <v>141</v>
      </c>
      <c r="B142" s="38" t="str">
        <f>IF(NOT(ISBLANK(C142)),CONCATENATE(PARAMETRES!$C$3,A142),"")</f>
        <v/>
      </c>
      <c r="H142" s="40"/>
      <c r="I142" s="41"/>
      <c r="J142" s="41"/>
      <c r="K142" s="38">
        <f>COUNTIF(PROJETS!$B$2:$B$700,B142)</f>
        <v>0</v>
      </c>
      <c r="L142" s="37">
        <f>SUMIFS(PROJETS!$K$2:$K$699,PROJETS!B142:B839,Tableau5[[#This Row],[ID_CLIENT]])</f>
        <v>0</v>
      </c>
    </row>
    <row r="143" spans="1:12" x14ac:dyDescent="0.25">
      <c r="A143" s="38">
        <v>142</v>
      </c>
      <c r="B143" s="38" t="str">
        <f>IF(NOT(ISBLANK(C143)),CONCATENATE(PARAMETRES!$C$3,A143),"")</f>
        <v/>
      </c>
      <c r="H143" s="40"/>
      <c r="I143" s="41"/>
      <c r="J143" s="41"/>
      <c r="K143" s="38">
        <f>COUNTIF(PROJETS!$B$2:$B$700,B143)</f>
        <v>0</v>
      </c>
      <c r="L143" s="37">
        <f>SUMIFS(PROJETS!$K$2:$K$699,PROJETS!B143:B840,Tableau5[[#This Row],[ID_CLIENT]])</f>
        <v>0</v>
      </c>
    </row>
    <row r="144" spans="1:12" x14ac:dyDescent="0.25">
      <c r="A144" s="38">
        <v>143</v>
      </c>
      <c r="B144" s="38" t="str">
        <f>IF(NOT(ISBLANK(C144)),CONCATENATE(PARAMETRES!$C$3,A144),"")</f>
        <v/>
      </c>
      <c r="H144" s="40"/>
      <c r="I144" s="41"/>
      <c r="J144" s="41"/>
      <c r="K144" s="38">
        <f>COUNTIF(PROJETS!$B$2:$B$700,B144)</f>
        <v>0</v>
      </c>
      <c r="L144" s="37">
        <f>SUMIFS(PROJETS!$K$2:$K$699,PROJETS!B144:B841,Tableau5[[#This Row],[ID_CLIENT]])</f>
        <v>0</v>
      </c>
    </row>
    <row r="145" spans="1:12" x14ac:dyDescent="0.25">
      <c r="A145" s="38">
        <v>144</v>
      </c>
      <c r="B145" s="38" t="str">
        <f>IF(NOT(ISBLANK(C145)),CONCATENATE(PARAMETRES!$C$3,A145),"")</f>
        <v/>
      </c>
      <c r="H145" s="40"/>
      <c r="I145" s="41"/>
      <c r="J145" s="41"/>
      <c r="K145" s="38">
        <f>COUNTIF(PROJETS!$B$2:$B$700,B145)</f>
        <v>0</v>
      </c>
      <c r="L145" s="37">
        <f>SUMIFS(PROJETS!$K$2:$K$699,PROJETS!B145:B842,Tableau5[[#This Row],[ID_CLIENT]])</f>
        <v>0</v>
      </c>
    </row>
    <row r="146" spans="1:12" x14ac:dyDescent="0.25">
      <c r="A146" s="38">
        <v>145</v>
      </c>
      <c r="B146" s="38" t="str">
        <f>IF(NOT(ISBLANK(C146)),CONCATENATE(PARAMETRES!$C$3,A146),"")</f>
        <v/>
      </c>
      <c r="H146" s="40"/>
      <c r="I146" s="41"/>
      <c r="J146" s="41"/>
      <c r="K146" s="38">
        <f>COUNTIF(PROJETS!$B$2:$B$700,B146)</f>
        <v>0</v>
      </c>
      <c r="L146" s="37">
        <f>SUMIFS(PROJETS!$K$2:$K$699,PROJETS!B146:B843,Tableau5[[#This Row],[ID_CLIENT]])</f>
        <v>0</v>
      </c>
    </row>
    <row r="147" spans="1:12" x14ac:dyDescent="0.25">
      <c r="A147" s="38">
        <v>146</v>
      </c>
      <c r="B147" s="38" t="str">
        <f>IF(NOT(ISBLANK(C147)),CONCATENATE(PARAMETRES!$C$3,A147),"")</f>
        <v/>
      </c>
      <c r="H147" s="40"/>
      <c r="I147" s="41"/>
      <c r="J147" s="41"/>
      <c r="K147" s="38">
        <f>COUNTIF(PROJETS!$B$2:$B$700,B147)</f>
        <v>0</v>
      </c>
      <c r="L147" s="37">
        <f>SUMIFS(PROJETS!$K$2:$K$699,PROJETS!B147:B844,Tableau5[[#This Row],[ID_CLIENT]])</f>
        <v>0</v>
      </c>
    </row>
    <row r="148" spans="1:12" x14ac:dyDescent="0.25">
      <c r="A148" s="38">
        <v>147</v>
      </c>
      <c r="B148" s="38" t="str">
        <f>IF(NOT(ISBLANK(C148)),CONCATENATE(PARAMETRES!$C$3,A148),"")</f>
        <v/>
      </c>
      <c r="H148" s="40"/>
      <c r="I148" s="41"/>
      <c r="J148" s="41"/>
      <c r="K148" s="38">
        <f>COUNTIF(PROJETS!$B$2:$B$700,B148)</f>
        <v>0</v>
      </c>
      <c r="L148" s="37">
        <f>SUMIFS(PROJETS!$K$2:$K$699,PROJETS!B148:B845,Tableau5[[#This Row],[ID_CLIENT]])</f>
        <v>0</v>
      </c>
    </row>
    <row r="149" spans="1:12" x14ac:dyDescent="0.25">
      <c r="A149" s="38">
        <v>148</v>
      </c>
      <c r="B149" s="38" t="str">
        <f>IF(NOT(ISBLANK(C149)),CONCATENATE(PARAMETRES!$C$3,A149),"")</f>
        <v/>
      </c>
      <c r="H149" s="40"/>
      <c r="I149" s="41"/>
      <c r="J149" s="41"/>
      <c r="K149" s="38">
        <f>COUNTIF(PROJETS!$B$2:$B$700,B149)</f>
        <v>0</v>
      </c>
      <c r="L149" s="37">
        <f>SUMIFS(PROJETS!$K$2:$K$699,PROJETS!B149:B846,Tableau5[[#This Row],[ID_CLIENT]])</f>
        <v>0</v>
      </c>
    </row>
    <row r="150" spans="1:12" x14ac:dyDescent="0.25">
      <c r="A150" s="38">
        <v>149</v>
      </c>
      <c r="B150" s="38" t="str">
        <f>IF(NOT(ISBLANK(C150)),CONCATENATE(PARAMETRES!$C$3,A150),"")</f>
        <v/>
      </c>
      <c r="H150" s="40"/>
      <c r="I150" s="41"/>
      <c r="J150" s="41"/>
      <c r="K150" s="38">
        <f>COUNTIF(PROJETS!$B$2:$B$700,B150)</f>
        <v>0</v>
      </c>
      <c r="L150" s="37">
        <f>SUMIFS(PROJETS!$K$2:$K$699,PROJETS!B150:B847,Tableau5[[#This Row],[ID_CLIENT]])</f>
        <v>0</v>
      </c>
    </row>
    <row r="151" spans="1:12" x14ac:dyDescent="0.25">
      <c r="A151" s="38">
        <v>150</v>
      </c>
      <c r="B151" s="38" t="str">
        <f>IF(NOT(ISBLANK(C151)),CONCATENATE(PARAMETRES!$C$3,A151),"")</f>
        <v/>
      </c>
      <c r="H151" s="40"/>
      <c r="I151" s="41"/>
      <c r="J151" s="41"/>
      <c r="K151" s="38">
        <f>COUNTIF(PROJETS!$B$2:$B$700,B151)</f>
        <v>0</v>
      </c>
      <c r="L151" s="37">
        <f>SUMIFS(PROJETS!$K$2:$K$699,PROJETS!B151:B848,Tableau5[[#This Row],[ID_CLIENT]])</f>
        <v>0</v>
      </c>
    </row>
    <row r="152" spans="1:12" x14ac:dyDescent="0.25">
      <c r="A152" s="38">
        <v>151</v>
      </c>
      <c r="B152" s="38" t="str">
        <f>IF(NOT(ISBLANK(C152)),CONCATENATE(PARAMETRES!$C$3,A152),"")</f>
        <v/>
      </c>
      <c r="H152" s="40"/>
      <c r="I152" s="41"/>
      <c r="J152" s="41"/>
      <c r="K152" s="38">
        <f>COUNTIF(PROJETS!$B$2:$B$700,B152)</f>
        <v>0</v>
      </c>
      <c r="L152" s="37">
        <f>SUMIFS(PROJETS!$K$2:$K$699,PROJETS!B152:B849,Tableau5[[#This Row],[ID_CLIENT]])</f>
        <v>0</v>
      </c>
    </row>
    <row r="153" spans="1:12" x14ac:dyDescent="0.25">
      <c r="A153" s="38">
        <v>152</v>
      </c>
      <c r="B153" s="38" t="str">
        <f>IF(NOT(ISBLANK(C153)),CONCATENATE(PARAMETRES!$C$3,A153),"")</f>
        <v/>
      </c>
      <c r="H153" s="40"/>
      <c r="I153" s="41"/>
      <c r="J153" s="41"/>
      <c r="K153" s="38">
        <f>COUNTIF(PROJETS!$B$2:$B$700,B153)</f>
        <v>0</v>
      </c>
      <c r="L153" s="37">
        <f>SUMIFS(PROJETS!$K$2:$K$699,PROJETS!B153:B850,Tableau5[[#This Row],[ID_CLIENT]])</f>
        <v>0</v>
      </c>
    </row>
    <row r="154" spans="1:12" x14ac:dyDescent="0.25">
      <c r="A154" s="38">
        <v>153</v>
      </c>
      <c r="B154" s="38" t="str">
        <f>IF(NOT(ISBLANK(C154)),CONCATENATE(PARAMETRES!$C$3,A154),"")</f>
        <v/>
      </c>
      <c r="H154" s="40"/>
      <c r="I154" s="41"/>
      <c r="J154" s="41"/>
      <c r="K154" s="38">
        <f>COUNTIF(PROJETS!$B$2:$B$700,B154)</f>
        <v>0</v>
      </c>
      <c r="L154" s="37">
        <f>SUMIFS(PROJETS!$K$2:$K$699,PROJETS!B154:B851,Tableau5[[#This Row],[ID_CLIENT]])</f>
        <v>0</v>
      </c>
    </row>
    <row r="155" spans="1:12" x14ac:dyDescent="0.25">
      <c r="A155" s="38">
        <v>154</v>
      </c>
      <c r="B155" s="38" t="str">
        <f>IF(NOT(ISBLANK(C155)),CONCATENATE(PARAMETRES!$C$3,A155),"")</f>
        <v/>
      </c>
      <c r="H155" s="40"/>
      <c r="I155" s="41"/>
      <c r="J155" s="41"/>
      <c r="K155" s="38">
        <f>COUNTIF(PROJETS!$B$2:$B$700,B155)</f>
        <v>0</v>
      </c>
      <c r="L155" s="37">
        <f>SUMIFS(PROJETS!$K$2:$K$699,PROJETS!B155:B852,Tableau5[[#This Row],[ID_CLIENT]])</f>
        <v>0</v>
      </c>
    </row>
    <row r="156" spans="1:12" x14ac:dyDescent="0.25">
      <c r="A156" s="38">
        <v>155</v>
      </c>
      <c r="B156" s="38" t="str">
        <f>IF(NOT(ISBLANK(C156)),CONCATENATE(PARAMETRES!$C$3,A156),"")</f>
        <v/>
      </c>
      <c r="H156" s="40"/>
      <c r="I156" s="41"/>
      <c r="J156" s="41"/>
      <c r="K156" s="38">
        <f>COUNTIF(PROJETS!$B$2:$B$700,B156)</f>
        <v>0</v>
      </c>
      <c r="L156" s="37">
        <f>SUMIFS(PROJETS!$K$2:$K$699,PROJETS!B156:B853,Tableau5[[#This Row],[ID_CLIENT]])</f>
        <v>0</v>
      </c>
    </row>
    <row r="157" spans="1:12" x14ac:dyDescent="0.25">
      <c r="A157" s="38">
        <v>156</v>
      </c>
      <c r="B157" s="38" t="str">
        <f>IF(NOT(ISBLANK(C157)),CONCATENATE(PARAMETRES!$C$3,A157),"")</f>
        <v/>
      </c>
      <c r="H157" s="40"/>
      <c r="I157" s="41"/>
      <c r="J157" s="41"/>
      <c r="K157" s="38">
        <f>COUNTIF(PROJETS!$B$2:$B$700,B157)</f>
        <v>0</v>
      </c>
      <c r="L157" s="37">
        <f>SUMIFS(PROJETS!$K$2:$K$699,PROJETS!B157:B854,Tableau5[[#This Row],[ID_CLIENT]])</f>
        <v>0</v>
      </c>
    </row>
    <row r="158" spans="1:12" x14ac:dyDescent="0.25">
      <c r="A158" s="38">
        <v>157</v>
      </c>
      <c r="B158" s="38" t="str">
        <f>IF(NOT(ISBLANK(C158)),CONCATENATE(PARAMETRES!$C$3,A158),"")</f>
        <v/>
      </c>
      <c r="H158" s="40"/>
      <c r="I158" s="41"/>
      <c r="J158" s="41"/>
      <c r="K158" s="38">
        <f>COUNTIF(PROJETS!$B$2:$B$700,B158)</f>
        <v>0</v>
      </c>
      <c r="L158" s="37">
        <f>SUMIFS(PROJETS!$K$2:$K$699,PROJETS!B158:B855,Tableau5[[#This Row],[ID_CLIENT]])</f>
        <v>0</v>
      </c>
    </row>
    <row r="159" spans="1:12" x14ac:dyDescent="0.25">
      <c r="A159" s="38">
        <v>158</v>
      </c>
      <c r="B159" s="38" t="str">
        <f>IF(NOT(ISBLANK(C159)),CONCATENATE(PARAMETRES!$C$3,A159),"")</f>
        <v/>
      </c>
      <c r="H159" s="40"/>
      <c r="I159" s="41"/>
      <c r="J159" s="41"/>
      <c r="K159" s="38">
        <f>COUNTIF(PROJETS!$B$2:$B$700,B159)</f>
        <v>0</v>
      </c>
      <c r="L159" s="37">
        <f>SUMIFS(PROJETS!$K$2:$K$699,PROJETS!B159:B856,Tableau5[[#This Row],[ID_CLIENT]])</f>
        <v>0</v>
      </c>
    </row>
    <row r="160" spans="1:12" x14ac:dyDescent="0.25">
      <c r="A160" s="38">
        <v>159</v>
      </c>
      <c r="B160" s="38" t="str">
        <f>IF(NOT(ISBLANK(C160)),CONCATENATE(PARAMETRES!$C$3,A160),"")</f>
        <v/>
      </c>
      <c r="H160" s="40"/>
      <c r="I160" s="41"/>
      <c r="J160" s="41"/>
      <c r="K160" s="38">
        <f>COUNTIF(PROJETS!$B$2:$B$700,B160)</f>
        <v>0</v>
      </c>
      <c r="L160" s="37">
        <f>SUMIFS(PROJETS!$K$2:$K$699,PROJETS!B160:B857,Tableau5[[#This Row],[ID_CLIENT]])</f>
        <v>0</v>
      </c>
    </row>
    <row r="161" spans="1:12" x14ac:dyDescent="0.25">
      <c r="A161" s="38">
        <v>160</v>
      </c>
      <c r="B161" s="38" t="str">
        <f>IF(NOT(ISBLANK(C161)),CONCATENATE(PARAMETRES!$C$3,A161),"")</f>
        <v/>
      </c>
      <c r="H161" s="40"/>
      <c r="I161" s="41"/>
      <c r="J161" s="41"/>
      <c r="K161" s="38">
        <f>COUNTIF(PROJETS!$B$2:$B$700,B161)</f>
        <v>0</v>
      </c>
      <c r="L161" s="37">
        <f>SUMIFS(PROJETS!$K$2:$K$699,PROJETS!B161:B858,Tableau5[[#This Row],[ID_CLIENT]])</f>
        <v>0</v>
      </c>
    </row>
    <row r="162" spans="1:12" x14ac:dyDescent="0.25">
      <c r="A162" s="38">
        <v>161</v>
      </c>
      <c r="B162" s="38" t="str">
        <f>IF(NOT(ISBLANK(C162)),CONCATENATE(PARAMETRES!$C$3,A162),"")</f>
        <v/>
      </c>
      <c r="H162" s="40"/>
      <c r="I162" s="41"/>
      <c r="J162" s="41"/>
      <c r="K162" s="38">
        <f>COUNTIF(PROJETS!$B$2:$B$700,B162)</f>
        <v>0</v>
      </c>
      <c r="L162" s="37">
        <f>SUMIFS(PROJETS!$K$2:$K$699,PROJETS!B162:B859,Tableau5[[#This Row],[ID_CLIENT]])</f>
        <v>0</v>
      </c>
    </row>
    <row r="163" spans="1:12" x14ac:dyDescent="0.25">
      <c r="A163" s="38">
        <v>162</v>
      </c>
      <c r="B163" s="38" t="str">
        <f>IF(NOT(ISBLANK(C163)),CONCATENATE(PARAMETRES!$C$3,A163),"")</f>
        <v/>
      </c>
      <c r="H163" s="40"/>
      <c r="I163" s="41"/>
      <c r="J163" s="41"/>
      <c r="K163" s="38">
        <f>COUNTIF(PROJETS!$B$2:$B$700,B163)</f>
        <v>0</v>
      </c>
      <c r="L163" s="37">
        <f>SUMIFS(PROJETS!$K$2:$K$699,PROJETS!B163:B860,Tableau5[[#This Row],[ID_CLIENT]])</f>
        <v>0</v>
      </c>
    </row>
    <row r="164" spans="1:12" x14ac:dyDescent="0.25">
      <c r="A164" s="38">
        <v>163</v>
      </c>
      <c r="B164" s="38" t="str">
        <f>IF(NOT(ISBLANK(C164)),CONCATENATE(PARAMETRES!$C$3,A164),"")</f>
        <v/>
      </c>
      <c r="H164" s="40"/>
      <c r="I164" s="41"/>
      <c r="J164" s="41"/>
      <c r="K164" s="38">
        <f>COUNTIF(PROJETS!$B$2:$B$700,B164)</f>
        <v>0</v>
      </c>
      <c r="L164" s="37">
        <f>SUMIFS(PROJETS!$K$2:$K$699,PROJETS!B164:B861,Tableau5[[#This Row],[ID_CLIENT]])</f>
        <v>0</v>
      </c>
    </row>
    <row r="165" spans="1:12" x14ac:dyDescent="0.25">
      <c r="A165" s="38">
        <v>164</v>
      </c>
      <c r="B165" s="38" t="str">
        <f>IF(NOT(ISBLANK(C165)),CONCATENATE(PARAMETRES!$C$3,A165),"")</f>
        <v/>
      </c>
      <c r="H165" s="40"/>
      <c r="I165" s="41"/>
      <c r="J165" s="41"/>
      <c r="K165" s="38">
        <f>COUNTIF(PROJETS!$B$2:$B$700,B165)</f>
        <v>0</v>
      </c>
      <c r="L165" s="37">
        <f>SUMIFS(PROJETS!$K$2:$K$699,PROJETS!B165:B862,Tableau5[[#This Row],[ID_CLIENT]])</f>
        <v>0</v>
      </c>
    </row>
    <row r="166" spans="1:12" x14ac:dyDescent="0.25">
      <c r="A166" s="38">
        <v>165</v>
      </c>
      <c r="B166" s="38" t="str">
        <f>IF(NOT(ISBLANK(C166)),CONCATENATE(PARAMETRES!$C$3,A166),"")</f>
        <v/>
      </c>
      <c r="H166" s="40"/>
      <c r="I166" s="41"/>
      <c r="J166" s="41"/>
      <c r="K166" s="38">
        <f>COUNTIF(PROJETS!$B$2:$B$700,B166)</f>
        <v>0</v>
      </c>
      <c r="L166" s="37">
        <f>SUMIFS(PROJETS!$K$2:$K$699,PROJETS!B166:B863,Tableau5[[#This Row],[ID_CLIENT]])</f>
        <v>0</v>
      </c>
    </row>
    <row r="167" spans="1:12" x14ac:dyDescent="0.25">
      <c r="A167" s="38">
        <v>166</v>
      </c>
      <c r="B167" s="38" t="str">
        <f>IF(NOT(ISBLANK(C167)),CONCATENATE(PARAMETRES!$C$3,A167),"")</f>
        <v/>
      </c>
      <c r="H167" s="40"/>
      <c r="I167" s="41"/>
      <c r="J167" s="41"/>
      <c r="K167" s="38">
        <f>COUNTIF(PROJETS!$B$2:$B$700,B167)</f>
        <v>0</v>
      </c>
      <c r="L167" s="37">
        <f>SUMIFS(PROJETS!$K$2:$K$699,PROJETS!B167:B864,Tableau5[[#This Row],[ID_CLIENT]])</f>
        <v>0</v>
      </c>
    </row>
    <row r="168" spans="1:12" x14ac:dyDescent="0.25">
      <c r="A168" s="38">
        <v>167</v>
      </c>
      <c r="B168" s="38" t="str">
        <f>IF(NOT(ISBLANK(C168)),CONCATENATE(PARAMETRES!$C$3,A168),"")</f>
        <v/>
      </c>
      <c r="H168" s="40"/>
      <c r="I168" s="41"/>
      <c r="J168" s="41"/>
      <c r="K168" s="38">
        <f>COUNTIF(PROJETS!$B$2:$B$700,B168)</f>
        <v>0</v>
      </c>
      <c r="L168" s="37">
        <f>SUMIFS(PROJETS!$K$2:$K$699,PROJETS!B168:B865,Tableau5[[#This Row],[ID_CLIENT]])</f>
        <v>0</v>
      </c>
    </row>
    <row r="169" spans="1:12" x14ac:dyDescent="0.25">
      <c r="A169" s="38">
        <v>168</v>
      </c>
      <c r="B169" s="38" t="str">
        <f>IF(NOT(ISBLANK(C169)),CONCATENATE(PARAMETRES!$C$3,A169),"")</f>
        <v/>
      </c>
      <c r="H169" s="40"/>
      <c r="I169" s="41"/>
      <c r="J169" s="41"/>
      <c r="K169" s="38">
        <f>COUNTIF(PROJETS!$B$2:$B$700,B169)</f>
        <v>0</v>
      </c>
      <c r="L169" s="37">
        <f>SUMIFS(PROJETS!$K$2:$K$699,PROJETS!B169:B866,Tableau5[[#This Row],[ID_CLIENT]])</f>
        <v>0</v>
      </c>
    </row>
    <row r="170" spans="1:12" x14ac:dyDescent="0.25">
      <c r="A170" s="38">
        <v>169</v>
      </c>
      <c r="B170" s="38" t="str">
        <f>IF(NOT(ISBLANK(C170)),CONCATENATE(PARAMETRES!$C$3,A170),"")</f>
        <v/>
      </c>
      <c r="H170" s="40"/>
      <c r="I170" s="41"/>
      <c r="J170" s="41"/>
      <c r="K170" s="38">
        <f>COUNTIF(PROJETS!$B$2:$B$700,B170)</f>
        <v>0</v>
      </c>
      <c r="L170" s="37">
        <f>SUMIFS(PROJETS!$K$2:$K$699,PROJETS!B170:B867,Tableau5[[#This Row],[ID_CLIENT]])</f>
        <v>0</v>
      </c>
    </row>
    <row r="171" spans="1:12" x14ac:dyDescent="0.25">
      <c r="A171" s="38">
        <v>170</v>
      </c>
      <c r="B171" s="38" t="str">
        <f>IF(NOT(ISBLANK(C171)),CONCATENATE(PARAMETRES!$C$3,A171),"")</f>
        <v/>
      </c>
      <c r="H171" s="40"/>
      <c r="I171" s="41"/>
      <c r="J171" s="41"/>
      <c r="K171" s="38">
        <f>COUNTIF(PROJETS!$B$2:$B$700,B171)</f>
        <v>0</v>
      </c>
      <c r="L171" s="37">
        <f>SUMIFS(PROJETS!$K$2:$K$699,PROJETS!B171:B868,Tableau5[[#This Row],[ID_CLIENT]])</f>
        <v>0</v>
      </c>
    </row>
    <row r="172" spans="1:12" x14ac:dyDescent="0.25">
      <c r="A172" s="38">
        <v>171</v>
      </c>
      <c r="B172" s="38" t="str">
        <f>IF(NOT(ISBLANK(C172)),CONCATENATE(PARAMETRES!$C$3,A172),"")</f>
        <v/>
      </c>
      <c r="H172" s="40"/>
      <c r="I172" s="41"/>
      <c r="J172" s="41"/>
      <c r="K172" s="38">
        <f>COUNTIF(PROJETS!$B$2:$B$700,B172)</f>
        <v>0</v>
      </c>
      <c r="L172" s="37">
        <f>SUMIFS(PROJETS!$K$2:$K$699,PROJETS!B172:B869,Tableau5[[#This Row],[ID_CLIENT]])</f>
        <v>0</v>
      </c>
    </row>
    <row r="173" spans="1:12" x14ac:dyDescent="0.25">
      <c r="A173" s="38">
        <v>172</v>
      </c>
      <c r="B173" s="38" t="str">
        <f>IF(NOT(ISBLANK(C173)),CONCATENATE(PARAMETRES!$C$3,A173),"")</f>
        <v/>
      </c>
      <c r="H173" s="40"/>
      <c r="I173" s="41"/>
      <c r="J173" s="41"/>
      <c r="K173" s="38">
        <f>COUNTIF(PROJETS!$B$2:$B$700,B173)</f>
        <v>0</v>
      </c>
      <c r="L173" s="37">
        <f>SUMIFS(PROJETS!$K$2:$K$699,PROJETS!B173:B870,Tableau5[[#This Row],[ID_CLIENT]])</f>
        <v>0</v>
      </c>
    </row>
    <row r="174" spans="1:12" x14ac:dyDescent="0.25">
      <c r="A174" s="38">
        <v>173</v>
      </c>
      <c r="B174" s="38" t="str">
        <f>IF(NOT(ISBLANK(C174)),CONCATENATE(PARAMETRES!$C$3,A174),"")</f>
        <v/>
      </c>
      <c r="H174" s="40"/>
      <c r="I174" s="41"/>
      <c r="J174" s="41"/>
      <c r="K174" s="38">
        <f>COUNTIF(PROJETS!$B$2:$B$700,B174)</f>
        <v>0</v>
      </c>
      <c r="L174" s="37">
        <f>SUMIFS(PROJETS!$K$2:$K$699,PROJETS!B174:B871,Tableau5[[#This Row],[ID_CLIENT]])</f>
        <v>0</v>
      </c>
    </row>
    <row r="175" spans="1:12" x14ac:dyDescent="0.25">
      <c r="A175" s="38">
        <v>174</v>
      </c>
      <c r="B175" s="38" t="str">
        <f>IF(NOT(ISBLANK(C175)),CONCATENATE(PARAMETRES!$C$3,A175),"")</f>
        <v/>
      </c>
      <c r="H175" s="40"/>
      <c r="I175" s="41"/>
      <c r="J175" s="41"/>
      <c r="K175" s="38">
        <f>COUNTIF(PROJETS!$B$2:$B$700,B175)</f>
        <v>0</v>
      </c>
      <c r="L175" s="37">
        <f>SUMIFS(PROJETS!$K$2:$K$699,PROJETS!B175:B872,Tableau5[[#This Row],[ID_CLIENT]])</f>
        <v>0</v>
      </c>
    </row>
    <row r="176" spans="1:12" x14ac:dyDescent="0.25">
      <c r="A176" s="38">
        <v>175</v>
      </c>
      <c r="B176" s="38" t="str">
        <f>IF(NOT(ISBLANK(C176)),CONCATENATE(PARAMETRES!$C$3,A176),"")</f>
        <v/>
      </c>
      <c r="H176" s="40"/>
      <c r="I176" s="41"/>
      <c r="J176" s="41"/>
      <c r="K176" s="38">
        <f>COUNTIF(PROJETS!$B$2:$B$700,B176)</f>
        <v>0</v>
      </c>
      <c r="L176" s="37">
        <f>SUMIFS(PROJETS!$K$2:$K$699,PROJETS!B176:B873,Tableau5[[#This Row],[ID_CLIENT]])</f>
        <v>0</v>
      </c>
    </row>
    <row r="177" spans="1:12" x14ac:dyDescent="0.25">
      <c r="A177" s="38">
        <v>176</v>
      </c>
      <c r="B177" s="38" t="str">
        <f>IF(NOT(ISBLANK(C177)),CONCATENATE(PARAMETRES!$C$3,A177),"")</f>
        <v/>
      </c>
      <c r="H177" s="40"/>
      <c r="I177" s="41"/>
      <c r="J177" s="41"/>
      <c r="K177" s="38">
        <f>COUNTIF(PROJETS!$B$2:$B$700,B177)</f>
        <v>0</v>
      </c>
      <c r="L177" s="37">
        <f>SUMIFS(PROJETS!$K$2:$K$699,PROJETS!B177:B874,Tableau5[[#This Row],[ID_CLIENT]])</f>
        <v>0</v>
      </c>
    </row>
    <row r="178" spans="1:12" x14ac:dyDescent="0.25">
      <c r="A178" s="38">
        <v>177</v>
      </c>
      <c r="B178" s="38" t="str">
        <f>IF(NOT(ISBLANK(C178)),CONCATENATE(PARAMETRES!$C$3,A178),"")</f>
        <v/>
      </c>
      <c r="H178" s="40"/>
      <c r="I178" s="41"/>
      <c r="J178" s="41"/>
      <c r="K178" s="38">
        <f>COUNTIF(PROJETS!$B$2:$B$700,B178)</f>
        <v>0</v>
      </c>
      <c r="L178" s="37">
        <f>SUMIFS(PROJETS!$K$2:$K$699,PROJETS!B178:B875,Tableau5[[#This Row],[ID_CLIENT]])</f>
        <v>0</v>
      </c>
    </row>
    <row r="179" spans="1:12" x14ac:dyDescent="0.25">
      <c r="A179" s="38">
        <v>178</v>
      </c>
      <c r="B179" s="38" t="str">
        <f>IF(NOT(ISBLANK(C179)),CONCATENATE(PARAMETRES!$C$3,A179),"")</f>
        <v/>
      </c>
      <c r="H179" s="40"/>
      <c r="I179" s="41"/>
      <c r="J179" s="41"/>
      <c r="K179" s="38">
        <f>COUNTIF(PROJETS!$B$2:$B$700,B179)</f>
        <v>0</v>
      </c>
      <c r="L179" s="37">
        <f>SUMIFS(PROJETS!$K$2:$K$699,PROJETS!B179:B876,Tableau5[[#This Row],[ID_CLIENT]])</f>
        <v>0</v>
      </c>
    </row>
    <row r="180" spans="1:12" x14ac:dyDescent="0.25">
      <c r="A180" s="38">
        <v>179</v>
      </c>
      <c r="B180" s="38" t="str">
        <f>IF(NOT(ISBLANK(C180)),CONCATENATE(PARAMETRES!$C$3,A180),"")</f>
        <v/>
      </c>
      <c r="H180" s="40"/>
      <c r="I180" s="41"/>
      <c r="J180" s="41"/>
      <c r="K180" s="38">
        <f>COUNTIF(PROJETS!$B$2:$B$700,B180)</f>
        <v>0</v>
      </c>
      <c r="L180" s="37">
        <f>SUMIFS(PROJETS!$K$2:$K$699,PROJETS!B180:B877,Tableau5[[#This Row],[ID_CLIENT]])</f>
        <v>0</v>
      </c>
    </row>
    <row r="181" spans="1:12" x14ac:dyDescent="0.25">
      <c r="A181" s="38">
        <v>180</v>
      </c>
      <c r="B181" s="38" t="str">
        <f>IF(NOT(ISBLANK(C181)),CONCATENATE(PARAMETRES!$C$3,A181),"")</f>
        <v/>
      </c>
      <c r="H181" s="40"/>
      <c r="I181" s="41"/>
      <c r="J181" s="41"/>
      <c r="K181" s="38">
        <f>COUNTIF(PROJETS!$B$2:$B$700,B181)</f>
        <v>0</v>
      </c>
      <c r="L181" s="37">
        <f>SUMIFS(PROJETS!$K$2:$K$699,PROJETS!B181:B878,Tableau5[[#This Row],[ID_CLIENT]])</f>
        <v>0</v>
      </c>
    </row>
    <row r="182" spans="1:12" x14ac:dyDescent="0.25">
      <c r="A182" s="38">
        <v>181</v>
      </c>
      <c r="B182" s="38" t="str">
        <f>IF(NOT(ISBLANK(C182)),CONCATENATE(PARAMETRES!$C$3,A182),"")</f>
        <v/>
      </c>
      <c r="H182" s="40"/>
      <c r="I182" s="41"/>
      <c r="J182" s="41"/>
      <c r="K182" s="38">
        <f>COUNTIF(PROJETS!$B$2:$B$700,B182)</f>
        <v>0</v>
      </c>
      <c r="L182" s="37">
        <f>SUMIFS(PROJETS!$K$2:$K$699,PROJETS!B182:B879,Tableau5[[#This Row],[ID_CLIENT]])</f>
        <v>0</v>
      </c>
    </row>
    <row r="183" spans="1:12" x14ac:dyDescent="0.25">
      <c r="A183" s="38">
        <v>182</v>
      </c>
      <c r="B183" s="38" t="str">
        <f>IF(NOT(ISBLANK(C183)),CONCATENATE(PARAMETRES!$C$3,A183),"")</f>
        <v/>
      </c>
      <c r="H183" s="40"/>
      <c r="I183" s="41"/>
      <c r="J183" s="41"/>
      <c r="K183" s="38">
        <f>COUNTIF(PROJETS!$B$2:$B$700,B183)</f>
        <v>0</v>
      </c>
      <c r="L183" s="37">
        <f>SUMIFS(PROJETS!$K$2:$K$699,PROJETS!B183:B880,Tableau5[[#This Row],[ID_CLIENT]])</f>
        <v>0</v>
      </c>
    </row>
    <row r="184" spans="1:12" x14ac:dyDescent="0.25">
      <c r="A184" s="38">
        <v>183</v>
      </c>
      <c r="B184" s="38" t="str">
        <f>IF(NOT(ISBLANK(C184)),CONCATENATE(PARAMETRES!$C$3,A184),"")</f>
        <v/>
      </c>
      <c r="H184" s="40"/>
      <c r="I184" s="41"/>
      <c r="J184" s="41"/>
      <c r="K184" s="38">
        <f>COUNTIF(PROJETS!$B$2:$B$700,B184)</f>
        <v>0</v>
      </c>
      <c r="L184" s="37">
        <f>SUMIFS(PROJETS!$K$2:$K$699,PROJETS!B184:B881,Tableau5[[#This Row],[ID_CLIENT]])</f>
        <v>0</v>
      </c>
    </row>
    <row r="185" spans="1:12" x14ac:dyDescent="0.25">
      <c r="A185" s="38">
        <v>184</v>
      </c>
      <c r="B185" s="38" t="str">
        <f>IF(NOT(ISBLANK(C185)),CONCATENATE(PARAMETRES!$C$3,A185),"")</f>
        <v/>
      </c>
      <c r="H185" s="40"/>
      <c r="I185" s="41"/>
      <c r="J185" s="41"/>
      <c r="K185" s="38">
        <f>COUNTIF(PROJETS!$B$2:$B$700,B185)</f>
        <v>0</v>
      </c>
      <c r="L185" s="37">
        <f>SUMIFS(PROJETS!$K$2:$K$699,PROJETS!B185:B882,Tableau5[[#This Row],[ID_CLIENT]])</f>
        <v>0</v>
      </c>
    </row>
    <row r="186" spans="1:12" x14ac:dyDescent="0.25">
      <c r="A186" s="38">
        <v>185</v>
      </c>
      <c r="B186" s="38" t="str">
        <f>IF(NOT(ISBLANK(C186)),CONCATENATE(PARAMETRES!$C$3,A186),"")</f>
        <v/>
      </c>
      <c r="H186" s="40"/>
      <c r="I186" s="41"/>
      <c r="J186" s="41"/>
      <c r="K186" s="38">
        <f>COUNTIF(PROJETS!$B$2:$B$700,B186)</f>
        <v>0</v>
      </c>
      <c r="L186" s="37">
        <f>SUMIFS(PROJETS!$K$2:$K$699,PROJETS!B186:B883,Tableau5[[#This Row],[ID_CLIENT]])</f>
        <v>0</v>
      </c>
    </row>
    <row r="187" spans="1:12" x14ac:dyDescent="0.25">
      <c r="A187" s="38">
        <v>186</v>
      </c>
      <c r="B187" s="38" t="str">
        <f>IF(NOT(ISBLANK(C187)),CONCATENATE(PARAMETRES!$C$3,A187),"")</f>
        <v/>
      </c>
      <c r="H187" s="40"/>
      <c r="I187" s="41"/>
      <c r="J187" s="41"/>
      <c r="K187" s="38">
        <f>COUNTIF(PROJETS!$B$2:$B$700,B187)</f>
        <v>0</v>
      </c>
      <c r="L187" s="37">
        <f>SUMIFS(PROJETS!$K$2:$K$699,PROJETS!B187:B884,Tableau5[[#This Row],[ID_CLIENT]])</f>
        <v>0</v>
      </c>
    </row>
    <row r="188" spans="1:12" x14ac:dyDescent="0.25">
      <c r="A188" s="38">
        <v>187</v>
      </c>
      <c r="B188" s="38" t="str">
        <f>IF(NOT(ISBLANK(C188)),CONCATENATE(PARAMETRES!$C$3,A188),"")</f>
        <v/>
      </c>
      <c r="H188" s="40"/>
      <c r="I188" s="41"/>
      <c r="J188" s="41"/>
      <c r="K188" s="38">
        <f>COUNTIF(PROJETS!$B$2:$B$700,B188)</f>
        <v>0</v>
      </c>
      <c r="L188" s="37">
        <f>SUMIFS(PROJETS!$K$2:$K$699,PROJETS!B188:B885,Tableau5[[#This Row],[ID_CLIENT]])</f>
        <v>0</v>
      </c>
    </row>
    <row r="189" spans="1:12" x14ac:dyDescent="0.25">
      <c r="A189" s="38">
        <v>188</v>
      </c>
      <c r="B189" s="38" t="str">
        <f>IF(NOT(ISBLANK(C189)),CONCATENATE(PARAMETRES!$C$3,A189),"")</f>
        <v/>
      </c>
      <c r="H189" s="40"/>
      <c r="I189" s="41"/>
      <c r="J189" s="41"/>
      <c r="K189" s="38">
        <f>COUNTIF(PROJETS!$B$2:$B$700,B189)</f>
        <v>0</v>
      </c>
      <c r="L189" s="37">
        <f>SUMIFS(PROJETS!$K$2:$K$699,PROJETS!B189:B886,Tableau5[[#This Row],[ID_CLIENT]])</f>
        <v>0</v>
      </c>
    </row>
    <row r="190" spans="1:12" x14ac:dyDescent="0.25">
      <c r="A190" s="38">
        <v>189</v>
      </c>
      <c r="B190" s="38" t="str">
        <f>IF(NOT(ISBLANK(C190)),CONCATENATE(PARAMETRES!$C$3,A190),"")</f>
        <v/>
      </c>
      <c r="H190" s="40"/>
      <c r="I190" s="41"/>
      <c r="J190" s="41"/>
      <c r="K190" s="38">
        <f>COUNTIF(PROJETS!$B$2:$B$700,B190)</f>
        <v>0</v>
      </c>
      <c r="L190" s="37">
        <f>SUMIFS(PROJETS!$K$2:$K$699,PROJETS!B190:B887,Tableau5[[#This Row],[ID_CLIENT]])</f>
        <v>0</v>
      </c>
    </row>
    <row r="191" spans="1:12" x14ac:dyDescent="0.25">
      <c r="A191" s="38">
        <v>190</v>
      </c>
      <c r="B191" s="38" t="str">
        <f>IF(NOT(ISBLANK(C191)),CONCATENATE(PARAMETRES!$C$3,A191),"")</f>
        <v/>
      </c>
      <c r="H191" s="40"/>
      <c r="I191" s="41"/>
      <c r="J191" s="41"/>
      <c r="K191" s="38">
        <f>COUNTIF(PROJETS!$B$2:$B$700,B191)</f>
        <v>0</v>
      </c>
      <c r="L191" s="37">
        <f>SUMIFS(PROJETS!$K$2:$K$699,PROJETS!B191:B888,Tableau5[[#This Row],[ID_CLIENT]])</f>
        <v>0</v>
      </c>
    </row>
    <row r="192" spans="1:12" x14ac:dyDescent="0.25">
      <c r="A192" s="38">
        <v>191</v>
      </c>
      <c r="B192" s="38" t="str">
        <f>IF(NOT(ISBLANK(C192)),CONCATENATE(PARAMETRES!$C$3,A192),"")</f>
        <v/>
      </c>
      <c r="H192" s="40"/>
      <c r="I192" s="41"/>
      <c r="J192" s="41"/>
      <c r="K192" s="38">
        <f>COUNTIF(PROJETS!$B$2:$B$700,B192)</f>
        <v>0</v>
      </c>
      <c r="L192" s="37">
        <f>SUMIFS(PROJETS!$K$2:$K$699,PROJETS!B192:B889,Tableau5[[#This Row],[ID_CLIENT]])</f>
        <v>0</v>
      </c>
    </row>
    <row r="193" spans="1:12" x14ac:dyDescent="0.25">
      <c r="A193" s="38">
        <v>192</v>
      </c>
      <c r="B193" s="38" t="str">
        <f>IF(NOT(ISBLANK(C193)),CONCATENATE(PARAMETRES!$C$3,A193),"")</f>
        <v/>
      </c>
      <c r="H193" s="40"/>
      <c r="I193" s="41"/>
      <c r="J193" s="41"/>
      <c r="K193" s="38">
        <f>COUNTIF(PROJETS!$B$2:$B$700,B193)</f>
        <v>0</v>
      </c>
      <c r="L193" s="37">
        <f>SUMIFS(PROJETS!$K$2:$K$699,PROJETS!B193:B890,Tableau5[[#This Row],[ID_CLIENT]])</f>
        <v>0</v>
      </c>
    </row>
    <row r="194" spans="1:12" x14ac:dyDescent="0.25">
      <c r="A194" s="38">
        <v>193</v>
      </c>
      <c r="B194" s="38" t="str">
        <f>IF(NOT(ISBLANK(C194)),CONCATENATE(PARAMETRES!$C$3,A194),"")</f>
        <v/>
      </c>
      <c r="H194" s="40"/>
      <c r="I194" s="41"/>
      <c r="J194" s="41"/>
      <c r="K194" s="38">
        <f>COUNTIF(PROJETS!$B$2:$B$700,B194)</f>
        <v>0</v>
      </c>
      <c r="L194" s="37">
        <f>SUMIFS(PROJETS!$K$2:$K$699,PROJETS!B194:B891,Tableau5[[#This Row],[ID_CLIENT]])</f>
        <v>0</v>
      </c>
    </row>
    <row r="195" spans="1:12" x14ac:dyDescent="0.25">
      <c r="A195" s="38">
        <v>194</v>
      </c>
      <c r="B195" s="38" t="str">
        <f>IF(NOT(ISBLANK(C195)),CONCATENATE(PARAMETRES!$C$3,A195),"")</f>
        <v/>
      </c>
      <c r="H195" s="40"/>
      <c r="I195" s="41"/>
      <c r="J195" s="41"/>
      <c r="K195" s="38">
        <f>COUNTIF(PROJETS!$B$2:$B$700,B195)</f>
        <v>0</v>
      </c>
      <c r="L195" s="37">
        <f>SUMIFS(PROJETS!$K$2:$K$699,PROJETS!B195:B892,Tableau5[[#This Row],[ID_CLIENT]])</f>
        <v>0</v>
      </c>
    </row>
    <row r="196" spans="1:12" x14ac:dyDescent="0.25">
      <c r="A196" s="38">
        <v>195</v>
      </c>
      <c r="B196" s="38" t="str">
        <f>IF(NOT(ISBLANK(C196)),CONCATENATE(PARAMETRES!$C$3,A196),"")</f>
        <v/>
      </c>
      <c r="H196" s="40"/>
      <c r="I196" s="41"/>
      <c r="J196" s="41"/>
      <c r="K196" s="38">
        <f>COUNTIF(PROJETS!$B$2:$B$700,B196)</f>
        <v>0</v>
      </c>
      <c r="L196" s="37">
        <f>SUMIFS(PROJETS!$K$2:$K$699,PROJETS!B196:B893,Tableau5[[#This Row],[ID_CLIENT]])</f>
        <v>0</v>
      </c>
    </row>
    <row r="197" spans="1:12" x14ac:dyDescent="0.25">
      <c r="A197" s="38">
        <v>196</v>
      </c>
      <c r="B197" s="38" t="str">
        <f>IF(NOT(ISBLANK(C197)),CONCATENATE(PARAMETRES!$C$3,A197),"")</f>
        <v/>
      </c>
      <c r="H197" s="40"/>
      <c r="I197" s="41"/>
      <c r="J197" s="41"/>
      <c r="K197" s="38">
        <f>COUNTIF(PROJETS!$B$2:$B$700,B197)</f>
        <v>0</v>
      </c>
      <c r="L197" s="37">
        <f>SUMIFS(PROJETS!$K$2:$K$699,PROJETS!B197:B894,Tableau5[[#This Row],[ID_CLIENT]])</f>
        <v>0</v>
      </c>
    </row>
    <row r="198" spans="1:12" x14ac:dyDescent="0.25">
      <c r="A198" s="38">
        <v>197</v>
      </c>
      <c r="B198" s="38" t="str">
        <f>IF(NOT(ISBLANK(C198)),CONCATENATE(PARAMETRES!$C$3,A198),"")</f>
        <v/>
      </c>
      <c r="H198" s="40"/>
      <c r="I198" s="41"/>
      <c r="J198" s="41"/>
      <c r="K198" s="38">
        <f>COUNTIF(PROJETS!$B$2:$B$700,B198)</f>
        <v>0</v>
      </c>
      <c r="L198" s="37">
        <f>SUMIFS(PROJETS!$K$2:$K$699,PROJETS!B198:B895,Tableau5[[#This Row],[ID_CLIENT]])</f>
        <v>0</v>
      </c>
    </row>
    <row r="199" spans="1:12" x14ac:dyDescent="0.25">
      <c r="A199" s="38">
        <v>198</v>
      </c>
      <c r="B199" s="38" t="str">
        <f>IF(NOT(ISBLANK(C199)),CONCATENATE(PARAMETRES!$C$3,A199),"")</f>
        <v/>
      </c>
      <c r="H199" s="40"/>
      <c r="I199" s="41"/>
      <c r="J199" s="41"/>
      <c r="K199" s="38">
        <f>COUNTIF(PROJETS!$B$2:$B$700,B199)</f>
        <v>0</v>
      </c>
      <c r="L199" s="37">
        <f>SUMIFS(PROJETS!$K$2:$K$699,PROJETS!B199:B896,Tableau5[[#This Row],[ID_CLIENT]])</f>
        <v>0</v>
      </c>
    </row>
    <row r="200" spans="1:12" x14ac:dyDescent="0.25">
      <c r="A200" s="38">
        <v>199</v>
      </c>
      <c r="B200" s="38" t="str">
        <f>IF(NOT(ISBLANK(C200)),CONCATENATE(PARAMETRES!$C$3,A200),"")</f>
        <v/>
      </c>
      <c r="H200" s="40"/>
      <c r="I200" s="41"/>
      <c r="J200" s="41"/>
      <c r="K200" s="38">
        <f>COUNTIF(PROJETS!$B$2:$B$700,B200)</f>
        <v>0</v>
      </c>
      <c r="L200" s="37">
        <f>SUMIFS(PROJETS!$K$2:$K$699,PROJETS!B200:B897,Tableau5[[#This Row],[ID_CLIENT]])</f>
        <v>0</v>
      </c>
    </row>
    <row r="201" spans="1:12" x14ac:dyDescent="0.25">
      <c r="A201" s="38">
        <v>200</v>
      </c>
      <c r="B201" s="38" t="str">
        <f>IF(NOT(ISBLANK(C201)),CONCATENATE(PARAMETRES!$C$3,A201),"")</f>
        <v/>
      </c>
      <c r="H201" s="40"/>
      <c r="I201" s="41"/>
      <c r="J201" s="41"/>
      <c r="K201" s="38">
        <f>COUNTIF(PROJETS!$B$2:$B$700,B201)</f>
        <v>0</v>
      </c>
      <c r="L201" s="37">
        <f>SUMIFS(PROJETS!$K$2:$K$699,PROJETS!B201:B898,Tableau5[[#This Row],[ID_CLIENT]])</f>
        <v>0</v>
      </c>
    </row>
    <row r="202" spans="1:12" x14ac:dyDescent="0.25">
      <c r="A202" s="38">
        <v>201</v>
      </c>
      <c r="B202" s="38" t="str">
        <f>IF(NOT(ISBLANK(C202)),CONCATENATE(PARAMETRES!$C$3,A202),"")</f>
        <v/>
      </c>
      <c r="H202" s="40"/>
      <c r="I202" s="41"/>
      <c r="J202" s="41"/>
      <c r="K202" s="38">
        <f>COUNTIF(PROJETS!$B$2:$B$700,B202)</f>
        <v>0</v>
      </c>
      <c r="L202" s="37">
        <f>SUMIFS(PROJETS!$K$2:$K$699,PROJETS!B202:B899,Tableau5[[#This Row],[ID_CLIENT]])</f>
        <v>0</v>
      </c>
    </row>
    <row r="203" spans="1:12" x14ac:dyDescent="0.25">
      <c r="A203" s="38">
        <v>202</v>
      </c>
      <c r="B203" s="38" t="str">
        <f>IF(NOT(ISBLANK(C203)),CONCATENATE(PARAMETRES!$C$3,A203),"")</f>
        <v/>
      </c>
      <c r="H203" s="40"/>
      <c r="I203" s="41"/>
      <c r="J203" s="41"/>
      <c r="K203" s="38">
        <f>COUNTIF(PROJETS!$B$2:$B$700,B203)</f>
        <v>0</v>
      </c>
      <c r="L203" s="37">
        <f>SUMIFS(PROJETS!$K$2:$K$699,PROJETS!B203:B900,Tableau5[[#This Row],[ID_CLIENT]])</f>
        <v>0</v>
      </c>
    </row>
    <row r="204" spans="1:12" x14ac:dyDescent="0.25">
      <c r="A204" s="38">
        <v>203</v>
      </c>
      <c r="B204" s="38" t="str">
        <f>IF(NOT(ISBLANK(C204)),CONCATENATE(PARAMETRES!$C$3,A204),"")</f>
        <v/>
      </c>
      <c r="H204" s="40"/>
      <c r="I204" s="41"/>
      <c r="J204" s="41"/>
      <c r="K204" s="38">
        <f>COUNTIF(PROJETS!$B$2:$B$700,B204)</f>
        <v>0</v>
      </c>
      <c r="L204" s="37">
        <f>SUMIFS(PROJETS!$K$2:$K$699,PROJETS!B204:B901,Tableau5[[#This Row],[ID_CLIENT]])</f>
        <v>0</v>
      </c>
    </row>
    <row r="205" spans="1:12" x14ac:dyDescent="0.25">
      <c r="A205" s="38">
        <v>204</v>
      </c>
      <c r="B205" s="38" t="str">
        <f>IF(NOT(ISBLANK(C205)),CONCATENATE(PARAMETRES!$C$3,A205),"")</f>
        <v/>
      </c>
      <c r="H205" s="40"/>
      <c r="I205" s="41"/>
      <c r="J205" s="41"/>
      <c r="K205" s="38">
        <f>COUNTIF(PROJETS!$B$2:$B$700,B205)</f>
        <v>0</v>
      </c>
      <c r="L205" s="37">
        <f>SUMIFS(PROJETS!$K$2:$K$699,PROJETS!B205:B902,Tableau5[[#This Row],[ID_CLIENT]])</f>
        <v>0</v>
      </c>
    </row>
    <row r="206" spans="1:12" x14ac:dyDescent="0.25">
      <c r="A206" s="38">
        <v>205</v>
      </c>
      <c r="B206" s="38" t="str">
        <f>IF(NOT(ISBLANK(C206)),CONCATENATE(PARAMETRES!$C$3,A206),"")</f>
        <v/>
      </c>
      <c r="H206" s="40"/>
      <c r="I206" s="41"/>
      <c r="J206" s="41"/>
      <c r="K206" s="38">
        <f>COUNTIF(PROJETS!$B$2:$B$700,B206)</f>
        <v>0</v>
      </c>
      <c r="L206" s="37">
        <f>SUMIFS(PROJETS!$K$2:$K$699,PROJETS!B206:B903,Tableau5[[#This Row],[ID_CLIENT]])</f>
        <v>0</v>
      </c>
    </row>
    <row r="207" spans="1:12" x14ac:dyDescent="0.25">
      <c r="A207" s="38">
        <v>206</v>
      </c>
      <c r="B207" s="38" t="str">
        <f>IF(NOT(ISBLANK(C207)),CONCATENATE(PARAMETRES!$C$3,A207),"")</f>
        <v/>
      </c>
      <c r="H207" s="40"/>
      <c r="I207" s="41"/>
      <c r="J207" s="41"/>
      <c r="K207" s="38">
        <f>COUNTIF(PROJETS!$B$2:$B$700,B207)</f>
        <v>0</v>
      </c>
      <c r="L207" s="37">
        <f>SUMIFS(PROJETS!$K$2:$K$699,PROJETS!B207:B904,Tableau5[[#This Row],[ID_CLIENT]])</f>
        <v>0</v>
      </c>
    </row>
    <row r="208" spans="1:12" x14ac:dyDescent="0.25">
      <c r="A208" s="38">
        <v>207</v>
      </c>
      <c r="B208" s="38" t="str">
        <f>IF(NOT(ISBLANK(C208)),CONCATENATE(PARAMETRES!$C$3,A208),"")</f>
        <v/>
      </c>
      <c r="H208" s="40"/>
      <c r="I208" s="41"/>
      <c r="J208" s="41"/>
      <c r="K208" s="38">
        <f>COUNTIF(PROJETS!$B$2:$B$700,B208)</f>
        <v>0</v>
      </c>
      <c r="L208" s="37">
        <f>SUMIFS(PROJETS!$K$2:$K$699,PROJETS!B208:B905,Tableau5[[#This Row],[ID_CLIENT]])</f>
        <v>0</v>
      </c>
    </row>
    <row r="209" spans="1:12" x14ac:dyDescent="0.25">
      <c r="A209" s="38">
        <v>208</v>
      </c>
      <c r="B209" s="38" t="str">
        <f>IF(NOT(ISBLANK(C209)),CONCATENATE(PARAMETRES!$C$3,A209),"")</f>
        <v/>
      </c>
      <c r="H209" s="40"/>
      <c r="I209" s="41"/>
      <c r="J209" s="41"/>
      <c r="K209" s="38">
        <f>COUNTIF(PROJETS!$B$2:$B$700,B209)</f>
        <v>0</v>
      </c>
      <c r="L209" s="37">
        <f>SUMIFS(PROJETS!$K$2:$K$699,PROJETS!B209:B906,Tableau5[[#This Row],[ID_CLIENT]])</f>
        <v>0</v>
      </c>
    </row>
    <row r="210" spans="1:12" x14ac:dyDescent="0.25">
      <c r="A210" s="38">
        <v>209</v>
      </c>
      <c r="B210" s="38" t="str">
        <f>IF(NOT(ISBLANK(C210)),CONCATENATE(PARAMETRES!$C$3,A210),"")</f>
        <v/>
      </c>
      <c r="H210" s="40"/>
      <c r="I210" s="41"/>
      <c r="J210" s="41"/>
      <c r="K210" s="38">
        <f>COUNTIF(PROJETS!$B$2:$B$700,B210)</f>
        <v>0</v>
      </c>
      <c r="L210" s="37">
        <f>SUMIFS(PROJETS!$K$2:$K$699,PROJETS!B210:B907,Tableau5[[#This Row],[ID_CLIENT]])</f>
        <v>0</v>
      </c>
    </row>
    <row r="211" spans="1:12" x14ac:dyDescent="0.25">
      <c r="A211" s="38">
        <v>210</v>
      </c>
      <c r="B211" s="38" t="str">
        <f>IF(NOT(ISBLANK(C211)),CONCATENATE(PARAMETRES!$C$3,A211),"")</f>
        <v/>
      </c>
      <c r="H211" s="40"/>
      <c r="I211" s="41"/>
      <c r="J211" s="41"/>
      <c r="K211" s="38">
        <f>COUNTIF(PROJETS!$B$2:$B$700,B211)</f>
        <v>0</v>
      </c>
      <c r="L211" s="37">
        <f>SUMIFS(PROJETS!$K$2:$K$699,PROJETS!B211:B908,Tableau5[[#This Row],[ID_CLIENT]])</f>
        <v>0</v>
      </c>
    </row>
    <row r="212" spans="1:12" x14ac:dyDescent="0.25">
      <c r="A212" s="38">
        <v>211</v>
      </c>
      <c r="B212" s="38" t="str">
        <f>IF(NOT(ISBLANK(C212)),CONCATENATE(PARAMETRES!$C$3,A212),"")</f>
        <v/>
      </c>
      <c r="H212" s="40"/>
      <c r="I212" s="41"/>
      <c r="J212" s="41"/>
      <c r="K212" s="38">
        <f>COUNTIF(PROJETS!$B$2:$B$700,B212)</f>
        <v>0</v>
      </c>
      <c r="L212" s="37">
        <f>SUMIFS(PROJETS!$K$2:$K$699,PROJETS!B212:B909,Tableau5[[#This Row],[ID_CLIENT]])</f>
        <v>0</v>
      </c>
    </row>
    <row r="213" spans="1:12" x14ac:dyDescent="0.25">
      <c r="A213" s="38">
        <v>212</v>
      </c>
      <c r="B213" s="38" t="str">
        <f>IF(NOT(ISBLANK(C213)),CONCATENATE(PARAMETRES!$C$3,A213),"")</f>
        <v/>
      </c>
      <c r="H213" s="40"/>
      <c r="I213" s="41"/>
      <c r="J213" s="41"/>
      <c r="K213" s="38">
        <f>COUNTIF(PROJETS!$B$2:$B$700,B213)</f>
        <v>0</v>
      </c>
      <c r="L213" s="37">
        <f>SUMIFS(PROJETS!$K$2:$K$699,PROJETS!B213:B910,Tableau5[[#This Row],[ID_CLIENT]])</f>
        <v>0</v>
      </c>
    </row>
    <row r="214" spans="1:12" x14ac:dyDescent="0.25">
      <c r="A214" s="38">
        <v>213</v>
      </c>
      <c r="B214" s="38" t="str">
        <f>IF(NOT(ISBLANK(C214)),CONCATENATE(PARAMETRES!$C$3,A214),"")</f>
        <v/>
      </c>
      <c r="H214" s="40"/>
      <c r="I214" s="41"/>
      <c r="J214" s="41"/>
      <c r="K214" s="38">
        <f>COUNTIF(PROJETS!$B$2:$B$700,B214)</f>
        <v>0</v>
      </c>
      <c r="L214" s="37">
        <f>SUMIFS(PROJETS!$K$2:$K$699,PROJETS!B214:B911,Tableau5[[#This Row],[ID_CLIENT]])</f>
        <v>0</v>
      </c>
    </row>
    <row r="215" spans="1:12" x14ac:dyDescent="0.25">
      <c r="A215" s="38">
        <v>214</v>
      </c>
      <c r="B215" s="38" t="str">
        <f>IF(NOT(ISBLANK(C215)),CONCATENATE(PARAMETRES!$C$3,A215),"")</f>
        <v/>
      </c>
      <c r="H215" s="40"/>
      <c r="I215" s="41"/>
      <c r="J215" s="41"/>
      <c r="K215" s="38">
        <f>COUNTIF(PROJETS!$B$2:$B$700,B215)</f>
        <v>0</v>
      </c>
      <c r="L215" s="37">
        <f>SUMIFS(PROJETS!$K$2:$K$699,PROJETS!B215:B912,Tableau5[[#This Row],[ID_CLIENT]])</f>
        <v>0</v>
      </c>
    </row>
    <row r="216" spans="1:12" x14ac:dyDescent="0.25">
      <c r="A216" s="38">
        <v>215</v>
      </c>
      <c r="B216" s="38" t="str">
        <f>IF(NOT(ISBLANK(C216)),CONCATENATE(PARAMETRES!$C$3,A216),"")</f>
        <v/>
      </c>
      <c r="H216" s="40"/>
      <c r="I216" s="41"/>
      <c r="J216" s="41"/>
      <c r="K216" s="38">
        <f>COUNTIF(PROJETS!$B$2:$B$700,B216)</f>
        <v>0</v>
      </c>
      <c r="L216" s="37">
        <f>SUMIFS(PROJETS!$K$2:$K$699,PROJETS!B216:B913,Tableau5[[#This Row],[ID_CLIENT]])</f>
        <v>0</v>
      </c>
    </row>
    <row r="217" spans="1:12" x14ac:dyDescent="0.25">
      <c r="A217" s="38">
        <v>216</v>
      </c>
      <c r="B217" s="38" t="str">
        <f>IF(NOT(ISBLANK(C217)),CONCATENATE(PARAMETRES!$C$3,A217),"")</f>
        <v/>
      </c>
      <c r="H217" s="40"/>
      <c r="I217" s="41"/>
      <c r="J217" s="41"/>
      <c r="K217" s="38">
        <f>COUNTIF(PROJETS!$B$2:$B$700,B217)</f>
        <v>0</v>
      </c>
      <c r="L217" s="37">
        <f>SUMIFS(PROJETS!$K$2:$K$699,PROJETS!B217:B914,Tableau5[[#This Row],[ID_CLIENT]])</f>
        <v>0</v>
      </c>
    </row>
    <row r="218" spans="1:12" x14ac:dyDescent="0.25">
      <c r="A218" s="38">
        <v>217</v>
      </c>
      <c r="B218" s="38" t="str">
        <f>IF(NOT(ISBLANK(C218)),CONCATENATE(PARAMETRES!$C$3,A218),"")</f>
        <v/>
      </c>
      <c r="H218" s="40"/>
      <c r="I218" s="41"/>
      <c r="J218" s="41"/>
      <c r="K218" s="38">
        <f>COUNTIF(PROJETS!$B$2:$B$700,B218)</f>
        <v>0</v>
      </c>
      <c r="L218" s="37">
        <f>SUMIFS(PROJETS!$K$2:$K$699,PROJETS!B218:B915,Tableau5[[#This Row],[ID_CLIENT]])</f>
        <v>0</v>
      </c>
    </row>
    <row r="219" spans="1:12" x14ac:dyDescent="0.25">
      <c r="A219" s="38">
        <v>218</v>
      </c>
      <c r="B219" s="38" t="str">
        <f>IF(NOT(ISBLANK(C219)),CONCATENATE(PARAMETRES!$C$3,A219),"")</f>
        <v/>
      </c>
      <c r="H219" s="40"/>
      <c r="I219" s="41"/>
      <c r="J219" s="41"/>
      <c r="K219" s="38">
        <f>COUNTIF(PROJETS!$B$2:$B$700,B219)</f>
        <v>0</v>
      </c>
      <c r="L219" s="37">
        <f>SUMIFS(PROJETS!$K$2:$K$699,PROJETS!B219:B916,Tableau5[[#This Row],[ID_CLIENT]])</f>
        <v>0</v>
      </c>
    </row>
    <row r="220" spans="1:12" x14ac:dyDescent="0.25">
      <c r="A220" s="38">
        <v>219</v>
      </c>
      <c r="B220" s="38" t="str">
        <f>IF(NOT(ISBLANK(C220)),CONCATENATE(PARAMETRES!$C$3,A220),"")</f>
        <v/>
      </c>
      <c r="H220" s="40"/>
      <c r="I220" s="41"/>
      <c r="J220" s="41"/>
      <c r="K220" s="38">
        <f>COUNTIF(PROJETS!$B$2:$B$700,B220)</f>
        <v>0</v>
      </c>
      <c r="L220" s="37">
        <f>SUMIFS(PROJETS!$K$2:$K$699,PROJETS!B220:B917,Tableau5[[#This Row],[ID_CLIENT]])</f>
        <v>0</v>
      </c>
    </row>
    <row r="221" spans="1:12" x14ac:dyDescent="0.25">
      <c r="A221" s="38">
        <v>220</v>
      </c>
      <c r="B221" s="38" t="str">
        <f>IF(NOT(ISBLANK(C221)),CONCATENATE(PARAMETRES!$C$3,A221),"")</f>
        <v/>
      </c>
      <c r="H221" s="40"/>
      <c r="I221" s="41"/>
      <c r="J221" s="41"/>
      <c r="K221" s="38">
        <f>COUNTIF(PROJETS!$B$2:$B$700,B221)</f>
        <v>0</v>
      </c>
      <c r="L221" s="37">
        <f>SUMIFS(PROJETS!$K$2:$K$699,PROJETS!B221:B918,Tableau5[[#This Row],[ID_CLIENT]])</f>
        <v>0</v>
      </c>
    </row>
    <row r="222" spans="1:12" x14ac:dyDescent="0.25">
      <c r="A222" s="38">
        <v>221</v>
      </c>
      <c r="B222" s="38" t="str">
        <f>IF(NOT(ISBLANK(C222)),CONCATENATE(PARAMETRES!$C$3,A222),"")</f>
        <v/>
      </c>
      <c r="H222" s="40"/>
      <c r="I222" s="41"/>
      <c r="J222" s="41"/>
      <c r="K222" s="38">
        <f>COUNTIF(PROJETS!$B$2:$B$700,B222)</f>
        <v>0</v>
      </c>
      <c r="L222" s="37">
        <f>SUMIFS(PROJETS!$K$2:$K$699,PROJETS!B222:B919,Tableau5[[#This Row],[ID_CLIENT]])</f>
        <v>0</v>
      </c>
    </row>
    <row r="223" spans="1:12" x14ac:dyDescent="0.25">
      <c r="A223" s="38">
        <v>222</v>
      </c>
      <c r="B223" s="38" t="str">
        <f>IF(NOT(ISBLANK(C223)),CONCATENATE(PARAMETRES!$C$3,A223),"")</f>
        <v/>
      </c>
      <c r="H223" s="40"/>
      <c r="I223" s="41"/>
      <c r="J223" s="41"/>
      <c r="K223" s="38">
        <f>COUNTIF(PROJETS!$B$2:$B$700,B223)</f>
        <v>0</v>
      </c>
      <c r="L223" s="37">
        <f>SUMIFS(PROJETS!$K$2:$K$699,PROJETS!B223:B920,Tableau5[[#This Row],[ID_CLIENT]])</f>
        <v>0</v>
      </c>
    </row>
    <row r="224" spans="1:12" x14ac:dyDescent="0.25">
      <c r="A224" s="38">
        <v>223</v>
      </c>
      <c r="B224" s="38" t="str">
        <f>IF(NOT(ISBLANK(C224)),CONCATENATE(PARAMETRES!$C$3,A224),"")</f>
        <v/>
      </c>
      <c r="H224" s="40"/>
      <c r="I224" s="41"/>
      <c r="J224" s="41"/>
      <c r="K224" s="38">
        <f>COUNTIF(PROJETS!$B$2:$B$700,B224)</f>
        <v>0</v>
      </c>
      <c r="L224" s="37">
        <f>SUMIFS(PROJETS!$K$2:$K$699,PROJETS!B224:B921,Tableau5[[#This Row],[ID_CLIENT]])</f>
        <v>0</v>
      </c>
    </row>
    <row r="225" spans="1:12" x14ac:dyDescent="0.25">
      <c r="A225" s="38">
        <v>224</v>
      </c>
      <c r="B225" s="38" t="str">
        <f>IF(NOT(ISBLANK(C225)),CONCATENATE(PARAMETRES!$C$3,A225),"")</f>
        <v/>
      </c>
      <c r="H225" s="40"/>
      <c r="I225" s="41"/>
      <c r="J225" s="41"/>
      <c r="K225" s="38">
        <f>COUNTIF(PROJETS!$B$2:$B$700,B225)</f>
        <v>0</v>
      </c>
      <c r="L225" s="37">
        <f>SUMIFS(PROJETS!$K$2:$K$699,PROJETS!B225:B922,Tableau5[[#This Row],[ID_CLIENT]])</f>
        <v>0</v>
      </c>
    </row>
    <row r="226" spans="1:12" x14ac:dyDescent="0.25">
      <c r="A226" s="38">
        <v>225</v>
      </c>
      <c r="B226" s="38" t="str">
        <f>IF(NOT(ISBLANK(C226)),CONCATENATE(PARAMETRES!$C$3,A226),"")</f>
        <v/>
      </c>
      <c r="H226" s="40"/>
      <c r="I226" s="41"/>
      <c r="J226" s="41"/>
      <c r="K226" s="38">
        <f>COUNTIF(PROJETS!$B$2:$B$700,B226)</f>
        <v>0</v>
      </c>
      <c r="L226" s="37">
        <f>SUMIFS(PROJETS!$K$2:$K$699,PROJETS!B226:B923,Tableau5[[#This Row],[ID_CLIENT]])</f>
        <v>0</v>
      </c>
    </row>
    <row r="227" spans="1:12" x14ac:dyDescent="0.25">
      <c r="A227" s="38">
        <v>226</v>
      </c>
      <c r="B227" s="38" t="str">
        <f>IF(NOT(ISBLANK(C227)),CONCATENATE(PARAMETRES!$C$3,A227),"")</f>
        <v/>
      </c>
      <c r="H227" s="40"/>
      <c r="I227" s="41"/>
      <c r="J227" s="41"/>
      <c r="K227" s="38">
        <f>COUNTIF(PROJETS!$B$2:$B$700,B227)</f>
        <v>0</v>
      </c>
      <c r="L227" s="37">
        <f>SUMIFS(PROJETS!$K$2:$K$699,PROJETS!B227:B924,Tableau5[[#This Row],[ID_CLIENT]])</f>
        <v>0</v>
      </c>
    </row>
    <row r="228" spans="1:12" x14ac:dyDescent="0.25">
      <c r="A228" s="38">
        <v>227</v>
      </c>
      <c r="B228" s="38" t="str">
        <f>IF(NOT(ISBLANK(C228)),CONCATENATE(PARAMETRES!$C$3,A228),"")</f>
        <v/>
      </c>
      <c r="H228" s="40"/>
      <c r="I228" s="41"/>
      <c r="J228" s="41"/>
      <c r="K228" s="38">
        <f>COUNTIF(PROJETS!$B$2:$B$700,B228)</f>
        <v>0</v>
      </c>
      <c r="L228" s="37">
        <f>SUMIFS(PROJETS!$K$2:$K$699,PROJETS!B228:B925,Tableau5[[#This Row],[ID_CLIENT]])</f>
        <v>0</v>
      </c>
    </row>
    <row r="229" spans="1:12" x14ac:dyDescent="0.25">
      <c r="A229" s="38">
        <v>228</v>
      </c>
      <c r="B229" s="38" t="str">
        <f>IF(NOT(ISBLANK(C229)),CONCATENATE(PARAMETRES!$C$3,A229),"")</f>
        <v/>
      </c>
      <c r="H229" s="40"/>
      <c r="I229" s="41"/>
      <c r="J229" s="41"/>
      <c r="K229" s="38">
        <f>COUNTIF(PROJETS!$B$2:$B$700,B229)</f>
        <v>0</v>
      </c>
      <c r="L229" s="37">
        <f>SUMIFS(PROJETS!$K$2:$K$699,PROJETS!B229:B926,Tableau5[[#This Row],[ID_CLIENT]])</f>
        <v>0</v>
      </c>
    </row>
    <row r="230" spans="1:12" x14ac:dyDescent="0.25">
      <c r="A230" s="38">
        <v>229</v>
      </c>
      <c r="B230" s="38" t="str">
        <f>IF(NOT(ISBLANK(C230)),CONCATENATE(PARAMETRES!$C$3,A230),"")</f>
        <v/>
      </c>
      <c r="H230" s="40"/>
      <c r="I230" s="41"/>
      <c r="J230" s="41"/>
      <c r="K230" s="38">
        <f>COUNTIF(PROJETS!$B$2:$B$700,B230)</f>
        <v>0</v>
      </c>
      <c r="L230" s="37">
        <f>SUMIFS(PROJETS!$K$2:$K$699,PROJETS!B230:B927,Tableau5[[#This Row],[ID_CLIENT]])</f>
        <v>0</v>
      </c>
    </row>
    <row r="231" spans="1:12" x14ac:dyDescent="0.25">
      <c r="A231" s="38">
        <v>230</v>
      </c>
      <c r="B231" s="38" t="str">
        <f>IF(NOT(ISBLANK(C231)),CONCATENATE(PARAMETRES!$C$3,A231),"")</f>
        <v/>
      </c>
      <c r="H231" s="40"/>
      <c r="I231" s="41"/>
      <c r="J231" s="41"/>
      <c r="K231" s="38">
        <f>COUNTIF(PROJETS!$B$2:$B$700,B231)</f>
        <v>0</v>
      </c>
      <c r="L231" s="37">
        <f>SUMIFS(PROJETS!$K$2:$K$699,PROJETS!B231:B928,Tableau5[[#This Row],[ID_CLIENT]])</f>
        <v>0</v>
      </c>
    </row>
    <row r="232" spans="1:12" x14ac:dyDescent="0.25">
      <c r="A232" s="38">
        <v>231</v>
      </c>
      <c r="B232" s="38" t="str">
        <f>IF(NOT(ISBLANK(C232)),CONCATENATE(PARAMETRES!$C$3,A232),"")</f>
        <v/>
      </c>
      <c r="H232" s="40"/>
      <c r="I232" s="41"/>
      <c r="J232" s="41"/>
      <c r="K232" s="38">
        <f>COUNTIF(PROJETS!$B$2:$B$700,B232)</f>
        <v>0</v>
      </c>
      <c r="L232" s="37">
        <f>SUMIFS(PROJETS!$K$2:$K$699,PROJETS!B232:B929,Tableau5[[#This Row],[ID_CLIENT]])</f>
        <v>0</v>
      </c>
    </row>
    <row r="233" spans="1:12" x14ac:dyDescent="0.25">
      <c r="A233" s="38">
        <v>232</v>
      </c>
      <c r="B233" s="38" t="str">
        <f>IF(NOT(ISBLANK(C233)),CONCATENATE(PARAMETRES!$C$3,A233),"")</f>
        <v/>
      </c>
      <c r="H233" s="40"/>
      <c r="I233" s="41"/>
      <c r="J233" s="41"/>
      <c r="K233" s="38">
        <f>COUNTIF(PROJETS!$B$2:$B$700,B233)</f>
        <v>0</v>
      </c>
      <c r="L233" s="37">
        <f>SUMIFS(PROJETS!$K$2:$K$699,PROJETS!B233:B930,Tableau5[[#This Row],[ID_CLIENT]])</f>
        <v>0</v>
      </c>
    </row>
    <row r="234" spans="1:12" x14ac:dyDescent="0.25">
      <c r="A234" s="38">
        <v>233</v>
      </c>
      <c r="B234" s="38" t="str">
        <f>IF(NOT(ISBLANK(C234)),CONCATENATE(PARAMETRES!$C$3,A234),"")</f>
        <v/>
      </c>
      <c r="H234" s="40"/>
      <c r="I234" s="41"/>
      <c r="J234" s="41"/>
      <c r="K234" s="38">
        <f>COUNTIF(PROJETS!$B$2:$B$700,B234)</f>
        <v>0</v>
      </c>
      <c r="L234" s="37">
        <f>SUMIFS(PROJETS!$K$2:$K$699,PROJETS!B234:B931,Tableau5[[#This Row],[ID_CLIENT]])</f>
        <v>0</v>
      </c>
    </row>
    <row r="235" spans="1:12" x14ac:dyDescent="0.25">
      <c r="A235" s="38">
        <v>234</v>
      </c>
      <c r="B235" s="38" t="str">
        <f>IF(NOT(ISBLANK(C235)),CONCATENATE(PARAMETRES!$C$3,A235),"")</f>
        <v/>
      </c>
      <c r="H235" s="40"/>
      <c r="I235" s="41"/>
      <c r="J235" s="41"/>
      <c r="K235" s="38">
        <f>COUNTIF(PROJETS!$B$2:$B$700,B235)</f>
        <v>0</v>
      </c>
      <c r="L235" s="37">
        <f>SUMIFS(PROJETS!$K$2:$K$699,PROJETS!B235:B932,Tableau5[[#This Row],[ID_CLIENT]])</f>
        <v>0</v>
      </c>
    </row>
    <row r="236" spans="1:12" x14ac:dyDescent="0.25">
      <c r="A236" s="38">
        <v>235</v>
      </c>
      <c r="B236" s="38" t="str">
        <f>IF(NOT(ISBLANK(C236)),CONCATENATE(PARAMETRES!$C$3,A236),"")</f>
        <v/>
      </c>
      <c r="H236" s="40"/>
      <c r="I236" s="41"/>
      <c r="J236" s="41"/>
      <c r="K236" s="38">
        <f>COUNTIF(PROJETS!$B$2:$B$700,B236)</f>
        <v>0</v>
      </c>
      <c r="L236" s="37">
        <f>SUMIFS(PROJETS!$K$2:$K$699,PROJETS!B236:B933,Tableau5[[#This Row],[ID_CLIENT]])</f>
        <v>0</v>
      </c>
    </row>
    <row r="237" spans="1:12" x14ac:dyDescent="0.25">
      <c r="A237" s="38">
        <v>236</v>
      </c>
      <c r="B237" s="38" t="str">
        <f>IF(NOT(ISBLANK(C237)),CONCATENATE(PARAMETRES!$C$3,A237),"")</f>
        <v/>
      </c>
      <c r="H237" s="40"/>
      <c r="I237" s="41"/>
      <c r="J237" s="41"/>
      <c r="K237" s="38">
        <f>COUNTIF(PROJETS!$B$2:$B$700,B237)</f>
        <v>0</v>
      </c>
      <c r="L237" s="37">
        <f>SUMIFS(PROJETS!$K$2:$K$699,PROJETS!B237:B934,Tableau5[[#This Row],[ID_CLIENT]])</f>
        <v>0</v>
      </c>
    </row>
    <row r="238" spans="1:12" x14ac:dyDescent="0.25">
      <c r="A238" s="38">
        <v>237</v>
      </c>
      <c r="B238" s="38" t="str">
        <f>IF(NOT(ISBLANK(C238)),CONCATENATE(PARAMETRES!$C$3,A238),"")</f>
        <v/>
      </c>
      <c r="H238" s="40"/>
      <c r="I238" s="41"/>
      <c r="J238" s="41"/>
      <c r="K238" s="38">
        <f>COUNTIF(PROJETS!$B$2:$B$700,B238)</f>
        <v>0</v>
      </c>
      <c r="L238" s="37">
        <f>SUMIFS(PROJETS!$K$2:$K$699,PROJETS!B238:B935,Tableau5[[#This Row],[ID_CLIENT]])</f>
        <v>0</v>
      </c>
    </row>
    <row r="239" spans="1:12" x14ac:dyDescent="0.25">
      <c r="A239" s="38">
        <v>238</v>
      </c>
      <c r="B239" s="38" t="str">
        <f>IF(NOT(ISBLANK(C239)),CONCATENATE(PARAMETRES!$C$3,A239),"")</f>
        <v/>
      </c>
      <c r="H239" s="40"/>
      <c r="I239" s="41"/>
      <c r="J239" s="41"/>
      <c r="K239" s="38">
        <f>COUNTIF(PROJETS!$B$2:$B$700,B239)</f>
        <v>0</v>
      </c>
      <c r="L239" s="37">
        <f>SUMIFS(PROJETS!$K$2:$K$699,PROJETS!B239:B936,Tableau5[[#This Row],[ID_CLIENT]])</f>
        <v>0</v>
      </c>
    </row>
    <row r="240" spans="1:12" x14ac:dyDescent="0.25">
      <c r="A240" s="38">
        <v>239</v>
      </c>
      <c r="B240" s="38" t="str">
        <f>IF(NOT(ISBLANK(C240)),CONCATENATE(PARAMETRES!$C$3,A240),"")</f>
        <v/>
      </c>
      <c r="H240" s="40"/>
      <c r="I240" s="41"/>
      <c r="J240" s="41"/>
      <c r="K240" s="38">
        <f>COUNTIF(PROJETS!$B$2:$B$700,B240)</f>
        <v>0</v>
      </c>
      <c r="L240" s="37">
        <f>SUMIFS(PROJETS!$K$2:$K$699,PROJETS!B240:B937,Tableau5[[#This Row],[ID_CLIENT]])</f>
        <v>0</v>
      </c>
    </row>
    <row r="241" spans="1:12" x14ac:dyDescent="0.25">
      <c r="A241" s="38">
        <v>240</v>
      </c>
      <c r="B241" s="38" t="str">
        <f>IF(NOT(ISBLANK(C241)),CONCATENATE(PARAMETRES!$C$3,A241),"")</f>
        <v/>
      </c>
      <c r="H241" s="40"/>
      <c r="I241" s="41"/>
      <c r="J241" s="41"/>
      <c r="K241" s="38">
        <f>COUNTIF(PROJETS!$B$2:$B$700,B241)</f>
        <v>0</v>
      </c>
      <c r="L241" s="37">
        <f>SUMIFS(PROJETS!$K$2:$K$699,PROJETS!B241:B938,Tableau5[[#This Row],[ID_CLIENT]])</f>
        <v>0</v>
      </c>
    </row>
    <row r="242" spans="1:12" x14ac:dyDescent="0.25">
      <c r="A242" s="38">
        <v>241</v>
      </c>
      <c r="B242" s="38" t="str">
        <f>IF(NOT(ISBLANK(C242)),CONCATENATE(PARAMETRES!$C$3,A242),"")</f>
        <v/>
      </c>
      <c r="H242" s="40"/>
      <c r="I242" s="41"/>
      <c r="J242" s="41"/>
      <c r="K242" s="38">
        <f>COUNTIF(PROJETS!$B$2:$B$700,B242)</f>
        <v>0</v>
      </c>
      <c r="L242" s="37">
        <f>SUMIFS(PROJETS!$K$2:$K$699,PROJETS!B242:B939,Tableau5[[#This Row],[ID_CLIENT]])</f>
        <v>0</v>
      </c>
    </row>
    <row r="243" spans="1:12" x14ac:dyDescent="0.25">
      <c r="A243" s="38">
        <v>242</v>
      </c>
      <c r="B243" s="38" t="str">
        <f>IF(NOT(ISBLANK(C243)),CONCATENATE(PARAMETRES!$C$3,A243),"")</f>
        <v/>
      </c>
      <c r="H243" s="40"/>
      <c r="I243" s="41"/>
      <c r="J243" s="41"/>
      <c r="K243" s="38">
        <f>COUNTIF(PROJETS!$B$2:$B$700,B243)</f>
        <v>0</v>
      </c>
      <c r="L243" s="37">
        <f>SUMIFS(PROJETS!$K$2:$K$699,PROJETS!B243:B940,Tableau5[[#This Row],[ID_CLIENT]])</f>
        <v>0</v>
      </c>
    </row>
    <row r="244" spans="1:12" x14ac:dyDescent="0.25">
      <c r="A244" s="38">
        <v>243</v>
      </c>
      <c r="B244" s="38" t="str">
        <f>IF(NOT(ISBLANK(C244)),CONCATENATE(PARAMETRES!$C$3,A244),"")</f>
        <v/>
      </c>
      <c r="H244" s="40"/>
      <c r="I244" s="41"/>
      <c r="J244" s="41"/>
      <c r="K244" s="38">
        <f>COUNTIF(PROJETS!$B$2:$B$700,B244)</f>
        <v>0</v>
      </c>
      <c r="L244" s="37">
        <f>SUMIFS(PROJETS!$K$2:$K$699,PROJETS!B244:B941,Tableau5[[#This Row],[ID_CLIENT]])</f>
        <v>0</v>
      </c>
    </row>
    <row r="245" spans="1:12" x14ac:dyDescent="0.25">
      <c r="A245" s="38">
        <v>244</v>
      </c>
      <c r="B245" s="38" t="str">
        <f>IF(NOT(ISBLANK(C245)),CONCATENATE(PARAMETRES!$C$3,A245),"")</f>
        <v/>
      </c>
      <c r="H245" s="40"/>
      <c r="I245" s="41"/>
      <c r="J245" s="41"/>
      <c r="K245" s="38">
        <f>COUNTIF(PROJETS!$B$2:$B$700,B245)</f>
        <v>0</v>
      </c>
      <c r="L245" s="37">
        <f>SUMIFS(PROJETS!$K$2:$K$699,PROJETS!B245:B942,Tableau5[[#This Row],[ID_CLIENT]])</f>
        <v>0</v>
      </c>
    </row>
    <row r="246" spans="1:12" x14ac:dyDescent="0.25">
      <c r="A246" s="38">
        <v>245</v>
      </c>
      <c r="B246" s="38" t="str">
        <f>IF(NOT(ISBLANK(C246)),CONCATENATE(PARAMETRES!$C$3,A246),"")</f>
        <v/>
      </c>
      <c r="H246" s="40"/>
      <c r="I246" s="41"/>
      <c r="J246" s="41"/>
      <c r="K246" s="38">
        <f>COUNTIF(PROJETS!$B$2:$B$700,B246)</f>
        <v>0</v>
      </c>
      <c r="L246" s="37">
        <f>SUMIFS(PROJETS!$K$2:$K$699,PROJETS!B246:B943,Tableau5[[#This Row],[ID_CLIENT]])</f>
        <v>0</v>
      </c>
    </row>
    <row r="247" spans="1:12" x14ac:dyDescent="0.25">
      <c r="A247" s="38">
        <v>246</v>
      </c>
      <c r="B247" s="38" t="str">
        <f>IF(NOT(ISBLANK(C247)),CONCATENATE(PARAMETRES!$C$3,A247),"")</f>
        <v/>
      </c>
      <c r="H247" s="40"/>
      <c r="I247" s="41"/>
      <c r="J247" s="41"/>
      <c r="K247" s="38">
        <f>COUNTIF(PROJETS!$B$2:$B$700,B247)</f>
        <v>0</v>
      </c>
      <c r="L247" s="37">
        <f>SUMIFS(PROJETS!$K$2:$K$699,PROJETS!B247:B944,Tableau5[[#This Row],[ID_CLIENT]])</f>
        <v>0</v>
      </c>
    </row>
    <row r="248" spans="1:12" x14ac:dyDescent="0.25">
      <c r="A248" s="38">
        <v>247</v>
      </c>
      <c r="B248" s="38" t="str">
        <f>IF(NOT(ISBLANK(C248)),CONCATENATE(PARAMETRES!$C$3,A248),"")</f>
        <v/>
      </c>
      <c r="H248" s="40"/>
      <c r="I248" s="41"/>
      <c r="J248" s="41"/>
      <c r="K248" s="38">
        <f>COUNTIF(PROJETS!$B$2:$B$700,B248)</f>
        <v>0</v>
      </c>
      <c r="L248" s="37">
        <f>SUMIFS(PROJETS!$K$2:$K$699,PROJETS!B248:B945,Tableau5[[#This Row],[ID_CLIENT]])</f>
        <v>0</v>
      </c>
    </row>
    <row r="249" spans="1:12" x14ac:dyDescent="0.25">
      <c r="A249" s="38">
        <v>248</v>
      </c>
      <c r="B249" s="38" t="str">
        <f>IF(NOT(ISBLANK(C249)),CONCATENATE(PARAMETRES!$C$3,A249),"")</f>
        <v/>
      </c>
      <c r="H249" s="40"/>
      <c r="I249" s="41"/>
      <c r="J249" s="41"/>
      <c r="K249" s="38">
        <f>COUNTIF(PROJETS!$B$2:$B$700,B249)</f>
        <v>0</v>
      </c>
      <c r="L249" s="37">
        <f>SUMIFS(PROJETS!$K$2:$K$699,PROJETS!B249:B946,Tableau5[[#This Row],[ID_CLIENT]])</f>
        <v>0</v>
      </c>
    </row>
    <row r="250" spans="1:12" x14ac:dyDescent="0.25">
      <c r="A250" s="38">
        <v>249</v>
      </c>
      <c r="B250" s="38" t="str">
        <f>IF(NOT(ISBLANK(C250)),CONCATENATE(PARAMETRES!$C$3,A250),"")</f>
        <v/>
      </c>
      <c r="H250" s="40"/>
      <c r="I250" s="41"/>
      <c r="J250" s="41"/>
      <c r="K250" s="38">
        <f>COUNTIF(PROJETS!$B$2:$B$700,B250)</f>
        <v>0</v>
      </c>
      <c r="L250" s="37">
        <f>SUMIFS(PROJETS!$K$2:$K$699,PROJETS!B250:B947,Tableau5[[#This Row],[ID_CLIENT]])</f>
        <v>0</v>
      </c>
    </row>
    <row r="251" spans="1:12" x14ac:dyDescent="0.25">
      <c r="A251" s="38">
        <v>250</v>
      </c>
      <c r="B251" s="38" t="str">
        <f>IF(NOT(ISBLANK(C251)),CONCATENATE(PARAMETRES!$C$3,A251),"")</f>
        <v/>
      </c>
      <c r="H251" s="40"/>
      <c r="I251" s="41"/>
      <c r="J251" s="41"/>
      <c r="K251" s="38">
        <f>COUNTIF(PROJETS!$B$2:$B$700,B251)</f>
        <v>0</v>
      </c>
      <c r="L251" s="37">
        <f>SUMIFS(PROJETS!$K$2:$K$699,PROJETS!B251:B948,Tableau5[[#This Row],[ID_CLIENT]])</f>
        <v>0</v>
      </c>
    </row>
    <row r="252" spans="1:12" x14ac:dyDescent="0.25">
      <c r="A252" s="38">
        <v>251</v>
      </c>
      <c r="B252" s="38" t="str">
        <f>IF(NOT(ISBLANK(C252)),CONCATENATE(PARAMETRES!$C$3,A252),"")</f>
        <v/>
      </c>
      <c r="H252" s="40"/>
      <c r="I252" s="41"/>
      <c r="J252" s="41"/>
      <c r="K252" s="38">
        <f>COUNTIF(PROJETS!$B$2:$B$700,B252)</f>
        <v>0</v>
      </c>
      <c r="L252" s="37">
        <f>SUMIFS(PROJETS!$K$2:$K$699,PROJETS!B252:B949,Tableau5[[#This Row],[ID_CLIENT]])</f>
        <v>0</v>
      </c>
    </row>
    <row r="253" spans="1:12" x14ac:dyDescent="0.25">
      <c r="A253" s="38">
        <v>252</v>
      </c>
      <c r="B253" s="38" t="str">
        <f>IF(NOT(ISBLANK(C253)),CONCATENATE(PARAMETRES!$C$3,A253),"")</f>
        <v/>
      </c>
      <c r="H253" s="40"/>
      <c r="I253" s="41"/>
      <c r="J253" s="41"/>
      <c r="K253" s="38">
        <f>COUNTIF(PROJETS!$B$2:$B$700,B253)</f>
        <v>0</v>
      </c>
      <c r="L253" s="37">
        <f>SUMIFS(PROJETS!$K$2:$K$699,PROJETS!B253:B950,Tableau5[[#This Row],[ID_CLIENT]])</f>
        <v>0</v>
      </c>
    </row>
    <row r="254" spans="1:12" x14ac:dyDescent="0.25">
      <c r="A254" s="38">
        <v>253</v>
      </c>
      <c r="B254" s="38" t="str">
        <f>IF(NOT(ISBLANK(C254)),CONCATENATE(PARAMETRES!$C$3,A254),"")</f>
        <v/>
      </c>
      <c r="H254" s="40"/>
      <c r="I254" s="41"/>
      <c r="J254" s="41"/>
      <c r="K254" s="38">
        <f>COUNTIF(PROJETS!$B$2:$B$700,B254)</f>
        <v>0</v>
      </c>
      <c r="L254" s="37">
        <f>SUMIFS(PROJETS!$K$2:$K$699,PROJETS!B254:B951,Tableau5[[#This Row],[ID_CLIENT]])</f>
        <v>0</v>
      </c>
    </row>
    <row r="255" spans="1:12" x14ac:dyDescent="0.25">
      <c r="A255" s="38">
        <v>254</v>
      </c>
      <c r="B255" s="38" t="str">
        <f>IF(NOT(ISBLANK(C255)),CONCATENATE(PARAMETRES!$C$3,A255),"")</f>
        <v/>
      </c>
      <c r="H255" s="40"/>
      <c r="I255" s="41"/>
      <c r="J255" s="41"/>
      <c r="K255" s="38">
        <f>COUNTIF(PROJETS!$B$2:$B$700,B255)</f>
        <v>0</v>
      </c>
      <c r="L255" s="37">
        <f>SUMIFS(PROJETS!$K$2:$K$699,PROJETS!B255:B952,Tableau5[[#This Row],[ID_CLIENT]])</f>
        <v>0</v>
      </c>
    </row>
    <row r="256" spans="1:12" x14ac:dyDescent="0.25">
      <c r="A256" s="38">
        <v>255</v>
      </c>
      <c r="B256" s="38" t="str">
        <f>IF(NOT(ISBLANK(C256)),CONCATENATE(PARAMETRES!$C$3,A256),"")</f>
        <v/>
      </c>
      <c r="H256" s="40"/>
      <c r="I256" s="41"/>
      <c r="J256" s="41"/>
      <c r="K256" s="38">
        <f>COUNTIF(PROJETS!$B$2:$B$700,B256)</f>
        <v>0</v>
      </c>
      <c r="L256" s="37">
        <f>SUMIFS(PROJETS!$K$2:$K$699,PROJETS!B256:B953,Tableau5[[#This Row],[ID_CLIENT]])</f>
        <v>0</v>
      </c>
    </row>
    <row r="257" spans="1:12" x14ac:dyDescent="0.25">
      <c r="A257" s="38">
        <v>256</v>
      </c>
      <c r="B257" s="38" t="str">
        <f>IF(NOT(ISBLANK(C257)),CONCATENATE(PARAMETRES!$C$3,A257),"")</f>
        <v/>
      </c>
      <c r="H257" s="40"/>
      <c r="I257" s="41"/>
      <c r="J257" s="41"/>
      <c r="K257" s="38">
        <f>COUNTIF(PROJETS!$B$2:$B$700,B257)</f>
        <v>0</v>
      </c>
      <c r="L257" s="37">
        <f>SUMIFS(PROJETS!$K$2:$K$699,PROJETS!B257:B954,Tableau5[[#This Row],[ID_CLIENT]])</f>
        <v>0</v>
      </c>
    </row>
    <row r="258" spans="1:12" x14ac:dyDescent="0.25">
      <c r="A258" s="38">
        <v>257</v>
      </c>
      <c r="B258" s="38" t="str">
        <f>IF(NOT(ISBLANK(C258)),CONCATENATE(PARAMETRES!$C$3,A258),"")</f>
        <v/>
      </c>
      <c r="H258" s="40"/>
      <c r="I258" s="41"/>
      <c r="J258" s="41"/>
      <c r="K258" s="38">
        <f>COUNTIF(PROJETS!$B$2:$B$700,B258)</f>
        <v>0</v>
      </c>
      <c r="L258" s="37">
        <f>SUMIFS(PROJETS!$K$2:$K$699,PROJETS!B258:B955,Tableau5[[#This Row],[ID_CLIENT]])</f>
        <v>0</v>
      </c>
    </row>
    <row r="259" spans="1:12" x14ac:dyDescent="0.25">
      <c r="A259" s="38">
        <v>258</v>
      </c>
      <c r="B259" s="38" t="str">
        <f>IF(NOT(ISBLANK(C259)),CONCATENATE(PARAMETRES!$C$3,A259),"")</f>
        <v/>
      </c>
      <c r="H259" s="40"/>
      <c r="I259" s="41"/>
      <c r="J259" s="41"/>
      <c r="K259" s="38">
        <f>COUNTIF(PROJETS!$B$2:$B$700,B259)</f>
        <v>0</v>
      </c>
      <c r="L259" s="37">
        <f>SUMIFS(PROJETS!$K$2:$K$699,PROJETS!B259:B956,Tableau5[[#This Row],[ID_CLIENT]])</f>
        <v>0</v>
      </c>
    </row>
    <row r="260" spans="1:12" x14ac:dyDescent="0.25">
      <c r="A260" s="38">
        <v>259</v>
      </c>
      <c r="B260" s="38" t="str">
        <f>IF(NOT(ISBLANK(C260)),CONCATENATE(PARAMETRES!$C$3,A260),"")</f>
        <v/>
      </c>
      <c r="H260" s="40"/>
      <c r="I260" s="41"/>
      <c r="J260" s="41"/>
      <c r="K260" s="38">
        <f>COUNTIF(PROJETS!$B$2:$B$700,B260)</f>
        <v>0</v>
      </c>
      <c r="L260" s="37">
        <f>SUMIFS(PROJETS!$K$2:$K$699,PROJETS!B260:B957,Tableau5[[#This Row],[ID_CLIENT]])</f>
        <v>0</v>
      </c>
    </row>
    <row r="261" spans="1:12" x14ac:dyDescent="0.25">
      <c r="A261" s="38">
        <v>260</v>
      </c>
      <c r="B261" s="38" t="str">
        <f>IF(NOT(ISBLANK(C261)),CONCATENATE(PARAMETRES!$C$3,A261),"")</f>
        <v/>
      </c>
      <c r="H261" s="40"/>
      <c r="I261" s="41"/>
      <c r="J261" s="41"/>
      <c r="K261" s="38">
        <f>COUNTIF(PROJETS!$B$2:$B$700,B261)</f>
        <v>0</v>
      </c>
      <c r="L261" s="37">
        <f>SUMIFS(PROJETS!$K$2:$K$699,PROJETS!B261:B958,Tableau5[[#This Row],[ID_CLIENT]])</f>
        <v>0</v>
      </c>
    </row>
    <row r="262" spans="1:12" x14ac:dyDescent="0.25">
      <c r="A262" s="38">
        <v>261</v>
      </c>
      <c r="B262" s="38" t="str">
        <f>IF(NOT(ISBLANK(C262)),CONCATENATE(PARAMETRES!$C$3,A262),"")</f>
        <v/>
      </c>
      <c r="H262" s="40"/>
      <c r="I262" s="41"/>
      <c r="J262" s="41"/>
      <c r="K262" s="38">
        <f>COUNTIF(PROJETS!$B$2:$B$700,B262)</f>
        <v>0</v>
      </c>
      <c r="L262" s="37">
        <f>SUMIFS(PROJETS!$K$2:$K$699,PROJETS!B262:B959,Tableau5[[#This Row],[ID_CLIENT]])</f>
        <v>0</v>
      </c>
    </row>
    <row r="263" spans="1:12" x14ac:dyDescent="0.25">
      <c r="A263" s="38">
        <v>262</v>
      </c>
      <c r="B263" s="38" t="str">
        <f>IF(NOT(ISBLANK(C263)),CONCATENATE(PARAMETRES!$C$3,A263),"")</f>
        <v/>
      </c>
      <c r="H263" s="40"/>
      <c r="I263" s="41"/>
      <c r="J263" s="41"/>
      <c r="K263" s="38">
        <f>COUNTIF(PROJETS!$B$2:$B$700,B263)</f>
        <v>0</v>
      </c>
      <c r="L263" s="37">
        <f>SUMIFS(PROJETS!$K$2:$K$699,PROJETS!B263:B960,Tableau5[[#This Row],[ID_CLIENT]])</f>
        <v>0</v>
      </c>
    </row>
    <row r="264" spans="1:12" x14ac:dyDescent="0.25">
      <c r="A264" s="38">
        <v>263</v>
      </c>
      <c r="B264" s="38" t="str">
        <f>IF(NOT(ISBLANK(C264)),CONCATENATE(PARAMETRES!$C$3,A264),"")</f>
        <v/>
      </c>
      <c r="H264" s="40"/>
      <c r="I264" s="41"/>
      <c r="J264" s="41"/>
      <c r="K264" s="38">
        <f>COUNTIF(PROJETS!$B$2:$B$700,B264)</f>
        <v>0</v>
      </c>
      <c r="L264" s="37">
        <f>SUMIFS(PROJETS!$K$2:$K$699,PROJETS!B264:B961,Tableau5[[#This Row],[ID_CLIENT]])</f>
        <v>0</v>
      </c>
    </row>
    <row r="265" spans="1:12" x14ac:dyDescent="0.25">
      <c r="A265" s="38">
        <v>264</v>
      </c>
      <c r="B265" s="38" t="str">
        <f>IF(NOT(ISBLANK(C265)),CONCATENATE(PARAMETRES!$C$3,A265),"")</f>
        <v/>
      </c>
      <c r="H265" s="40"/>
      <c r="I265" s="41"/>
      <c r="J265" s="41"/>
      <c r="K265" s="38">
        <f>COUNTIF(PROJETS!$B$2:$B$700,B265)</f>
        <v>0</v>
      </c>
      <c r="L265" s="37">
        <f>SUMIFS(PROJETS!$K$2:$K$699,PROJETS!B265:B962,Tableau5[[#This Row],[ID_CLIENT]])</f>
        <v>0</v>
      </c>
    </row>
    <row r="266" spans="1:12" x14ac:dyDescent="0.25">
      <c r="A266" s="38">
        <v>265</v>
      </c>
      <c r="B266" s="38" t="str">
        <f>IF(NOT(ISBLANK(C266)),CONCATENATE(PARAMETRES!$C$3,A266),"")</f>
        <v/>
      </c>
      <c r="H266" s="40"/>
      <c r="I266" s="41"/>
      <c r="J266" s="41"/>
      <c r="K266" s="38">
        <f>COUNTIF(PROJETS!$B$2:$B$700,B266)</f>
        <v>0</v>
      </c>
      <c r="L266" s="37">
        <f>SUMIFS(PROJETS!$K$2:$K$699,PROJETS!B266:B963,Tableau5[[#This Row],[ID_CLIENT]])</f>
        <v>0</v>
      </c>
    </row>
    <row r="267" spans="1:12" x14ac:dyDescent="0.25">
      <c r="A267" s="38">
        <v>266</v>
      </c>
      <c r="B267" s="38" t="str">
        <f>IF(NOT(ISBLANK(C267)),CONCATENATE(PARAMETRES!$C$3,A267),"")</f>
        <v/>
      </c>
      <c r="H267" s="40"/>
      <c r="I267" s="41"/>
      <c r="J267" s="41"/>
      <c r="K267" s="38">
        <f>COUNTIF(PROJETS!$B$2:$B$700,B267)</f>
        <v>0</v>
      </c>
      <c r="L267" s="37">
        <f>SUMIFS(PROJETS!$K$2:$K$699,PROJETS!B267:B964,Tableau5[[#This Row],[ID_CLIENT]])</f>
        <v>0</v>
      </c>
    </row>
    <row r="268" spans="1:12" x14ac:dyDescent="0.25">
      <c r="A268" s="38">
        <v>267</v>
      </c>
      <c r="B268" s="38" t="str">
        <f>IF(NOT(ISBLANK(C268)),CONCATENATE(PARAMETRES!$C$3,A268),"")</f>
        <v/>
      </c>
      <c r="H268" s="40"/>
      <c r="I268" s="41"/>
      <c r="J268" s="41"/>
      <c r="K268" s="38">
        <f>COUNTIF(PROJETS!$B$2:$B$700,B268)</f>
        <v>0</v>
      </c>
      <c r="L268" s="37">
        <f>SUMIFS(PROJETS!$K$2:$K$699,PROJETS!B268:B965,Tableau5[[#This Row],[ID_CLIENT]])</f>
        <v>0</v>
      </c>
    </row>
    <row r="269" spans="1:12" x14ac:dyDescent="0.25">
      <c r="A269" s="38">
        <v>268</v>
      </c>
      <c r="B269" s="38" t="str">
        <f>IF(NOT(ISBLANK(C269)),CONCATENATE(PARAMETRES!$C$3,A269),"")</f>
        <v/>
      </c>
      <c r="H269" s="40"/>
      <c r="I269" s="41"/>
      <c r="J269" s="41"/>
      <c r="K269" s="38">
        <f>COUNTIF(PROJETS!$B$2:$B$700,B269)</f>
        <v>0</v>
      </c>
      <c r="L269" s="37">
        <f>SUMIFS(PROJETS!$K$2:$K$699,PROJETS!B269:B966,Tableau5[[#This Row],[ID_CLIENT]])</f>
        <v>0</v>
      </c>
    </row>
    <row r="270" spans="1:12" x14ac:dyDescent="0.25">
      <c r="A270" s="38">
        <v>269</v>
      </c>
      <c r="B270" s="38" t="str">
        <f>IF(NOT(ISBLANK(C270)),CONCATENATE(PARAMETRES!$C$3,A270),"")</f>
        <v/>
      </c>
      <c r="H270" s="40"/>
      <c r="I270" s="41"/>
      <c r="J270" s="41"/>
      <c r="K270" s="38">
        <f>COUNTIF(PROJETS!$B$2:$B$700,B270)</f>
        <v>0</v>
      </c>
      <c r="L270" s="37">
        <f>SUMIFS(PROJETS!$K$2:$K$699,PROJETS!B270:B967,Tableau5[[#This Row],[ID_CLIENT]])</f>
        <v>0</v>
      </c>
    </row>
    <row r="271" spans="1:12" x14ac:dyDescent="0.25">
      <c r="A271" s="38">
        <v>270</v>
      </c>
      <c r="B271" s="38" t="str">
        <f>IF(NOT(ISBLANK(C271)),CONCATENATE(PARAMETRES!$C$3,A271),"")</f>
        <v/>
      </c>
      <c r="H271" s="40"/>
      <c r="I271" s="41"/>
      <c r="J271" s="41"/>
      <c r="K271" s="38">
        <f>COUNTIF(PROJETS!$B$2:$B$700,B271)</f>
        <v>0</v>
      </c>
      <c r="L271" s="37">
        <f>SUMIFS(PROJETS!$K$2:$K$699,PROJETS!B271:B968,Tableau5[[#This Row],[ID_CLIENT]])</f>
        <v>0</v>
      </c>
    </row>
    <row r="272" spans="1:12" x14ac:dyDescent="0.25">
      <c r="A272" s="38">
        <v>271</v>
      </c>
      <c r="B272" s="38" t="str">
        <f>IF(NOT(ISBLANK(C272)),CONCATENATE(PARAMETRES!$C$3,A272),"")</f>
        <v/>
      </c>
      <c r="H272" s="40"/>
      <c r="I272" s="41"/>
      <c r="J272" s="41"/>
      <c r="K272" s="38">
        <f>COUNTIF(PROJETS!$B$2:$B$700,B272)</f>
        <v>0</v>
      </c>
      <c r="L272" s="37">
        <f>SUMIFS(PROJETS!$K$2:$K$699,PROJETS!B272:B969,Tableau5[[#This Row],[ID_CLIENT]])</f>
        <v>0</v>
      </c>
    </row>
    <row r="273" spans="1:12" x14ac:dyDescent="0.25">
      <c r="A273" s="38">
        <v>272</v>
      </c>
      <c r="B273" s="38" t="str">
        <f>IF(NOT(ISBLANK(C273)),CONCATENATE(PARAMETRES!$C$3,A273),"")</f>
        <v/>
      </c>
      <c r="H273" s="40"/>
      <c r="I273" s="41"/>
      <c r="J273" s="41"/>
      <c r="K273" s="38">
        <f>COUNTIF(PROJETS!$B$2:$B$700,B273)</f>
        <v>0</v>
      </c>
      <c r="L273" s="37">
        <f>SUMIFS(PROJETS!$K$2:$K$699,PROJETS!B273:B970,Tableau5[[#This Row],[ID_CLIENT]])</f>
        <v>0</v>
      </c>
    </row>
    <row r="274" spans="1:12" x14ac:dyDescent="0.25">
      <c r="A274" s="38">
        <v>273</v>
      </c>
      <c r="B274" s="38" t="str">
        <f>IF(NOT(ISBLANK(C274)),CONCATENATE(PARAMETRES!$C$3,A274),"")</f>
        <v/>
      </c>
      <c r="H274" s="40"/>
      <c r="I274" s="41"/>
      <c r="J274" s="41"/>
      <c r="K274" s="38">
        <f>COUNTIF(PROJETS!$B$2:$B$700,B274)</f>
        <v>0</v>
      </c>
      <c r="L274" s="37">
        <f>SUMIFS(PROJETS!$K$2:$K$699,PROJETS!B274:B971,Tableau5[[#This Row],[ID_CLIENT]])</f>
        <v>0</v>
      </c>
    </row>
    <row r="275" spans="1:12" x14ac:dyDescent="0.25">
      <c r="A275" s="38">
        <v>274</v>
      </c>
      <c r="B275" s="38" t="str">
        <f>IF(NOT(ISBLANK(C275)),CONCATENATE(PARAMETRES!$C$3,A275),"")</f>
        <v/>
      </c>
      <c r="H275" s="40"/>
      <c r="I275" s="41"/>
      <c r="J275" s="41"/>
      <c r="K275" s="38">
        <f>COUNTIF(PROJETS!$B$2:$B$700,B275)</f>
        <v>0</v>
      </c>
      <c r="L275" s="37">
        <f>SUMIFS(PROJETS!$K$2:$K$699,PROJETS!B275:B972,Tableau5[[#This Row],[ID_CLIENT]])</f>
        <v>0</v>
      </c>
    </row>
    <row r="276" spans="1:12" x14ac:dyDescent="0.25">
      <c r="A276" s="38">
        <v>275</v>
      </c>
      <c r="B276" s="38" t="str">
        <f>IF(NOT(ISBLANK(C276)),CONCATENATE(PARAMETRES!$C$3,A276),"")</f>
        <v/>
      </c>
      <c r="H276" s="40"/>
      <c r="I276" s="41"/>
      <c r="J276" s="41"/>
      <c r="K276" s="38">
        <f>COUNTIF(PROJETS!$B$2:$B$700,B276)</f>
        <v>0</v>
      </c>
      <c r="L276" s="37">
        <f>SUMIFS(PROJETS!$K$2:$K$699,PROJETS!B276:B973,Tableau5[[#This Row],[ID_CLIENT]])</f>
        <v>0</v>
      </c>
    </row>
    <row r="277" spans="1:12" x14ac:dyDescent="0.25">
      <c r="A277" s="38">
        <v>276</v>
      </c>
      <c r="B277" s="38" t="str">
        <f>IF(NOT(ISBLANK(C277)),CONCATENATE(PARAMETRES!$C$3,A277),"")</f>
        <v/>
      </c>
      <c r="H277" s="40"/>
      <c r="I277" s="41"/>
      <c r="J277" s="41"/>
      <c r="K277" s="38">
        <f>COUNTIF(PROJETS!$B$2:$B$700,B277)</f>
        <v>0</v>
      </c>
      <c r="L277" s="37">
        <f>SUMIFS(PROJETS!$K$2:$K$699,PROJETS!B277:B974,Tableau5[[#This Row],[ID_CLIENT]])</f>
        <v>0</v>
      </c>
    </row>
    <row r="278" spans="1:12" x14ac:dyDescent="0.25">
      <c r="A278" s="38">
        <v>277</v>
      </c>
      <c r="B278" s="38" t="str">
        <f>IF(NOT(ISBLANK(C278)),CONCATENATE(PARAMETRES!$C$3,A278),"")</f>
        <v/>
      </c>
      <c r="H278" s="40"/>
      <c r="I278" s="41"/>
      <c r="J278" s="41"/>
      <c r="K278" s="38">
        <f>COUNTIF(PROJETS!$B$2:$B$700,B278)</f>
        <v>0</v>
      </c>
      <c r="L278" s="37">
        <f>SUMIFS(PROJETS!$K$2:$K$699,PROJETS!B278:B975,Tableau5[[#This Row],[ID_CLIENT]])</f>
        <v>0</v>
      </c>
    </row>
    <row r="279" spans="1:12" x14ac:dyDescent="0.25">
      <c r="A279" s="38">
        <v>278</v>
      </c>
      <c r="B279" s="38" t="str">
        <f>IF(NOT(ISBLANK(C279)),CONCATENATE(PARAMETRES!$C$3,A279),"")</f>
        <v/>
      </c>
      <c r="H279" s="40"/>
      <c r="I279" s="41"/>
      <c r="J279" s="41"/>
      <c r="K279" s="38">
        <f>COUNTIF(PROJETS!$B$2:$B$700,B279)</f>
        <v>0</v>
      </c>
      <c r="L279" s="37">
        <f>SUMIFS(PROJETS!$K$2:$K$699,PROJETS!B279:B976,Tableau5[[#This Row],[ID_CLIENT]])</f>
        <v>0</v>
      </c>
    </row>
    <row r="280" spans="1:12" x14ac:dyDescent="0.25">
      <c r="A280" s="38">
        <v>279</v>
      </c>
      <c r="B280" s="38" t="str">
        <f>IF(NOT(ISBLANK(C280)),CONCATENATE(PARAMETRES!$C$3,A280),"")</f>
        <v/>
      </c>
      <c r="H280" s="40"/>
      <c r="I280" s="41"/>
      <c r="J280" s="41"/>
      <c r="K280" s="38">
        <f>COUNTIF(PROJETS!$B$2:$B$700,B280)</f>
        <v>0</v>
      </c>
      <c r="L280" s="37">
        <f>SUMIFS(PROJETS!$K$2:$K$699,PROJETS!B280:B977,Tableau5[[#This Row],[ID_CLIENT]])</f>
        <v>0</v>
      </c>
    </row>
    <row r="281" spans="1:12" x14ac:dyDescent="0.25">
      <c r="A281" s="38">
        <v>280</v>
      </c>
      <c r="B281" s="38" t="str">
        <f>IF(NOT(ISBLANK(C281)),CONCATENATE(PARAMETRES!$C$3,A281),"")</f>
        <v/>
      </c>
      <c r="H281" s="40"/>
      <c r="I281" s="41"/>
      <c r="J281" s="41"/>
      <c r="K281" s="38">
        <f>COUNTIF(PROJETS!$B$2:$B$700,B281)</f>
        <v>0</v>
      </c>
      <c r="L281" s="37">
        <f>SUMIFS(PROJETS!$K$2:$K$699,PROJETS!B281:B978,Tableau5[[#This Row],[ID_CLIENT]])</f>
        <v>0</v>
      </c>
    </row>
    <row r="282" spans="1:12" x14ac:dyDescent="0.25">
      <c r="A282" s="38">
        <v>281</v>
      </c>
      <c r="B282" s="38" t="str">
        <f>IF(NOT(ISBLANK(C282)),CONCATENATE(PARAMETRES!$C$3,A282),"")</f>
        <v/>
      </c>
      <c r="H282" s="40"/>
      <c r="I282" s="41"/>
      <c r="J282" s="41"/>
      <c r="K282" s="38">
        <f>COUNTIF(PROJETS!$B$2:$B$700,B282)</f>
        <v>0</v>
      </c>
      <c r="L282" s="37">
        <f>SUMIFS(PROJETS!$K$2:$K$699,PROJETS!B282:B979,Tableau5[[#This Row],[ID_CLIENT]])</f>
        <v>0</v>
      </c>
    </row>
    <row r="283" spans="1:12" x14ac:dyDescent="0.25">
      <c r="A283" s="38">
        <v>282</v>
      </c>
      <c r="B283" s="38" t="str">
        <f>IF(NOT(ISBLANK(C283)),CONCATENATE(PARAMETRES!$C$3,A283),"")</f>
        <v/>
      </c>
      <c r="H283" s="40"/>
      <c r="I283" s="41"/>
      <c r="J283" s="41"/>
      <c r="K283" s="38">
        <f>COUNTIF(PROJETS!$B$2:$B$700,B283)</f>
        <v>0</v>
      </c>
      <c r="L283" s="37">
        <f>SUMIFS(PROJETS!$K$2:$K$699,PROJETS!B283:B980,Tableau5[[#This Row],[ID_CLIENT]])</f>
        <v>0</v>
      </c>
    </row>
    <row r="284" spans="1:12" x14ac:dyDescent="0.25">
      <c r="A284" s="38">
        <v>283</v>
      </c>
      <c r="B284" s="38" t="str">
        <f>IF(NOT(ISBLANK(C284)),CONCATENATE(PARAMETRES!$C$3,A284),"")</f>
        <v/>
      </c>
      <c r="H284" s="40"/>
      <c r="I284" s="41"/>
      <c r="J284" s="41"/>
      <c r="K284" s="38">
        <f>COUNTIF(PROJETS!$B$2:$B$700,B284)</f>
        <v>0</v>
      </c>
      <c r="L284" s="37">
        <f>SUMIFS(PROJETS!$K$2:$K$699,PROJETS!B284:B981,Tableau5[[#This Row],[ID_CLIENT]])</f>
        <v>0</v>
      </c>
    </row>
    <row r="285" spans="1:12" x14ac:dyDescent="0.25">
      <c r="A285" s="38">
        <v>284</v>
      </c>
      <c r="B285" s="38" t="str">
        <f>IF(NOT(ISBLANK(C285)),CONCATENATE(PARAMETRES!$C$3,A285),"")</f>
        <v/>
      </c>
      <c r="H285" s="40"/>
      <c r="I285" s="41"/>
      <c r="J285" s="41"/>
      <c r="K285" s="38">
        <f>COUNTIF(PROJETS!$B$2:$B$700,B285)</f>
        <v>0</v>
      </c>
      <c r="L285" s="37">
        <f>SUMIFS(PROJETS!$K$2:$K$699,PROJETS!B285:B982,Tableau5[[#This Row],[ID_CLIENT]])</f>
        <v>0</v>
      </c>
    </row>
    <row r="286" spans="1:12" x14ac:dyDescent="0.25">
      <c r="A286" s="38">
        <v>285</v>
      </c>
      <c r="B286" s="38" t="str">
        <f>IF(NOT(ISBLANK(C286)),CONCATENATE(PARAMETRES!$C$3,A286),"")</f>
        <v/>
      </c>
      <c r="H286" s="40"/>
      <c r="I286" s="41"/>
      <c r="J286" s="41"/>
      <c r="K286" s="38">
        <f>COUNTIF(PROJETS!$B$2:$B$700,B286)</f>
        <v>0</v>
      </c>
      <c r="L286" s="37">
        <f>SUMIFS(PROJETS!$K$2:$K$699,PROJETS!B286:B983,Tableau5[[#This Row],[ID_CLIENT]])</f>
        <v>0</v>
      </c>
    </row>
    <row r="287" spans="1:12" x14ac:dyDescent="0.25">
      <c r="A287" s="38">
        <v>286</v>
      </c>
      <c r="B287" s="38" t="str">
        <f>IF(NOT(ISBLANK(C287)),CONCATENATE(PARAMETRES!$C$3,A287),"")</f>
        <v/>
      </c>
      <c r="H287" s="40"/>
      <c r="I287" s="41"/>
      <c r="J287" s="41"/>
      <c r="K287" s="38">
        <f>COUNTIF(PROJETS!$B$2:$B$700,B287)</f>
        <v>0</v>
      </c>
      <c r="L287" s="37">
        <f>SUMIFS(PROJETS!$K$2:$K$699,PROJETS!B287:B984,Tableau5[[#This Row],[ID_CLIENT]])</f>
        <v>0</v>
      </c>
    </row>
    <row r="288" spans="1:12" x14ac:dyDescent="0.25">
      <c r="A288" s="38">
        <v>287</v>
      </c>
      <c r="B288" s="38" t="str">
        <f>IF(NOT(ISBLANK(C288)),CONCATENATE(PARAMETRES!$C$3,A288),"")</f>
        <v/>
      </c>
      <c r="H288" s="40"/>
      <c r="I288" s="41"/>
      <c r="J288" s="41"/>
      <c r="K288" s="38">
        <f>COUNTIF(PROJETS!$B$2:$B$700,B288)</f>
        <v>0</v>
      </c>
      <c r="L288" s="37">
        <f>SUMIFS(PROJETS!$K$2:$K$699,PROJETS!B288:B985,Tableau5[[#This Row],[ID_CLIENT]])</f>
        <v>0</v>
      </c>
    </row>
    <row r="289" spans="1:12" x14ac:dyDescent="0.25">
      <c r="A289" s="38">
        <v>288</v>
      </c>
      <c r="B289" s="38" t="str">
        <f>IF(NOT(ISBLANK(C289)),CONCATENATE(PARAMETRES!$C$3,A289),"")</f>
        <v/>
      </c>
      <c r="H289" s="40"/>
      <c r="I289" s="41"/>
      <c r="J289" s="41"/>
      <c r="K289" s="38">
        <f>COUNTIF(PROJETS!$B$2:$B$700,B289)</f>
        <v>0</v>
      </c>
      <c r="L289" s="37">
        <f>SUMIFS(PROJETS!$K$2:$K$699,PROJETS!B289:B986,Tableau5[[#This Row],[ID_CLIENT]])</f>
        <v>0</v>
      </c>
    </row>
    <row r="290" spans="1:12" x14ac:dyDescent="0.25">
      <c r="A290" s="38">
        <v>289</v>
      </c>
      <c r="B290" s="38" t="str">
        <f>IF(NOT(ISBLANK(C290)),CONCATENATE(PARAMETRES!$C$3,A290),"")</f>
        <v/>
      </c>
      <c r="H290" s="40"/>
      <c r="I290" s="41"/>
      <c r="J290" s="41"/>
      <c r="K290" s="38">
        <f>COUNTIF(PROJETS!$B$2:$B$700,B290)</f>
        <v>0</v>
      </c>
      <c r="L290" s="37">
        <f>SUMIFS(PROJETS!$K$2:$K$699,PROJETS!B290:B987,Tableau5[[#This Row],[ID_CLIENT]])</f>
        <v>0</v>
      </c>
    </row>
    <row r="291" spans="1:12" x14ac:dyDescent="0.25">
      <c r="A291" s="38">
        <v>290</v>
      </c>
      <c r="B291" s="38" t="str">
        <f>IF(NOT(ISBLANK(C291)),CONCATENATE(PARAMETRES!$C$3,A291),"")</f>
        <v/>
      </c>
      <c r="H291" s="40"/>
      <c r="I291" s="41"/>
      <c r="J291" s="41"/>
      <c r="K291" s="38">
        <f>COUNTIF(PROJETS!$B$2:$B$700,B291)</f>
        <v>0</v>
      </c>
      <c r="L291" s="37">
        <f>SUMIFS(PROJETS!$K$2:$K$699,PROJETS!B291:B988,Tableau5[[#This Row],[ID_CLIENT]])</f>
        <v>0</v>
      </c>
    </row>
    <row r="292" spans="1:12" x14ac:dyDescent="0.25">
      <c r="A292" s="38">
        <v>291</v>
      </c>
      <c r="B292" s="38" t="str">
        <f>IF(NOT(ISBLANK(C292)),CONCATENATE(PARAMETRES!$C$3,A292),"")</f>
        <v/>
      </c>
      <c r="H292" s="40"/>
      <c r="I292" s="41"/>
      <c r="J292" s="41"/>
      <c r="K292" s="38">
        <f>COUNTIF(PROJETS!$B$2:$B$700,B292)</f>
        <v>0</v>
      </c>
      <c r="L292" s="37">
        <f>SUMIFS(PROJETS!$K$2:$K$699,PROJETS!B292:B989,Tableau5[[#This Row],[ID_CLIENT]])</f>
        <v>0</v>
      </c>
    </row>
    <row r="293" spans="1:12" x14ac:dyDescent="0.25">
      <c r="A293" s="38">
        <v>292</v>
      </c>
      <c r="B293" s="38" t="str">
        <f>IF(NOT(ISBLANK(C293)),CONCATENATE(PARAMETRES!$C$3,A293),"")</f>
        <v/>
      </c>
      <c r="H293" s="40"/>
      <c r="I293" s="41"/>
      <c r="J293" s="41"/>
      <c r="K293" s="38">
        <f>COUNTIF(PROJETS!$B$2:$B$700,B293)</f>
        <v>0</v>
      </c>
      <c r="L293" s="37">
        <f>SUMIFS(PROJETS!$K$2:$K$699,PROJETS!B293:B990,Tableau5[[#This Row],[ID_CLIENT]])</f>
        <v>0</v>
      </c>
    </row>
    <row r="294" spans="1:12" x14ac:dyDescent="0.25">
      <c r="A294" s="38">
        <v>293</v>
      </c>
      <c r="B294" s="38" t="str">
        <f>IF(NOT(ISBLANK(C294)),CONCATENATE(PARAMETRES!$C$3,A294),"")</f>
        <v/>
      </c>
      <c r="H294" s="40"/>
      <c r="I294" s="41"/>
      <c r="J294" s="41"/>
      <c r="K294" s="38">
        <f>COUNTIF(PROJETS!$B$2:$B$700,B294)</f>
        <v>0</v>
      </c>
      <c r="L294" s="37">
        <f>SUMIFS(PROJETS!$K$2:$K$699,PROJETS!B294:B991,Tableau5[[#This Row],[ID_CLIENT]])</f>
        <v>0</v>
      </c>
    </row>
    <row r="295" spans="1:12" x14ac:dyDescent="0.25">
      <c r="A295" s="38">
        <v>294</v>
      </c>
      <c r="B295" s="38" t="str">
        <f>IF(NOT(ISBLANK(C295)),CONCATENATE(PARAMETRES!$C$3,A295),"")</f>
        <v/>
      </c>
      <c r="H295" s="40"/>
      <c r="I295" s="41"/>
      <c r="J295" s="41"/>
      <c r="K295" s="38">
        <f>COUNTIF(PROJETS!$B$2:$B$700,B295)</f>
        <v>0</v>
      </c>
      <c r="L295" s="37">
        <f>SUMIFS(PROJETS!$K$2:$K$699,PROJETS!B295:B992,Tableau5[[#This Row],[ID_CLIENT]])</f>
        <v>0</v>
      </c>
    </row>
    <row r="296" spans="1:12" x14ac:dyDescent="0.25">
      <c r="A296" s="38">
        <v>295</v>
      </c>
      <c r="B296" s="38" t="str">
        <f>IF(NOT(ISBLANK(C296)),CONCATENATE(PARAMETRES!$C$3,A296),"")</f>
        <v/>
      </c>
      <c r="H296" s="40"/>
      <c r="I296" s="41"/>
      <c r="J296" s="41"/>
      <c r="K296" s="38">
        <f>COUNTIF(PROJETS!$B$2:$B$700,B296)</f>
        <v>0</v>
      </c>
      <c r="L296" s="37">
        <f>SUMIFS(PROJETS!$K$2:$K$699,PROJETS!B296:B993,Tableau5[[#This Row],[ID_CLIENT]])</f>
        <v>0</v>
      </c>
    </row>
    <row r="297" spans="1:12" x14ac:dyDescent="0.25">
      <c r="A297" s="38">
        <v>296</v>
      </c>
      <c r="B297" s="38" t="str">
        <f>IF(NOT(ISBLANK(C297)),CONCATENATE(PARAMETRES!$C$3,A297),"")</f>
        <v/>
      </c>
      <c r="H297" s="40"/>
      <c r="I297" s="41"/>
      <c r="J297" s="41"/>
      <c r="K297" s="38">
        <f>COUNTIF(PROJETS!$B$2:$B$700,B297)</f>
        <v>0</v>
      </c>
      <c r="L297" s="37">
        <f>SUMIFS(PROJETS!$K$2:$K$699,PROJETS!B297:B994,Tableau5[[#This Row],[ID_CLIENT]])</f>
        <v>0</v>
      </c>
    </row>
    <row r="298" spans="1:12" x14ac:dyDescent="0.25">
      <c r="A298" s="38">
        <v>297</v>
      </c>
      <c r="B298" s="38" t="str">
        <f>IF(NOT(ISBLANK(C298)),CONCATENATE(PARAMETRES!$C$3,A298),"")</f>
        <v/>
      </c>
      <c r="H298" s="40"/>
      <c r="I298" s="41"/>
      <c r="J298" s="41"/>
      <c r="K298" s="38">
        <f>COUNTIF(PROJETS!$B$2:$B$700,B298)</f>
        <v>0</v>
      </c>
      <c r="L298" s="37">
        <f>SUMIFS(PROJETS!$K$2:$K$699,PROJETS!B298:B995,Tableau5[[#This Row],[ID_CLIENT]])</f>
        <v>0</v>
      </c>
    </row>
    <row r="299" spans="1:12" x14ac:dyDescent="0.25">
      <c r="A299" s="38">
        <v>298</v>
      </c>
      <c r="B299" s="38" t="str">
        <f>IF(NOT(ISBLANK(C299)),CONCATENATE(PARAMETRES!$C$3,A299),"")</f>
        <v/>
      </c>
      <c r="H299" s="40"/>
      <c r="I299" s="41"/>
      <c r="J299" s="41"/>
      <c r="K299" s="38">
        <f>COUNTIF(PROJETS!$B$2:$B$700,B299)</f>
        <v>0</v>
      </c>
      <c r="L299" s="37">
        <f>SUMIFS(PROJETS!$K$2:$K$699,PROJETS!B299:B996,Tableau5[[#This Row],[ID_CLIENT]])</f>
        <v>0</v>
      </c>
    </row>
    <row r="300" spans="1:12" x14ac:dyDescent="0.25">
      <c r="A300" s="38">
        <v>299</v>
      </c>
      <c r="B300" s="38" t="str">
        <f>IF(NOT(ISBLANK(C300)),CONCATENATE(PARAMETRES!$C$3,A300),"")</f>
        <v/>
      </c>
      <c r="H300" s="40"/>
      <c r="I300" s="41"/>
      <c r="J300" s="41"/>
      <c r="K300" s="38">
        <f>COUNTIF(PROJETS!$B$2:$B$700,B300)</f>
        <v>0</v>
      </c>
      <c r="L300" s="37">
        <f>SUMIFS(PROJETS!$K$2:$K$699,PROJETS!B300:B997,Tableau5[[#This Row],[ID_CLIENT]])</f>
        <v>0</v>
      </c>
    </row>
    <row r="301" spans="1:12" x14ac:dyDescent="0.25">
      <c r="A301" s="38">
        <v>300</v>
      </c>
      <c r="B301" s="38" t="str">
        <f>IF(NOT(ISBLANK(C301)),CONCATENATE(PARAMETRES!$C$3,A301),"")</f>
        <v/>
      </c>
      <c r="H301" s="40"/>
      <c r="I301" s="41"/>
      <c r="J301" s="41"/>
      <c r="K301" s="38">
        <f>COUNTIF(PROJETS!$B$2:$B$700,B301)</f>
        <v>0</v>
      </c>
      <c r="L301" s="37">
        <f>SUMIFS(PROJETS!$K$2:$K$699,PROJETS!B301:B998,Tableau5[[#This Row],[ID_CLIENT]])</f>
        <v>0</v>
      </c>
    </row>
    <row r="302" spans="1:12" x14ac:dyDescent="0.25">
      <c r="A302" s="38">
        <v>301</v>
      </c>
      <c r="B302" s="38" t="str">
        <f>IF(NOT(ISBLANK(C302)),CONCATENATE(PARAMETRES!$C$3,A302),"")</f>
        <v/>
      </c>
      <c r="H302" s="40"/>
      <c r="I302" s="41"/>
      <c r="J302" s="41"/>
      <c r="K302" s="38">
        <f>COUNTIF(PROJETS!$B$2:$B$700,B302)</f>
        <v>0</v>
      </c>
      <c r="L302" s="37">
        <f>SUMIFS(PROJETS!$K$2:$K$699,PROJETS!B302:B999,Tableau5[[#This Row],[ID_CLIENT]])</f>
        <v>0</v>
      </c>
    </row>
    <row r="303" spans="1:12" x14ac:dyDescent="0.25">
      <c r="A303" s="38">
        <v>302</v>
      </c>
      <c r="B303" s="38" t="str">
        <f>IF(NOT(ISBLANK(C303)),CONCATENATE(PARAMETRES!$C$3,A303),"")</f>
        <v/>
      </c>
      <c r="H303" s="40"/>
      <c r="I303" s="41"/>
      <c r="J303" s="41"/>
      <c r="K303" s="38">
        <f>COUNTIF(PROJETS!$B$2:$B$700,B303)</f>
        <v>0</v>
      </c>
      <c r="L303" s="37">
        <f>SUMIFS(PROJETS!$K$2:$K$699,PROJETS!B303:B1000,Tableau5[[#This Row],[ID_CLIENT]])</f>
        <v>0</v>
      </c>
    </row>
    <row r="304" spans="1:12" x14ac:dyDescent="0.25">
      <c r="A304" s="38">
        <v>303</v>
      </c>
      <c r="B304" s="38" t="str">
        <f>IF(NOT(ISBLANK(C304)),CONCATENATE(PARAMETRES!$C$3,A304),"")</f>
        <v/>
      </c>
      <c r="H304" s="40"/>
      <c r="I304" s="41"/>
      <c r="J304" s="41"/>
      <c r="K304" s="38">
        <f>COUNTIF(PROJETS!$B$2:$B$700,B304)</f>
        <v>0</v>
      </c>
      <c r="L304" s="37">
        <f>SUMIFS(PROJETS!$K$2:$K$699,PROJETS!B304:B1001,Tableau5[[#This Row],[ID_CLIENT]])</f>
        <v>0</v>
      </c>
    </row>
    <row r="305" spans="1:12" x14ac:dyDescent="0.25">
      <c r="A305" s="38">
        <v>304</v>
      </c>
      <c r="B305" s="38" t="str">
        <f>IF(NOT(ISBLANK(C305)),CONCATENATE(PARAMETRES!$C$3,A305),"")</f>
        <v/>
      </c>
      <c r="H305" s="40"/>
      <c r="I305" s="41"/>
      <c r="J305" s="41"/>
      <c r="K305" s="38">
        <f>COUNTIF(PROJETS!$B$2:$B$700,B305)</f>
        <v>0</v>
      </c>
      <c r="L305" s="37">
        <f>SUMIFS(PROJETS!$K$2:$K$699,PROJETS!B305:B1002,Tableau5[[#This Row],[ID_CLIENT]])</f>
        <v>0</v>
      </c>
    </row>
    <row r="306" spans="1:12" x14ac:dyDescent="0.25">
      <c r="A306" s="38">
        <v>305</v>
      </c>
      <c r="B306" s="38" t="str">
        <f>IF(NOT(ISBLANK(C306)),CONCATENATE(PARAMETRES!$C$3,A306),"")</f>
        <v/>
      </c>
      <c r="H306" s="40"/>
      <c r="I306" s="41"/>
      <c r="J306" s="41"/>
      <c r="K306" s="38">
        <f>COUNTIF(PROJETS!$B$2:$B$700,B306)</f>
        <v>0</v>
      </c>
      <c r="L306" s="37">
        <f>SUMIFS(PROJETS!$K$2:$K$699,PROJETS!B306:B1003,Tableau5[[#This Row],[ID_CLIENT]])</f>
        <v>0</v>
      </c>
    </row>
    <row r="307" spans="1:12" x14ac:dyDescent="0.25">
      <c r="A307" s="38">
        <v>306</v>
      </c>
      <c r="B307" s="38" t="str">
        <f>IF(NOT(ISBLANK(C307)),CONCATENATE(PARAMETRES!$C$3,A307),"")</f>
        <v/>
      </c>
      <c r="H307" s="40"/>
      <c r="I307" s="41"/>
      <c r="J307" s="41"/>
      <c r="K307" s="38">
        <f>COUNTIF(PROJETS!$B$2:$B$700,B307)</f>
        <v>0</v>
      </c>
      <c r="L307" s="37">
        <f>SUMIFS(PROJETS!$K$2:$K$699,PROJETS!B307:B1004,Tableau5[[#This Row],[ID_CLIENT]])</f>
        <v>0</v>
      </c>
    </row>
    <row r="308" spans="1:12" x14ac:dyDescent="0.25">
      <c r="A308" s="38">
        <v>307</v>
      </c>
      <c r="B308" s="38" t="str">
        <f>IF(NOT(ISBLANK(C308)),CONCATENATE(PARAMETRES!$C$3,A308),"")</f>
        <v/>
      </c>
      <c r="H308" s="40"/>
      <c r="I308" s="41"/>
      <c r="J308" s="41"/>
      <c r="K308" s="38">
        <f>COUNTIF(PROJETS!$B$2:$B$700,B308)</f>
        <v>0</v>
      </c>
      <c r="L308" s="37">
        <f>SUMIFS(PROJETS!$K$2:$K$699,PROJETS!B308:B1005,Tableau5[[#This Row],[ID_CLIENT]])</f>
        <v>0</v>
      </c>
    </row>
    <row r="309" spans="1:12" x14ac:dyDescent="0.25">
      <c r="A309" s="38">
        <v>308</v>
      </c>
      <c r="B309" s="38" t="str">
        <f>IF(NOT(ISBLANK(C309)),CONCATENATE(PARAMETRES!$C$3,A309),"")</f>
        <v/>
      </c>
      <c r="H309" s="40"/>
      <c r="I309" s="41"/>
      <c r="J309" s="41"/>
      <c r="K309" s="38">
        <f>COUNTIF(PROJETS!$B$2:$B$700,B309)</f>
        <v>0</v>
      </c>
      <c r="L309" s="37">
        <f>SUMIFS(PROJETS!$K$2:$K$699,PROJETS!B309:B1006,Tableau5[[#This Row],[ID_CLIENT]])</f>
        <v>0</v>
      </c>
    </row>
    <row r="310" spans="1:12" x14ac:dyDescent="0.25">
      <c r="A310" s="38">
        <v>309</v>
      </c>
      <c r="B310" s="38" t="str">
        <f>IF(NOT(ISBLANK(C310)),CONCATENATE(PARAMETRES!$C$3,A310),"")</f>
        <v/>
      </c>
      <c r="H310" s="40"/>
      <c r="I310" s="41"/>
      <c r="J310" s="41"/>
      <c r="K310" s="38">
        <f>COUNTIF(PROJETS!$B$2:$B$700,B310)</f>
        <v>0</v>
      </c>
      <c r="L310" s="37">
        <f>SUMIFS(PROJETS!$K$2:$K$699,PROJETS!B310:B1007,Tableau5[[#This Row],[ID_CLIENT]])</f>
        <v>0</v>
      </c>
    </row>
    <row r="311" spans="1:12" x14ac:dyDescent="0.25">
      <c r="A311" s="38">
        <v>310</v>
      </c>
      <c r="B311" s="38" t="str">
        <f>IF(NOT(ISBLANK(C311)),CONCATENATE(PARAMETRES!$C$3,A311),"")</f>
        <v/>
      </c>
      <c r="H311" s="40"/>
      <c r="I311" s="41"/>
      <c r="J311" s="41"/>
      <c r="K311" s="38">
        <f>COUNTIF(PROJETS!$B$2:$B$700,B311)</f>
        <v>0</v>
      </c>
      <c r="L311" s="37">
        <f>SUMIFS(PROJETS!$K$2:$K$699,PROJETS!B311:B1008,Tableau5[[#This Row],[ID_CLIENT]])</f>
        <v>0</v>
      </c>
    </row>
    <row r="312" spans="1:12" x14ac:dyDescent="0.25">
      <c r="A312" s="38">
        <v>311</v>
      </c>
      <c r="B312" s="38" t="str">
        <f>IF(NOT(ISBLANK(C312)),CONCATENATE(PARAMETRES!$C$3,A312),"")</f>
        <v/>
      </c>
      <c r="H312" s="40"/>
      <c r="I312" s="41"/>
      <c r="J312" s="41"/>
      <c r="K312" s="38">
        <f>COUNTIF(PROJETS!$B$2:$B$700,B312)</f>
        <v>0</v>
      </c>
      <c r="L312" s="37">
        <f>SUMIFS(PROJETS!$K$2:$K$699,PROJETS!B312:B1009,Tableau5[[#This Row],[ID_CLIENT]])</f>
        <v>0</v>
      </c>
    </row>
    <row r="313" spans="1:12" x14ac:dyDescent="0.25">
      <c r="A313" s="38">
        <v>312</v>
      </c>
      <c r="B313" s="38" t="str">
        <f>IF(NOT(ISBLANK(C313)),CONCATENATE(PARAMETRES!$C$3,A313),"")</f>
        <v/>
      </c>
      <c r="H313" s="40"/>
      <c r="I313" s="41"/>
      <c r="J313" s="41"/>
      <c r="K313" s="38">
        <f>COUNTIF(PROJETS!$B$2:$B$700,B313)</f>
        <v>0</v>
      </c>
      <c r="L313" s="37">
        <f>SUMIFS(PROJETS!$K$2:$K$699,PROJETS!B313:B1010,Tableau5[[#This Row],[ID_CLIENT]])</f>
        <v>0</v>
      </c>
    </row>
    <row r="314" spans="1:12" x14ac:dyDescent="0.25">
      <c r="A314" s="38">
        <v>313</v>
      </c>
      <c r="B314" s="38" t="str">
        <f>IF(NOT(ISBLANK(C314)),CONCATENATE(PARAMETRES!$C$3,A314),"")</f>
        <v/>
      </c>
      <c r="H314" s="40"/>
      <c r="I314" s="41"/>
      <c r="J314" s="41"/>
      <c r="K314" s="38">
        <f>COUNTIF(PROJETS!$B$2:$B$700,B314)</f>
        <v>0</v>
      </c>
      <c r="L314" s="37">
        <f>SUMIFS(PROJETS!$K$2:$K$699,PROJETS!B314:B1011,Tableau5[[#This Row],[ID_CLIENT]])</f>
        <v>0</v>
      </c>
    </row>
    <row r="315" spans="1:12" x14ac:dyDescent="0.25">
      <c r="A315" s="38">
        <v>314</v>
      </c>
      <c r="B315" s="38" t="str">
        <f>IF(NOT(ISBLANK(C315)),CONCATENATE(PARAMETRES!$C$3,A315),"")</f>
        <v/>
      </c>
      <c r="H315" s="40"/>
      <c r="I315" s="41"/>
      <c r="J315" s="41"/>
      <c r="K315" s="38">
        <f>COUNTIF(PROJETS!$B$2:$B$700,B315)</f>
        <v>0</v>
      </c>
      <c r="L315" s="37">
        <f>SUMIFS(PROJETS!$K$2:$K$699,PROJETS!B315:B1012,Tableau5[[#This Row],[ID_CLIENT]])</f>
        <v>0</v>
      </c>
    </row>
    <row r="316" spans="1:12" x14ac:dyDescent="0.25">
      <c r="A316" s="38">
        <v>315</v>
      </c>
      <c r="B316" s="38" t="str">
        <f>IF(NOT(ISBLANK(C316)),CONCATENATE(PARAMETRES!$C$3,A316),"")</f>
        <v/>
      </c>
      <c r="H316" s="40"/>
      <c r="I316" s="41"/>
      <c r="J316" s="41"/>
      <c r="K316" s="38">
        <f>COUNTIF(PROJETS!$B$2:$B$700,B316)</f>
        <v>0</v>
      </c>
      <c r="L316" s="37">
        <f>SUMIFS(PROJETS!$K$2:$K$699,PROJETS!B316:B1013,Tableau5[[#This Row],[ID_CLIENT]])</f>
        <v>0</v>
      </c>
    </row>
    <row r="317" spans="1:12" x14ac:dyDescent="0.25">
      <c r="A317" s="38">
        <v>316</v>
      </c>
      <c r="B317" s="38" t="str">
        <f>IF(NOT(ISBLANK(C317)),CONCATENATE(PARAMETRES!$C$3,A317),"")</f>
        <v/>
      </c>
      <c r="H317" s="40"/>
      <c r="I317" s="41"/>
      <c r="J317" s="41"/>
      <c r="K317" s="38">
        <f>COUNTIF(PROJETS!$B$2:$B$700,B317)</f>
        <v>0</v>
      </c>
      <c r="L317" s="37">
        <f>SUMIFS(PROJETS!$K$2:$K$699,PROJETS!B317:B1014,Tableau5[[#This Row],[ID_CLIENT]])</f>
        <v>0</v>
      </c>
    </row>
    <row r="318" spans="1:12" x14ac:dyDescent="0.25">
      <c r="A318" s="38">
        <v>317</v>
      </c>
      <c r="B318" s="38" t="str">
        <f>IF(NOT(ISBLANK(C318)),CONCATENATE(PARAMETRES!$C$3,A318),"")</f>
        <v/>
      </c>
      <c r="H318" s="40"/>
      <c r="I318" s="41"/>
      <c r="J318" s="41"/>
      <c r="K318" s="38">
        <f>COUNTIF(PROJETS!$B$2:$B$700,B318)</f>
        <v>0</v>
      </c>
      <c r="L318" s="37">
        <f>SUMIFS(PROJETS!$K$2:$K$699,PROJETS!B318:B1015,Tableau5[[#This Row],[ID_CLIENT]])</f>
        <v>0</v>
      </c>
    </row>
    <row r="319" spans="1:12" x14ac:dyDescent="0.25">
      <c r="A319" s="38">
        <v>318</v>
      </c>
      <c r="B319" s="38" t="str">
        <f>IF(NOT(ISBLANK(C319)),CONCATENATE(PARAMETRES!$C$3,A319),"")</f>
        <v/>
      </c>
      <c r="H319" s="40"/>
      <c r="I319" s="41"/>
      <c r="J319" s="41"/>
      <c r="K319" s="38">
        <f>COUNTIF(PROJETS!$B$2:$B$700,B319)</f>
        <v>0</v>
      </c>
      <c r="L319" s="37">
        <f>SUMIFS(PROJETS!$K$2:$K$699,PROJETS!B319:B1016,Tableau5[[#This Row],[ID_CLIENT]])</f>
        <v>0</v>
      </c>
    </row>
    <row r="320" spans="1:12" x14ac:dyDescent="0.25">
      <c r="A320" s="38">
        <v>319</v>
      </c>
      <c r="B320" s="38" t="str">
        <f>IF(NOT(ISBLANK(C320)),CONCATENATE(PARAMETRES!$C$3,A320),"")</f>
        <v/>
      </c>
      <c r="H320" s="40"/>
      <c r="I320" s="41"/>
      <c r="J320" s="41"/>
      <c r="K320" s="38">
        <f>COUNTIF(PROJETS!$B$2:$B$700,B320)</f>
        <v>0</v>
      </c>
      <c r="L320" s="37">
        <f>SUMIFS(PROJETS!$K$2:$K$699,PROJETS!B320:B1017,Tableau5[[#This Row],[ID_CLIENT]])</f>
        <v>0</v>
      </c>
    </row>
    <row r="321" spans="1:12" x14ac:dyDescent="0.25">
      <c r="A321" s="38">
        <v>320</v>
      </c>
      <c r="B321" s="38" t="str">
        <f>IF(NOT(ISBLANK(C321)),CONCATENATE(PARAMETRES!$C$3,A321),"")</f>
        <v/>
      </c>
      <c r="H321" s="40"/>
      <c r="I321" s="41"/>
      <c r="J321" s="41"/>
      <c r="K321" s="38">
        <f>COUNTIF(PROJETS!$B$2:$B$700,B321)</f>
        <v>0</v>
      </c>
      <c r="L321" s="37">
        <f>SUMIFS(PROJETS!$K$2:$K$699,PROJETS!B321:B1018,Tableau5[[#This Row],[ID_CLIENT]])</f>
        <v>0</v>
      </c>
    </row>
    <row r="322" spans="1:12" x14ac:dyDescent="0.25">
      <c r="A322" s="38">
        <v>321</v>
      </c>
      <c r="B322" s="38" t="str">
        <f>IF(NOT(ISBLANK(C322)),CONCATENATE(PARAMETRES!$C$3,A322),"")</f>
        <v/>
      </c>
      <c r="H322" s="40"/>
      <c r="I322" s="41"/>
      <c r="J322" s="41"/>
      <c r="K322" s="38">
        <f>COUNTIF(PROJETS!$B$2:$B$700,B322)</f>
        <v>0</v>
      </c>
      <c r="L322" s="37">
        <f>SUMIFS(PROJETS!$K$2:$K$699,PROJETS!B322:B1019,Tableau5[[#This Row],[ID_CLIENT]])</f>
        <v>0</v>
      </c>
    </row>
    <row r="323" spans="1:12" x14ac:dyDescent="0.25">
      <c r="A323" s="38">
        <v>322</v>
      </c>
      <c r="B323" s="38" t="str">
        <f>IF(NOT(ISBLANK(C323)),CONCATENATE(PARAMETRES!$C$3,A323),"")</f>
        <v/>
      </c>
      <c r="H323" s="40"/>
      <c r="I323" s="41"/>
      <c r="J323" s="41"/>
      <c r="K323" s="38">
        <f>COUNTIF(PROJETS!$B$2:$B$700,B323)</f>
        <v>0</v>
      </c>
      <c r="L323" s="37">
        <f>SUMIFS(PROJETS!$K$2:$K$699,PROJETS!B323:B1020,Tableau5[[#This Row],[ID_CLIENT]])</f>
        <v>0</v>
      </c>
    </row>
    <row r="324" spans="1:12" x14ac:dyDescent="0.25">
      <c r="A324" s="38">
        <v>323</v>
      </c>
      <c r="B324" s="38" t="str">
        <f>IF(NOT(ISBLANK(C324)),CONCATENATE(PARAMETRES!$C$3,A324),"")</f>
        <v/>
      </c>
      <c r="H324" s="40"/>
      <c r="I324" s="41"/>
      <c r="J324" s="41"/>
      <c r="K324" s="38">
        <f>COUNTIF(PROJETS!$B$2:$B$700,B324)</f>
        <v>0</v>
      </c>
      <c r="L324" s="37">
        <f>SUMIFS(PROJETS!$K$2:$K$699,PROJETS!B324:B1021,Tableau5[[#This Row],[ID_CLIENT]])</f>
        <v>0</v>
      </c>
    </row>
    <row r="325" spans="1:12" x14ac:dyDescent="0.25">
      <c r="A325" s="38">
        <v>324</v>
      </c>
      <c r="B325" s="38" t="str">
        <f>IF(NOT(ISBLANK(C325)),CONCATENATE(PARAMETRES!$C$3,A325),"")</f>
        <v/>
      </c>
      <c r="H325" s="40"/>
      <c r="I325" s="41"/>
      <c r="J325" s="41"/>
      <c r="K325" s="38">
        <f>COUNTIF(PROJETS!$B$2:$B$700,B325)</f>
        <v>0</v>
      </c>
      <c r="L325" s="37">
        <f>SUMIFS(PROJETS!$K$2:$K$699,PROJETS!B325:B1022,Tableau5[[#This Row],[ID_CLIENT]])</f>
        <v>0</v>
      </c>
    </row>
    <row r="326" spans="1:12" x14ac:dyDescent="0.25">
      <c r="A326" s="38">
        <v>325</v>
      </c>
      <c r="B326" s="38" t="str">
        <f>IF(NOT(ISBLANK(C326)),CONCATENATE(PARAMETRES!$C$3,A326),"")</f>
        <v/>
      </c>
      <c r="H326" s="40"/>
      <c r="I326" s="41"/>
      <c r="J326" s="41"/>
      <c r="K326" s="38">
        <f>COUNTIF(PROJETS!$B$2:$B$700,B326)</f>
        <v>0</v>
      </c>
      <c r="L326" s="37">
        <f>SUMIFS(PROJETS!$K$2:$K$699,PROJETS!B326:B1023,Tableau5[[#This Row],[ID_CLIENT]])</f>
        <v>0</v>
      </c>
    </row>
    <row r="327" spans="1:12" x14ac:dyDescent="0.25">
      <c r="A327" s="38">
        <v>326</v>
      </c>
      <c r="B327" s="38" t="str">
        <f>IF(NOT(ISBLANK(C327)),CONCATENATE(PARAMETRES!$C$3,A327),"")</f>
        <v/>
      </c>
      <c r="H327" s="40"/>
      <c r="I327" s="41"/>
      <c r="J327" s="41"/>
      <c r="K327" s="38">
        <f>COUNTIF(PROJETS!$B$2:$B$700,B327)</f>
        <v>0</v>
      </c>
      <c r="L327" s="37">
        <f>SUMIFS(PROJETS!$K$2:$K$699,PROJETS!B327:B1024,Tableau5[[#This Row],[ID_CLIENT]])</f>
        <v>0</v>
      </c>
    </row>
    <row r="328" spans="1:12" x14ac:dyDescent="0.25">
      <c r="A328" s="38">
        <v>327</v>
      </c>
      <c r="B328" s="38" t="str">
        <f>IF(NOT(ISBLANK(C328)),CONCATENATE(PARAMETRES!$C$3,A328),"")</f>
        <v/>
      </c>
      <c r="H328" s="40"/>
      <c r="I328" s="41"/>
      <c r="J328" s="41"/>
      <c r="K328" s="38">
        <f>COUNTIF(PROJETS!$B$2:$B$700,B328)</f>
        <v>0</v>
      </c>
      <c r="L328" s="37">
        <f>SUMIFS(PROJETS!$K$2:$K$699,PROJETS!B328:B1025,Tableau5[[#This Row],[ID_CLIENT]])</f>
        <v>0</v>
      </c>
    </row>
    <row r="329" spans="1:12" x14ac:dyDescent="0.25">
      <c r="A329" s="38">
        <v>328</v>
      </c>
      <c r="B329" s="38" t="str">
        <f>IF(NOT(ISBLANK(C329)),CONCATENATE(PARAMETRES!$C$3,A329),"")</f>
        <v/>
      </c>
      <c r="H329" s="40"/>
      <c r="I329" s="41"/>
      <c r="J329" s="41"/>
      <c r="K329" s="38">
        <f>COUNTIF(PROJETS!$B$2:$B$700,B329)</f>
        <v>0</v>
      </c>
      <c r="L329" s="37">
        <f>SUMIFS(PROJETS!$K$2:$K$699,PROJETS!B329:B1026,Tableau5[[#This Row],[ID_CLIENT]])</f>
        <v>0</v>
      </c>
    </row>
    <row r="330" spans="1:12" x14ac:dyDescent="0.25">
      <c r="A330" s="38">
        <v>329</v>
      </c>
      <c r="B330" s="38" t="str">
        <f>IF(NOT(ISBLANK(C330)),CONCATENATE(PARAMETRES!$C$3,A330),"")</f>
        <v/>
      </c>
      <c r="H330" s="40"/>
      <c r="I330" s="41"/>
      <c r="J330" s="41"/>
      <c r="K330" s="38">
        <f>COUNTIF(PROJETS!$B$2:$B$700,B330)</f>
        <v>0</v>
      </c>
      <c r="L330" s="37">
        <f>SUMIFS(PROJETS!$K$2:$K$699,PROJETS!B330:B1027,Tableau5[[#This Row],[ID_CLIENT]])</f>
        <v>0</v>
      </c>
    </row>
    <row r="331" spans="1:12" x14ac:dyDescent="0.25">
      <c r="A331" s="38">
        <v>330</v>
      </c>
      <c r="B331" s="38" t="str">
        <f>IF(NOT(ISBLANK(C331)),CONCATENATE(PARAMETRES!$C$3,A331),"")</f>
        <v/>
      </c>
      <c r="H331" s="40"/>
      <c r="I331" s="41"/>
      <c r="J331" s="41"/>
      <c r="K331" s="38">
        <f>COUNTIF(PROJETS!$B$2:$B$700,B331)</f>
        <v>0</v>
      </c>
      <c r="L331" s="37">
        <f>SUMIFS(PROJETS!$K$2:$K$699,PROJETS!B331:B1028,Tableau5[[#This Row],[ID_CLIENT]])</f>
        <v>0</v>
      </c>
    </row>
    <row r="332" spans="1:12" x14ac:dyDescent="0.25">
      <c r="A332" s="38">
        <v>331</v>
      </c>
      <c r="B332" s="38" t="str">
        <f>IF(NOT(ISBLANK(C332)),CONCATENATE(PARAMETRES!$C$3,A332),"")</f>
        <v/>
      </c>
      <c r="H332" s="40"/>
      <c r="I332" s="41"/>
      <c r="J332" s="41"/>
      <c r="K332" s="38">
        <f>COUNTIF(PROJETS!$B$2:$B$700,B332)</f>
        <v>0</v>
      </c>
      <c r="L332" s="37">
        <f>SUMIFS(PROJETS!$K$2:$K$699,PROJETS!B332:B1029,Tableau5[[#This Row],[ID_CLIENT]])</f>
        <v>0</v>
      </c>
    </row>
    <row r="333" spans="1:12" x14ac:dyDescent="0.25">
      <c r="A333" s="38">
        <v>332</v>
      </c>
      <c r="B333" s="38" t="str">
        <f>IF(NOT(ISBLANK(C333)),CONCATENATE(PARAMETRES!$C$3,A333),"")</f>
        <v/>
      </c>
      <c r="H333" s="40"/>
      <c r="I333" s="41"/>
      <c r="J333" s="41"/>
      <c r="K333" s="38">
        <f>COUNTIF(PROJETS!$B$2:$B$700,B333)</f>
        <v>0</v>
      </c>
      <c r="L333" s="37">
        <f>SUMIFS(PROJETS!$K$2:$K$699,PROJETS!B333:B1030,Tableau5[[#This Row],[ID_CLIENT]])</f>
        <v>0</v>
      </c>
    </row>
    <row r="334" spans="1:12" x14ac:dyDescent="0.25">
      <c r="A334" s="38">
        <v>333</v>
      </c>
      <c r="B334" s="38" t="str">
        <f>IF(NOT(ISBLANK(C334)),CONCATENATE(PARAMETRES!$C$3,A334),"")</f>
        <v/>
      </c>
      <c r="H334" s="40"/>
      <c r="I334" s="41"/>
      <c r="J334" s="41"/>
      <c r="K334" s="38">
        <f>COUNTIF(PROJETS!$B$2:$B$700,B334)</f>
        <v>0</v>
      </c>
      <c r="L334" s="37">
        <f>SUMIFS(PROJETS!$K$2:$K$699,PROJETS!B334:B1031,Tableau5[[#This Row],[ID_CLIENT]])</f>
        <v>0</v>
      </c>
    </row>
    <row r="335" spans="1:12" x14ac:dyDescent="0.25">
      <c r="A335" s="38">
        <v>334</v>
      </c>
      <c r="B335" s="38" t="str">
        <f>IF(NOT(ISBLANK(C335)),CONCATENATE(PARAMETRES!$C$3,A335),"")</f>
        <v/>
      </c>
      <c r="H335" s="40"/>
      <c r="I335" s="41"/>
      <c r="J335" s="41"/>
      <c r="K335" s="38">
        <f>COUNTIF(PROJETS!$B$2:$B$700,B335)</f>
        <v>0</v>
      </c>
      <c r="L335" s="37">
        <f>SUMIFS(PROJETS!$K$2:$K$699,PROJETS!B335:B1032,Tableau5[[#This Row],[ID_CLIENT]])</f>
        <v>0</v>
      </c>
    </row>
    <row r="336" spans="1:12" x14ac:dyDescent="0.25">
      <c r="A336" s="38">
        <v>335</v>
      </c>
      <c r="B336" s="38" t="str">
        <f>IF(NOT(ISBLANK(C336)),CONCATENATE(PARAMETRES!$C$3,A336),"")</f>
        <v/>
      </c>
      <c r="H336" s="40"/>
      <c r="I336" s="41"/>
      <c r="J336" s="41"/>
      <c r="K336" s="38">
        <f>COUNTIF(PROJETS!$B$2:$B$700,B336)</f>
        <v>0</v>
      </c>
      <c r="L336" s="37">
        <f>SUMIFS(PROJETS!$K$2:$K$699,PROJETS!B336:B1033,Tableau5[[#This Row],[ID_CLIENT]])</f>
        <v>0</v>
      </c>
    </row>
    <row r="337" spans="1:12" x14ac:dyDescent="0.25">
      <c r="A337" s="38">
        <v>336</v>
      </c>
      <c r="B337" s="38" t="str">
        <f>IF(NOT(ISBLANK(C337)),CONCATENATE(PARAMETRES!$C$3,A337),"")</f>
        <v/>
      </c>
      <c r="H337" s="40"/>
      <c r="I337" s="41"/>
      <c r="J337" s="41"/>
      <c r="K337" s="38">
        <f>COUNTIF(PROJETS!$B$2:$B$700,B337)</f>
        <v>0</v>
      </c>
      <c r="L337" s="37">
        <f>SUMIFS(PROJETS!$K$2:$K$699,PROJETS!B337:B1034,Tableau5[[#This Row],[ID_CLIENT]])</f>
        <v>0</v>
      </c>
    </row>
    <row r="338" spans="1:12" x14ac:dyDescent="0.25">
      <c r="A338" s="38">
        <v>337</v>
      </c>
      <c r="B338" s="38" t="str">
        <f>IF(NOT(ISBLANK(C338)),CONCATENATE(PARAMETRES!$C$3,A338),"")</f>
        <v/>
      </c>
      <c r="H338" s="40"/>
      <c r="I338" s="41"/>
      <c r="J338" s="41"/>
      <c r="K338" s="38">
        <f>COUNTIF(PROJETS!$B$2:$B$700,B338)</f>
        <v>0</v>
      </c>
      <c r="L338" s="37">
        <f>SUMIFS(PROJETS!$K$2:$K$699,PROJETS!B338:B1035,Tableau5[[#This Row],[ID_CLIENT]])</f>
        <v>0</v>
      </c>
    </row>
    <row r="339" spans="1:12" x14ac:dyDescent="0.25">
      <c r="A339" s="38">
        <v>338</v>
      </c>
      <c r="B339" s="38" t="str">
        <f>IF(NOT(ISBLANK(C339)),CONCATENATE(PARAMETRES!$C$3,A339),"")</f>
        <v/>
      </c>
      <c r="H339" s="40"/>
      <c r="I339" s="41"/>
      <c r="J339" s="41"/>
      <c r="K339" s="38">
        <f>COUNTIF(PROJETS!$B$2:$B$700,B339)</f>
        <v>0</v>
      </c>
      <c r="L339" s="37">
        <f>SUMIFS(PROJETS!$K$2:$K$699,PROJETS!B339:B1036,Tableau5[[#This Row],[ID_CLIENT]])</f>
        <v>0</v>
      </c>
    </row>
    <row r="340" spans="1:12" x14ac:dyDescent="0.25">
      <c r="A340" s="38">
        <v>339</v>
      </c>
      <c r="B340" s="38" t="str">
        <f>IF(NOT(ISBLANK(C340)),CONCATENATE(PARAMETRES!$C$3,A340),"")</f>
        <v/>
      </c>
      <c r="H340" s="40"/>
      <c r="I340" s="41"/>
      <c r="J340" s="41"/>
      <c r="K340" s="38">
        <f>COUNTIF(PROJETS!$B$2:$B$700,B340)</f>
        <v>0</v>
      </c>
      <c r="L340" s="37">
        <f>SUMIFS(PROJETS!$K$2:$K$699,PROJETS!B340:B1037,Tableau5[[#This Row],[ID_CLIENT]])</f>
        <v>0</v>
      </c>
    </row>
    <row r="341" spans="1:12" x14ac:dyDescent="0.25">
      <c r="A341" s="38">
        <v>340</v>
      </c>
      <c r="B341" s="38" t="str">
        <f>IF(NOT(ISBLANK(C341)),CONCATENATE(PARAMETRES!$C$3,A341),"")</f>
        <v/>
      </c>
      <c r="H341" s="40"/>
      <c r="I341" s="41"/>
      <c r="J341" s="41"/>
      <c r="K341" s="38">
        <f>COUNTIF(PROJETS!$B$2:$B$700,B341)</f>
        <v>0</v>
      </c>
      <c r="L341" s="37">
        <f>SUMIFS(PROJETS!$K$2:$K$699,PROJETS!B341:B1038,Tableau5[[#This Row],[ID_CLIENT]])</f>
        <v>0</v>
      </c>
    </row>
    <row r="342" spans="1:12" x14ac:dyDescent="0.25">
      <c r="A342" s="38">
        <v>341</v>
      </c>
      <c r="B342" s="38" t="str">
        <f>IF(NOT(ISBLANK(C342)),CONCATENATE(PARAMETRES!$C$3,A342),"")</f>
        <v/>
      </c>
      <c r="H342" s="40"/>
      <c r="I342" s="41"/>
      <c r="J342" s="41"/>
      <c r="K342" s="38">
        <f>COUNTIF(PROJETS!$B$2:$B$700,B342)</f>
        <v>0</v>
      </c>
      <c r="L342" s="37">
        <f>SUMIFS(PROJETS!$K$2:$K$699,PROJETS!B342:B1039,Tableau5[[#This Row],[ID_CLIENT]])</f>
        <v>0</v>
      </c>
    </row>
    <row r="343" spans="1:12" x14ac:dyDescent="0.25">
      <c r="A343" s="38">
        <v>342</v>
      </c>
      <c r="B343" s="38" t="str">
        <f>IF(NOT(ISBLANK(C343)),CONCATENATE(PARAMETRES!$C$3,A343),"")</f>
        <v/>
      </c>
      <c r="H343" s="40"/>
      <c r="I343" s="41"/>
      <c r="J343" s="41"/>
      <c r="K343" s="38">
        <f>COUNTIF(PROJETS!$B$2:$B$700,B343)</f>
        <v>0</v>
      </c>
      <c r="L343" s="37">
        <f>SUMIFS(PROJETS!$K$2:$K$699,PROJETS!B343:B1040,Tableau5[[#This Row],[ID_CLIENT]])</f>
        <v>0</v>
      </c>
    </row>
    <row r="344" spans="1:12" x14ac:dyDescent="0.25">
      <c r="A344" s="38">
        <v>343</v>
      </c>
      <c r="B344" s="38" t="str">
        <f>IF(NOT(ISBLANK(C344)),CONCATENATE(PARAMETRES!$C$3,A344),"")</f>
        <v/>
      </c>
      <c r="H344" s="40"/>
      <c r="I344" s="41"/>
      <c r="J344" s="41"/>
      <c r="K344" s="38">
        <f>COUNTIF(PROJETS!$B$2:$B$700,B344)</f>
        <v>0</v>
      </c>
      <c r="L344" s="37">
        <f>SUMIFS(PROJETS!$K$2:$K$699,PROJETS!B344:B1041,Tableau5[[#This Row],[ID_CLIENT]])</f>
        <v>0</v>
      </c>
    </row>
    <row r="345" spans="1:12" x14ac:dyDescent="0.25">
      <c r="A345" s="38">
        <v>344</v>
      </c>
      <c r="B345" s="38" t="str">
        <f>IF(NOT(ISBLANK(C345)),CONCATENATE(PARAMETRES!$C$3,A345),"")</f>
        <v/>
      </c>
      <c r="H345" s="40"/>
      <c r="I345" s="41"/>
      <c r="J345" s="41"/>
      <c r="K345" s="38">
        <f>COUNTIF(PROJETS!$B$2:$B$700,B345)</f>
        <v>0</v>
      </c>
      <c r="L345" s="37">
        <f>SUMIFS(PROJETS!$K$2:$K$699,PROJETS!B345:B1042,Tableau5[[#This Row],[ID_CLIENT]])</f>
        <v>0</v>
      </c>
    </row>
    <row r="346" spans="1:12" x14ac:dyDescent="0.25">
      <c r="A346" s="38">
        <v>345</v>
      </c>
      <c r="B346" s="38" t="str">
        <f>IF(NOT(ISBLANK(C346)),CONCATENATE(PARAMETRES!$C$3,A346),"")</f>
        <v/>
      </c>
      <c r="H346" s="40"/>
      <c r="I346" s="41"/>
      <c r="J346" s="41"/>
      <c r="K346" s="38">
        <f>COUNTIF(PROJETS!$B$2:$B$700,B346)</f>
        <v>0</v>
      </c>
      <c r="L346" s="37">
        <f>SUMIFS(PROJETS!$K$2:$K$699,PROJETS!B346:B1043,Tableau5[[#This Row],[ID_CLIENT]])</f>
        <v>0</v>
      </c>
    </row>
    <row r="347" spans="1:12" x14ac:dyDescent="0.25">
      <c r="A347" s="38">
        <v>346</v>
      </c>
      <c r="B347" s="38" t="str">
        <f>IF(NOT(ISBLANK(C347)),CONCATENATE(PARAMETRES!$C$3,A347),"")</f>
        <v/>
      </c>
      <c r="H347" s="40"/>
      <c r="I347" s="41"/>
      <c r="J347" s="41"/>
      <c r="K347" s="38">
        <f>COUNTIF(PROJETS!$B$2:$B$700,B347)</f>
        <v>0</v>
      </c>
      <c r="L347" s="37">
        <f>SUMIFS(PROJETS!$K$2:$K$699,PROJETS!B347:B1044,Tableau5[[#This Row],[ID_CLIENT]])</f>
        <v>0</v>
      </c>
    </row>
    <row r="348" spans="1:12" x14ac:dyDescent="0.25">
      <c r="A348" s="38">
        <v>347</v>
      </c>
      <c r="B348" s="38" t="str">
        <f>IF(NOT(ISBLANK(C348)),CONCATENATE(PARAMETRES!$C$3,A348),"")</f>
        <v/>
      </c>
      <c r="H348" s="40"/>
      <c r="I348" s="41"/>
      <c r="J348" s="41"/>
      <c r="K348" s="38">
        <f>COUNTIF(PROJETS!$B$2:$B$700,B348)</f>
        <v>0</v>
      </c>
      <c r="L348" s="37">
        <f>SUMIFS(PROJETS!$K$2:$K$699,PROJETS!B348:B1045,Tableau5[[#This Row],[ID_CLIENT]])</f>
        <v>0</v>
      </c>
    </row>
    <row r="349" spans="1:12" x14ac:dyDescent="0.25">
      <c r="A349" s="38">
        <v>348</v>
      </c>
      <c r="B349" s="38" t="str">
        <f>IF(NOT(ISBLANK(C349)),CONCATENATE(PARAMETRES!$C$3,A349),"")</f>
        <v/>
      </c>
      <c r="H349" s="40"/>
      <c r="I349" s="41"/>
      <c r="J349" s="41"/>
      <c r="K349" s="38">
        <f>COUNTIF(PROJETS!$B$2:$B$700,B349)</f>
        <v>0</v>
      </c>
      <c r="L349" s="37">
        <f>SUMIFS(PROJETS!$K$2:$K$699,PROJETS!B349:B1046,Tableau5[[#This Row],[ID_CLIENT]])</f>
        <v>0</v>
      </c>
    </row>
    <row r="350" spans="1:12" x14ac:dyDescent="0.25">
      <c r="A350" s="38">
        <v>349</v>
      </c>
      <c r="B350" s="38" t="str">
        <f>IF(NOT(ISBLANK(C350)),CONCATENATE(PARAMETRES!$C$3,A350),"")</f>
        <v/>
      </c>
      <c r="H350" s="40"/>
      <c r="I350" s="41"/>
      <c r="J350" s="41"/>
      <c r="K350" s="38">
        <f>COUNTIF(PROJETS!$B$2:$B$700,B350)</f>
        <v>0</v>
      </c>
      <c r="L350" s="37">
        <f>SUMIFS(PROJETS!$K$2:$K$699,PROJETS!B350:B1047,Tableau5[[#This Row],[ID_CLIENT]])</f>
        <v>0</v>
      </c>
    </row>
    <row r="351" spans="1:12" x14ac:dyDescent="0.25">
      <c r="A351" s="38">
        <v>350</v>
      </c>
      <c r="B351" s="38" t="str">
        <f>IF(NOT(ISBLANK(C351)),CONCATENATE(PARAMETRES!$C$3,A351),"")</f>
        <v/>
      </c>
      <c r="H351" s="40"/>
      <c r="I351" s="41"/>
      <c r="J351" s="41"/>
      <c r="K351" s="38">
        <f>COUNTIF(PROJETS!$B$2:$B$700,B351)</f>
        <v>0</v>
      </c>
      <c r="L351" s="37">
        <f>SUMIFS(PROJETS!$K$2:$K$699,PROJETS!B351:B1048,Tableau5[[#This Row],[ID_CLIENT]])</f>
        <v>0</v>
      </c>
    </row>
    <row r="352" spans="1:12" x14ac:dyDescent="0.25">
      <c r="A352" s="38">
        <v>351</v>
      </c>
      <c r="B352" s="38" t="str">
        <f>IF(NOT(ISBLANK(C352)),CONCATENATE(PARAMETRES!$C$3,A352),"")</f>
        <v/>
      </c>
      <c r="H352" s="40"/>
      <c r="I352" s="41"/>
      <c r="J352" s="41"/>
      <c r="K352" s="38">
        <f>COUNTIF(PROJETS!$B$2:$B$700,B352)</f>
        <v>0</v>
      </c>
      <c r="L352" s="37">
        <f>SUMIFS(PROJETS!$K$2:$K$699,PROJETS!B352:B1049,Tableau5[[#This Row],[ID_CLIENT]])</f>
        <v>0</v>
      </c>
    </row>
    <row r="353" spans="1:12" x14ac:dyDescent="0.25">
      <c r="A353" s="38">
        <v>352</v>
      </c>
      <c r="B353" s="38" t="str">
        <f>IF(NOT(ISBLANK(C353)),CONCATENATE(PARAMETRES!$C$3,A353),"")</f>
        <v/>
      </c>
      <c r="H353" s="40"/>
      <c r="I353" s="41"/>
      <c r="J353" s="41"/>
      <c r="K353" s="38">
        <f>COUNTIF(PROJETS!$B$2:$B$700,B353)</f>
        <v>0</v>
      </c>
      <c r="L353" s="37">
        <f>SUMIFS(PROJETS!$K$2:$K$699,PROJETS!B353:B1050,Tableau5[[#This Row],[ID_CLIENT]])</f>
        <v>0</v>
      </c>
    </row>
    <row r="354" spans="1:12" x14ac:dyDescent="0.25">
      <c r="A354" s="38">
        <v>353</v>
      </c>
      <c r="B354" s="38" t="str">
        <f>IF(NOT(ISBLANK(C354)),CONCATENATE(PARAMETRES!$C$3,A354),"")</f>
        <v/>
      </c>
      <c r="H354" s="40"/>
      <c r="I354" s="41"/>
      <c r="J354" s="41"/>
      <c r="K354" s="38">
        <f>COUNTIF(PROJETS!$B$2:$B$700,B354)</f>
        <v>0</v>
      </c>
      <c r="L354" s="37">
        <f>SUMIFS(PROJETS!$K$2:$K$699,PROJETS!B354:B1051,Tableau5[[#This Row],[ID_CLIENT]])</f>
        <v>0</v>
      </c>
    </row>
    <row r="355" spans="1:12" x14ac:dyDescent="0.25">
      <c r="A355" s="38">
        <v>354</v>
      </c>
      <c r="B355" s="38" t="str">
        <f>IF(NOT(ISBLANK(C355)),CONCATENATE(PARAMETRES!$C$3,A355),"")</f>
        <v/>
      </c>
      <c r="H355" s="40"/>
      <c r="I355" s="41"/>
      <c r="J355" s="41"/>
      <c r="K355" s="38">
        <f>COUNTIF(PROJETS!$B$2:$B$700,B355)</f>
        <v>0</v>
      </c>
      <c r="L355" s="37">
        <f>SUMIFS(PROJETS!$K$2:$K$699,PROJETS!B355:B1052,Tableau5[[#This Row],[ID_CLIENT]])</f>
        <v>0</v>
      </c>
    </row>
    <row r="356" spans="1:12" x14ac:dyDescent="0.25">
      <c r="A356" s="38">
        <v>355</v>
      </c>
      <c r="B356" s="38" t="str">
        <f>IF(NOT(ISBLANK(C356)),CONCATENATE(PARAMETRES!$C$3,A356),"")</f>
        <v/>
      </c>
      <c r="H356" s="40"/>
      <c r="I356" s="41"/>
      <c r="J356" s="41"/>
      <c r="K356" s="38">
        <f>COUNTIF(PROJETS!$B$2:$B$700,B356)</f>
        <v>0</v>
      </c>
      <c r="L356" s="37">
        <f>SUMIFS(PROJETS!$K$2:$K$699,PROJETS!B356:B1053,Tableau5[[#This Row],[ID_CLIENT]])</f>
        <v>0</v>
      </c>
    </row>
    <row r="357" spans="1:12" x14ac:dyDescent="0.25">
      <c r="A357" s="38">
        <v>356</v>
      </c>
      <c r="B357" s="38" t="str">
        <f>IF(NOT(ISBLANK(C357)),CONCATENATE(PARAMETRES!$C$3,A357),"")</f>
        <v/>
      </c>
      <c r="H357" s="40"/>
      <c r="I357" s="41"/>
      <c r="J357" s="41"/>
      <c r="K357" s="38">
        <f>COUNTIF(PROJETS!$B$2:$B$700,B357)</f>
        <v>0</v>
      </c>
      <c r="L357" s="37">
        <f>SUMIFS(PROJETS!$K$2:$K$699,PROJETS!B357:B1054,Tableau5[[#This Row],[ID_CLIENT]])</f>
        <v>0</v>
      </c>
    </row>
    <row r="358" spans="1:12" x14ac:dyDescent="0.25">
      <c r="A358" s="38">
        <v>357</v>
      </c>
      <c r="B358" s="38" t="str">
        <f>IF(NOT(ISBLANK(C358)),CONCATENATE(PARAMETRES!$C$3,A358),"")</f>
        <v/>
      </c>
      <c r="H358" s="40"/>
      <c r="I358" s="41"/>
      <c r="J358" s="41"/>
      <c r="K358" s="38">
        <f>COUNTIF(PROJETS!$B$2:$B$700,B358)</f>
        <v>0</v>
      </c>
      <c r="L358" s="37">
        <f>SUMIFS(PROJETS!$K$2:$K$699,PROJETS!B358:B1055,Tableau5[[#This Row],[ID_CLIENT]])</f>
        <v>0</v>
      </c>
    </row>
    <row r="359" spans="1:12" x14ac:dyDescent="0.25">
      <c r="A359" s="38">
        <v>358</v>
      </c>
      <c r="B359" s="38" t="str">
        <f>IF(NOT(ISBLANK(C359)),CONCATENATE(PARAMETRES!$C$3,A359),"")</f>
        <v/>
      </c>
      <c r="H359" s="40"/>
      <c r="I359" s="41"/>
      <c r="J359" s="41"/>
      <c r="K359" s="38">
        <f>COUNTIF(PROJETS!$B$2:$B$700,B359)</f>
        <v>0</v>
      </c>
      <c r="L359" s="37">
        <f>SUMIFS(PROJETS!$K$2:$K$699,PROJETS!B359:B1056,Tableau5[[#This Row],[ID_CLIENT]])</f>
        <v>0</v>
      </c>
    </row>
    <row r="360" spans="1:12" x14ac:dyDescent="0.25">
      <c r="A360" s="38">
        <v>359</v>
      </c>
      <c r="B360" s="38" t="str">
        <f>IF(NOT(ISBLANK(C360)),CONCATENATE(PARAMETRES!$C$3,A360),"")</f>
        <v/>
      </c>
      <c r="H360" s="40"/>
      <c r="I360" s="41"/>
      <c r="J360" s="41"/>
      <c r="K360" s="38">
        <f>COUNTIF(PROJETS!$B$2:$B$700,B360)</f>
        <v>0</v>
      </c>
      <c r="L360" s="37">
        <f>SUMIFS(PROJETS!$K$2:$K$699,PROJETS!B360:B1057,Tableau5[[#This Row],[ID_CLIENT]])</f>
        <v>0</v>
      </c>
    </row>
    <row r="361" spans="1:12" x14ac:dyDescent="0.25">
      <c r="A361" s="38">
        <v>360</v>
      </c>
      <c r="B361" s="38" t="str">
        <f>IF(NOT(ISBLANK(C361)),CONCATENATE(PARAMETRES!$C$3,A361),"")</f>
        <v/>
      </c>
      <c r="H361" s="40"/>
      <c r="I361" s="41"/>
      <c r="J361" s="41"/>
      <c r="K361" s="38">
        <f>COUNTIF(PROJETS!$B$2:$B$700,B361)</f>
        <v>0</v>
      </c>
      <c r="L361" s="37">
        <f>SUMIFS(PROJETS!$K$2:$K$699,PROJETS!B361:B1058,Tableau5[[#This Row],[ID_CLIENT]])</f>
        <v>0</v>
      </c>
    </row>
    <row r="362" spans="1:12" x14ac:dyDescent="0.25">
      <c r="A362" s="38">
        <v>361</v>
      </c>
      <c r="B362" s="38" t="str">
        <f>IF(NOT(ISBLANK(C362)),CONCATENATE(PARAMETRES!$C$3,A362),"")</f>
        <v/>
      </c>
      <c r="H362" s="40"/>
      <c r="I362" s="41"/>
      <c r="J362" s="41"/>
      <c r="K362" s="38">
        <f>COUNTIF(PROJETS!$B$2:$B$700,B362)</f>
        <v>0</v>
      </c>
      <c r="L362" s="37">
        <f>SUMIFS(PROJETS!$K$2:$K$699,PROJETS!B362:B1059,Tableau5[[#This Row],[ID_CLIENT]])</f>
        <v>0</v>
      </c>
    </row>
    <row r="363" spans="1:12" x14ac:dyDescent="0.25">
      <c r="A363" s="38">
        <v>362</v>
      </c>
      <c r="B363" s="38" t="str">
        <f>IF(NOT(ISBLANK(C363)),CONCATENATE(PARAMETRES!$C$3,A363),"")</f>
        <v/>
      </c>
      <c r="H363" s="40"/>
      <c r="I363" s="41"/>
      <c r="J363" s="41"/>
      <c r="K363" s="38">
        <f>COUNTIF(PROJETS!$B$2:$B$700,B363)</f>
        <v>0</v>
      </c>
      <c r="L363" s="37">
        <f>SUMIFS(PROJETS!$K$2:$K$699,PROJETS!B363:B1060,Tableau5[[#This Row],[ID_CLIENT]])</f>
        <v>0</v>
      </c>
    </row>
    <row r="364" spans="1:12" x14ac:dyDescent="0.25">
      <c r="A364" s="38">
        <v>363</v>
      </c>
      <c r="B364" s="38" t="str">
        <f>IF(NOT(ISBLANK(C364)),CONCATENATE(PARAMETRES!$C$3,A364),"")</f>
        <v/>
      </c>
      <c r="H364" s="40"/>
      <c r="I364" s="41"/>
      <c r="J364" s="41"/>
      <c r="K364" s="38">
        <f>COUNTIF(PROJETS!$B$2:$B$700,B364)</f>
        <v>0</v>
      </c>
      <c r="L364" s="37">
        <f>SUMIFS(PROJETS!$K$2:$K$699,PROJETS!B364:B1061,Tableau5[[#This Row],[ID_CLIENT]])</f>
        <v>0</v>
      </c>
    </row>
    <row r="365" spans="1:12" x14ac:dyDescent="0.25">
      <c r="A365" s="38">
        <v>364</v>
      </c>
      <c r="B365" s="38" t="str">
        <f>IF(NOT(ISBLANK(C365)),CONCATENATE(PARAMETRES!$C$3,A365),"")</f>
        <v/>
      </c>
      <c r="H365" s="40"/>
      <c r="I365" s="41"/>
      <c r="J365" s="41"/>
      <c r="K365" s="38">
        <f>COUNTIF(PROJETS!$B$2:$B$700,B365)</f>
        <v>0</v>
      </c>
      <c r="L365" s="37">
        <f>SUMIFS(PROJETS!$K$2:$K$699,PROJETS!B365:B1062,Tableau5[[#This Row],[ID_CLIENT]])</f>
        <v>0</v>
      </c>
    </row>
    <row r="366" spans="1:12" x14ac:dyDescent="0.25">
      <c r="A366" s="38">
        <v>365</v>
      </c>
      <c r="B366" s="38" t="str">
        <f>IF(NOT(ISBLANK(C366)),CONCATENATE(PARAMETRES!$C$3,A366),"")</f>
        <v/>
      </c>
      <c r="H366" s="40"/>
      <c r="I366" s="41"/>
      <c r="J366" s="41"/>
      <c r="K366" s="38">
        <f>COUNTIF(PROJETS!$B$2:$B$700,B366)</f>
        <v>0</v>
      </c>
      <c r="L366" s="37">
        <f>SUMIFS(PROJETS!$K$2:$K$699,PROJETS!B366:B1063,Tableau5[[#This Row],[ID_CLIENT]])</f>
        <v>0</v>
      </c>
    </row>
    <row r="367" spans="1:12" x14ac:dyDescent="0.25">
      <c r="A367" s="38">
        <v>366</v>
      </c>
      <c r="B367" s="38" t="str">
        <f>IF(NOT(ISBLANK(C367)),CONCATENATE(PARAMETRES!$C$3,A367),"")</f>
        <v/>
      </c>
      <c r="H367" s="40"/>
      <c r="I367" s="41"/>
      <c r="J367" s="41"/>
      <c r="K367" s="38">
        <f>COUNTIF(PROJETS!$B$2:$B$700,B367)</f>
        <v>0</v>
      </c>
      <c r="L367" s="37">
        <f>SUMIFS(PROJETS!$K$2:$K$699,PROJETS!B367:B1064,Tableau5[[#This Row],[ID_CLIENT]])</f>
        <v>0</v>
      </c>
    </row>
    <row r="368" spans="1:12" x14ac:dyDescent="0.25">
      <c r="A368" s="38">
        <v>367</v>
      </c>
      <c r="B368" s="38" t="str">
        <f>IF(NOT(ISBLANK(C368)),CONCATENATE(PARAMETRES!$C$3,A368),"")</f>
        <v/>
      </c>
      <c r="H368" s="40"/>
      <c r="I368" s="41"/>
      <c r="J368" s="41"/>
      <c r="K368" s="38">
        <f>COUNTIF(PROJETS!$B$2:$B$700,B368)</f>
        <v>0</v>
      </c>
      <c r="L368" s="37">
        <f>SUMIFS(PROJETS!$K$2:$K$699,PROJETS!B368:B1065,Tableau5[[#This Row],[ID_CLIENT]])</f>
        <v>0</v>
      </c>
    </row>
    <row r="369" spans="1:12" x14ac:dyDescent="0.25">
      <c r="A369" s="38">
        <v>368</v>
      </c>
      <c r="B369" s="38" t="str">
        <f>IF(NOT(ISBLANK(C369)),CONCATENATE(PARAMETRES!$C$3,A369),"")</f>
        <v/>
      </c>
      <c r="H369" s="40"/>
      <c r="I369" s="41"/>
      <c r="J369" s="41"/>
      <c r="K369" s="38">
        <f>COUNTIF(PROJETS!$B$2:$B$700,B369)</f>
        <v>0</v>
      </c>
      <c r="L369" s="37">
        <f>SUMIFS(PROJETS!$K$2:$K$699,PROJETS!B369:B1066,Tableau5[[#This Row],[ID_CLIENT]])</f>
        <v>0</v>
      </c>
    </row>
    <row r="370" spans="1:12" x14ac:dyDescent="0.25">
      <c r="A370" s="38">
        <v>369</v>
      </c>
      <c r="B370" s="38" t="str">
        <f>IF(NOT(ISBLANK(C370)),CONCATENATE(PARAMETRES!$C$3,A370),"")</f>
        <v/>
      </c>
      <c r="H370" s="40"/>
      <c r="I370" s="41"/>
      <c r="J370" s="41"/>
      <c r="K370" s="38">
        <f>COUNTIF(PROJETS!$B$2:$B$700,B370)</f>
        <v>0</v>
      </c>
      <c r="L370" s="37">
        <f>SUMIFS(PROJETS!$K$2:$K$699,PROJETS!B370:B1067,Tableau5[[#This Row],[ID_CLIENT]])</f>
        <v>0</v>
      </c>
    </row>
    <row r="371" spans="1:12" x14ac:dyDescent="0.25">
      <c r="A371" s="38">
        <v>370</v>
      </c>
      <c r="B371" s="38" t="str">
        <f>IF(NOT(ISBLANK(C371)),CONCATENATE(PARAMETRES!$C$3,A371),"")</f>
        <v/>
      </c>
      <c r="H371" s="40"/>
      <c r="I371" s="41"/>
      <c r="J371" s="41"/>
      <c r="K371" s="38">
        <f>COUNTIF(PROJETS!$B$2:$B$700,B371)</f>
        <v>0</v>
      </c>
      <c r="L371" s="37">
        <f>SUMIFS(PROJETS!$K$2:$K$699,PROJETS!B371:B1068,Tableau5[[#This Row],[ID_CLIENT]])</f>
        <v>0</v>
      </c>
    </row>
    <row r="372" spans="1:12" x14ac:dyDescent="0.25">
      <c r="A372" s="38">
        <v>371</v>
      </c>
      <c r="B372" s="38" t="str">
        <f>IF(NOT(ISBLANK(C372)),CONCATENATE(PARAMETRES!$C$3,A372),"")</f>
        <v/>
      </c>
      <c r="H372" s="40"/>
      <c r="I372" s="41"/>
      <c r="J372" s="41"/>
      <c r="K372" s="38">
        <f>COUNTIF(PROJETS!$B$2:$B$700,B372)</f>
        <v>0</v>
      </c>
      <c r="L372" s="37">
        <f>SUMIFS(PROJETS!$K$2:$K$699,PROJETS!B372:B1069,Tableau5[[#This Row],[ID_CLIENT]])</f>
        <v>0</v>
      </c>
    </row>
    <row r="373" spans="1:12" x14ac:dyDescent="0.25">
      <c r="A373" s="38">
        <v>372</v>
      </c>
      <c r="B373" s="38" t="str">
        <f>IF(NOT(ISBLANK(C373)),CONCATENATE(PARAMETRES!$C$3,A373),"")</f>
        <v/>
      </c>
      <c r="H373" s="40"/>
      <c r="I373" s="41"/>
      <c r="J373" s="41"/>
      <c r="K373" s="38">
        <f>COUNTIF(PROJETS!$B$2:$B$700,B373)</f>
        <v>0</v>
      </c>
      <c r="L373" s="37">
        <f>SUMIFS(PROJETS!$K$2:$K$699,PROJETS!B373:B1070,Tableau5[[#This Row],[ID_CLIENT]])</f>
        <v>0</v>
      </c>
    </row>
    <row r="374" spans="1:12" x14ac:dyDescent="0.25">
      <c r="A374" s="38">
        <v>373</v>
      </c>
      <c r="B374" s="38" t="str">
        <f>IF(NOT(ISBLANK(C374)),CONCATENATE(PARAMETRES!$C$3,A374),"")</f>
        <v/>
      </c>
      <c r="H374" s="40"/>
      <c r="I374" s="41"/>
      <c r="J374" s="41"/>
      <c r="K374" s="38">
        <f>COUNTIF(PROJETS!$B$2:$B$700,B374)</f>
        <v>0</v>
      </c>
      <c r="L374" s="37">
        <f>SUMIFS(PROJETS!$K$2:$K$699,PROJETS!B374:B1071,Tableau5[[#This Row],[ID_CLIENT]])</f>
        <v>0</v>
      </c>
    </row>
    <row r="375" spans="1:12" x14ac:dyDescent="0.25">
      <c r="A375" s="38">
        <v>374</v>
      </c>
      <c r="B375" s="38" t="str">
        <f>IF(NOT(ISBLANK(C375)),CONCATENATE(PARAMETRES!$C$3,A375),"")</f>
        <v/>
      </c>
      <c r="H375" s="40"/>
      <c r="I375" s="41"/>
      <c r="J375" s="41"/>
      <c r="K375" s="38">
        <f>COUNTIF(PROJETS!$B$2:$B$700,B375)</f>
        <v>0</v>
      </c>
      <c r="L375" s="37">
        <f>SUMIFS(PROJETS!$K$2:$K$699,PROJETS!B375:B1072,Tableau5[[#This Row],[ID_CLIENT]])</f>
        <v>0</v>
      </c>
    </row>
    <row r="376" spans="1:12" x14ac:dyDescent="0.25">
      <c r="A376" s="38">
        <v>375</v>
      </c>
      <c r="B376" s="38" t="str">
        <f>IF(NOT(ISBLANK(C376)),CONCATENATE(PARAMETRES!$C$3,A376),"")</f>
        <v/>
      </c>
      <c r="H376" s="40"/>
      <c r="I376" s="41"/>
      <c r="J376" s="41"/>
      <c r="K376" s="38">
        <f>COUNTIF(PROJETS!$B$2:$B$700,B376)</f>
        <v>0</v>
      </c>
      <c r="L376" s="37">
        <f>SUMIFS(PROJETS!$K$2:$K$699,PROJETS!B376:B1073,Tableau5[[#This Row],[ID_CLIENT]])</f>
        <v>0</v>
      </c>
    </row>
    <row r="377" spans="1:12" x14ac:dyDescent="0.25">
      <c r="A377" s="38">
        <v>376</v>
      </c>
      <c r="B377" s="38" t="str">
        <f>IF(NOT(ISBLANK(C377)),CONCATENATE(PARAMETRES!$C$3,A377),"")</f>
        <v/>
      </c>
      <c r="H377" s="40"/>
      <c r="I377" s="41"/>
      <c r="J377" s="41"/>
      <c r="K377" s="38">
        <f>COUNTIF(PROJETS!$B$2:$B$700,B377)</f>
        <v>0</v>
      </c>
      <c r="L377" s="37">
        <f>SUMIFS(PROJETS!$K$2:$K$699,PROJETS!B377:B1074,Tableau5[[#This Row],[ID_CLIENT]])</f>
        <v>0</v>
      </c>
    </row>
    <row r="378" spans="1:12" x14ac:dyDescent="0.25">
      <c r="A378" s="38">
        <v>377</v>
      </c>
      <c r="B378" s="38" t="str">
        <f>IF(NOT(ISBLANK(C378)),CONCATENATE(PARAMETRES!$C$3,A378),"")</f>
        <v/>
      </c>
      <c r="H378" s="40"/>
      <c r="I378" s="41"/>
      <c r="J378" s="41"/>
      <c r="K378" s="38">
        <f>COUNTIF(PROJETS!$B$2:$B$700,B378)</f>
        <v>0</v>
      </c>
      <c r="L378" s="37">
        <f>SUMIFS(PROJETS!$K$2:$K$699,PROJETS!B378:B1075,Tableau5[[#This Row],[ID_CLIENT]])</f>
        <v>0</v>
      </c>
    </row>
    <row r="379" spans="1:12" x14ac:dyDescent="0.25">
      <c r="A379" s="38">
        <v>378</v>
      </c>
      <c r="B379" s="38" t="str">
        <f>IF(NOT(ISBLANK(C379)),CONCATENATE(PARAMETRES!$C$3,A379),"")</f>
        <v/>
      </c>
      <c r="H379" s="40"/>
      <c r="I379" s="41"/>
      <c r="J379" s="41"/>
      <c r="K379" s="38">
        <f>COUNTIF(PROJETS!$B$2:$B$700,B379)</f>
        <v>0</v>
      </c>
      <c r="L379" s="37">
        <f>SUMIFS(PROJETS!$K$2:$K$699,PROJETS!B379:B1076,Tableau5[[#This Row],[ID_CLIENT]])</f>
        <v>0</v>
      </c>
    </row>
    <row r="380" spans="1:12" x14ac:dyDescent="0.25">
      <c r="A380" s="38">
        <v>379</v>
      </c>
      <c r="B380" s="38" t="str">
        <f>IF(NOT(ISBLANK(C380)),CONCATENATE(PARAMETRES!$C$3,A380),"")</f>
        <v/>
      </c>
      <c r="H380" s="40"/>
      <c r="I380" s="41"/>
      <c r="J380" s="41"/>
      <c r="K380" s="38">
        <f>COUNTIF(PROJETS!$B$2:$B$700,B380)</f>
        <v>0</v>
      </c>
      <c r="L380" s="37">
        <f>SUMIFS(PROJETS!$K$2:$K$699,PROJETS!B380:B1077,Tableau5[[#This Row],[ID_CLIENT]])</f>
        <v>0</v>
      </c>
    </row>
    <row r="381" spans="1:12" x14ac:dyDescent="0.25">
      <c r="A381" s="38">
        <v>380</v>
      </c>
      <c r="B381" s="38" t="str">
        <f>IF(NOT(ISBLANK(C381)),CONCATENATE(PARAMETRES!$C$3,A381),"")</f>
        <v/>
      </c>
      <c r="H381" s="40"/>
      <c r="I381" s="41"/>
      <c r="J381" s="41"/>
      <c r="K381" s="38">
        <f>COUNTIF(PROJETS!$B$2:$B$700,B381)</f>
        <v>0</v>
      </c>
      <c r="L381" s="37">
        <f>SUMIFS(PROJETS!$K$2:$K$699,PROJETS!B381:B1078,Tableau5[[#This Row],[ID_CLIENT]])</f>
        <v>0</v>
      </c>
    </row>
    <row r="382" spans="1:12" x14ac:dyDescent="0.25">
      <c r="A382" s="38">
        <v>381</v>
      </c>
      <c r="B382" s="38" t="str">
        <f>IF(NOT(ISBLANK(C382)),CONCATENATE(PARAMETRES!$C$3,A382),"")</f>
        <v/>
      </c>
      <c r="H382" s="40"/>
      <c r="I382" s="41"/>
      <c r="J382" s="41"/>
      <c r="K382" s="38">
        <f>COUNTIF(PROJETS!$B$2:$B$700,B382)</f>
        <v>0</v>
      </c>
      <c r="L382" s="37">
        <f>SUMIFS(PROJETS!$K$2:$K$699,PROJETS!B382:B1079,Tableau5[[#This Row],[ID_CLIENT]])</f>
        <v>0</v>
      </c>
    </row>
    <row r="383" spans="1:12" x14ac:dyDescent="0.25">
      <c r="A383" s="38">
        <v>382</v>
      </c>
      <c r="B383" s="38" t="str">
        <f>IF(NOT(ISBLANK(C383)),CONCATENATE(PARAMETRES!$C$3,A383),"")</f>
        <v/>
      </c>
      <c r="H383" s="40"/>
      <c r="I383" s="41"/>
      <c r="J383" s="41"/>
      <c r="K383" s="38">
        <f>COUNTIF(PROJETS!$B$2:$B$700,B383)</f>
        <v>0</v>
      </c>
      <c r="L383" s="37">
        <f>SUMIFS(PROJETS!$K$2:$K$699,PROJETS!B383:B1080,Tableau5[[#This Row],[ID_CLIENT]])</f>
        <v>0</v>
      </c>
    </row>
    <row r="384" spans="1:12" x14ac:dyDescent="0.25">
      <c r="A384" s="38">
        <v>383</v>
      </c>
      <c r="B384" s="38" t="str">
        <f>IF(NOT(ISBLANK(C384)),CONCATENATE(PARAMETRES!$C$3,A384),"")</f>
        <v/>
      </c>
      <c r="H384" s="40"/>
      <c r="I384" s="41"/>
      <c r="J384" s="41"/>
      <c r="K384" s="38">
        <f>COUNTIF(PROJETS!$B$2:$B$700,B384)</f>
        <v>0</v>
      </c>
      <c r="L384" s="37">
        <f>SUMIFS(PROJETS!$K$2:$K$699,PROJETS!B384:B1081,Tableau5[[#This Row],[ID_CLIENT]])</f>
        <v>0</v>
      </c>
    </row>
    <row r="385" spans="1:12" x14ac:dyDescent="0.25">
      <c r="A385" s="38">
        <v>384</v>
      </c>
      <c r="B385" s="38" t="str">
        <f>IF(NOT(ISBLANK(C385)),CONCATENATE(PARAMETRES!$C$3,A385),"")</f>
        <v/>
      </c>
      <c r="H385" s="40"/>
      <c r="I385" s="41"/>
      <c r="J385" s="41"/>
      <c r="K385" s="38">
        <f>COUNTIF(PROJETS!$B$2:$B$700,B385)</f>
        <v>0</v>
      </c>
      <c r="L385" s="37">
        <f>SUMIFS(PROJETS!$K$2:$K$699,PROJETS!B385:B1082,Tableau5[[#This Row],[ID_CLIENT]])</f>
        <v>0</v>
      </c>
    </row>
    <row r="386" spans="1:12" x14ac:dyDescent="0.25">
      <c r="A386" s="38">
        <v>385</v>
      </c>
      <c r="B386" s="38" t="str">
        <f>IF(NOT(ISBLANK(C386)),CONCATENATE(PARAMETRES!$C$3,A386),"")</f>
        <v/>
      </c>
      <c r="H386" s="40"/>
      <c r="I386" s="41"/>
      <c r="J386" s="41"/>
      <c r="K386" s="38">
        <f>COUNTIF(PROJETS!$B$2:$B$700,B386)</f>
        <v>0</v>
      </c>
      <c r="L386" s="37">
        <f>SUMIFS(PROJETS!$K$2:$K$699,PROJETS!B386:B1083,Tableau5[[#This Row],[ID_CLIENT]])</f>
        <v>0</v>
      </c>
    </row>
    <row r="387" spans="1:12" x14ac:dyDescent="0.25">
      <c r="A387" s="38">
        <v>386</v>
      </c>
      <c r="B387" s="38" t="str">
        <f>IF(NOT(ISBLANK(C387)),CONCATENATE(PARAMETRES!$C$3,A387),"")</f>
        <v/>
      </c>
      <c r="H387" s="40"/>
      <c r="I387" s="41"/>
      <c r="J387" s="41"/>
      <c r="K387" s="38">
        <f>COUNTIF(PROJETS!$B$2:$B$700,B387)</f>
        <v>0</v>
      </c>
      <c r="L387" s="37">
        <f>SUMIFS(PROJETS!$K$2:$K$699,PROJETS!B387:B1084,Tableau5[[#This Row],[ID_CLIENT]])</f>
        <v>0</v>
      </c>
    </row>
    <row r="388" spans="1:12" x14ac:dyDescent="0.25">
      <c r="A388" s="38">
        <v>387</v>
      </c>
      <c r="B388" s="38" t="str">
        <f>IF(NOT(ISBLANK(C388)),CONCATENATE(PARAMETRES!$C$3,A388),"")</f>
        <v/>
      </c>
      <c r="H388" s="40"/>
      <c r="I388" s="41"/>
      <c r="J388" s="41"/>
      <c r="K388" s="38">
        <f>COUNTIF(PROJETS!$B$2:$B$700,B388)</f>
        <v>0</v>
      </c>
      <c r="L388" s="37">
        <f>SUMIFS(PROJETS!$K$2:$K$699,PROJETS!B388:B1085,Tableau5[[#This Row],[ID_CLIENT]])</f>
        <v>0</v>
      </c>
    </row>
    <row r="389" spans="1:12" x14ac:dyDescent="0.25">
      <c r="A389" s="38">
        <v>388</v>
      </c>
      <c r="B389" s="38" t="str">
        <f>IF(NOT(ISBLANK(C389)),CONCATENATE(PARAMETRES!$C$3,A389),"")</f>
        <v/>
      </c>
      <c r="H389" s="40"/>
      <c r="I389" s="41"/>
      <c r="J389" s="41"/>
      <c r="K389" s="38">
        <f>COUNTIF(PROJETS!$B$2:$B$700,B389)</f>
        <v>0</v>
      </c>
      <c r="L389" s="37">
        <f>SUMIFS(PROJETS!$K$2:$K$699,PROJETS!B389:B1086,Tableau5[[#This Row],[ID_CLIENT]])</f>
        <v>0</v>
      </c>
    </row>
    <row r="390" spans="1:12" x14ac:dyDescent="0.25">
      <c r="A390" s="38">
        <v>389</v>
      </c>
      <c r="B390" s="38" t="str">
        <f>IF(NOT(ISBLANK(C390)),CONCATENATE(PARAMETRES!$C$3,A390),"")</f>
        <v/>
      </c>
      <c r="H390" s="40"/>
      <c r="I390" s="41"/>
      <c r="J390" s="41"/>
      <c r="K390" s="38">
        <f>COUNTIF(PROJETS!$B$2:$B$700,B390)</f>
        <v>0</v>
      </c>
      <c r="L390" s="37">
        <f>SUMIFS(PROJETS!$K$2:$K$699,PROJETS!B390:B1087,Tableau5[[#This Row],[ID_CLIENT]])</f>
        <v>0</v>
      </c>
    </row>
    <row r="391" spans="1:12" x14ac:dyDescent="0.25">
      <c r="A391" s="38">
        <v>390</v>
      </c>
      <c r="B391" s="38" t="str">
        <f>IF(NOT(ISBLANK(C391)),CONCATENATE(PARAMETRES!$C$3,A391),"")</f>
        <v/>
      </c>
      <c r="H391" s="40"/>
      <c r="I391" s="41"/>
      <c r="J391" s="41"/>
      <c r="K391" s="38">
        <f>COUNTIF(PROJETS!$B$2:$B$700,B391)</f>
        <v>0</v>
      </c>
      <c r="L391" s="37">
        <f>SUMIFS(PROJETS!$K$2:$K$699,PROJETS!B391:B1088,Tableau5[[#This Row],[ID_CLIENT]])</f>
        <v>0</v>
      </c>
    </row>
    <row r="392" spans="1:12" x14ac:dyDescent="0.25">
      <c r="A392" s="38">
        <v>391</v>
      </c>
      <c r="B392" s="38" t="str">
        <f>IF(NOT(ISBLANK(C392)),CONCATENATE(PARAMETRES!$C$3,A392),"")</f>
        <v/>
      </c>
      <c r="H392" s="40"/>
      <c r="I392" s="41"/>
      <c r="J392" s="41"/>
      <c r="K392" s="38">
        <f>COUNTIF(PROJETS!$B$2:$B$700,B392)</f>
        <v>0</v>
      </c>
      <c r="L392" s="37">
        <f>SUMIFS(PROJETS!$K$2:$K$699,PROJETS!B392:B1089,Tableau5[[#This Row],[ID_CLIENT]])</f>
        <v>0</v>
      </c>
    </row>
    <row r="393" spans="1:12" x14ac:dyDescent="0.25">
      <c r="A393" s="38">
        <v>392</v>
      </c>
      <c r="B393" s="38" t="str">
        <f>IF(NOT(ISBLANK(C393)),CONCATENATE(PARAMETRES!$C$3,A393),"")</f>
        <v/>
      </c>
      <c r="H393" s="40"/>
      <c r="I393" s="41"/>
      <c r="J393" s="41"/>
      <c r="K393" s="38">
        <f>COUNTIF(PROJETS!$B$2:$B$700,B393)</f>
        <v>0</v>
      </c>
      <c r="L393" s="37">
        <f>SUMIFS(PROJETS!$K$2:$K$699,PROJETS!B393:B1090,Tableau5[[#This Row],[ID_CLIENT]])</f>
        <v>0</v>
      </c>
    </row>
    <row r="394" spans="1:12" x14ac:dyDescent="0.25">
      <c r="A394" s="38">
        <v>393</v>
      </c>
      <c r="B394" s="38" t="str">
        <f>IF(NOT(ISBLANK(C394)),CONCATENATE(PARAMETRES!$C$3,A394),"")</f>
        <v/>
      </c>
      <c r="H394" s="40"/>
      <c r="I394" s="41"/>
      <c r="J394" s="41"/>
      <c r="K394" s="38">
        <f>COUNTIF(PROJETS!$B$2:$B$700,B394)</f>
        <v>0</v>
      </c>
      <c r="L394" s="37">
        <f>SUMIFS(PROJETS!$K$2:$K$699,PROJETS!B394:B1091,Tableau5[[#This Row],[ID_CLIENT]])</f>
        <v>0</v>
      </c>
    </row>
    <row r="395" spans="1:12" x14ac:dyDescent="0.25">
      <c r="A395" s="38">
        <v>394</v>
      </c>
      <c r="B395" s="38" t="str">
        <f>IF(NOT(ISBLANK(C395)),CONCATENATE(PARAMETRES!$C$3,A395),"")</f>
        <v/>
      </c>
      <c r="H395" s="40"/>
      <c r="I395" s="41"/>
      <c r="J395" s="41"/>
      <c r="K395" s="38">
        <f>COUNTIF(PROJETS!$B$2:$B$700,B395)</f>
        <v>0</v>
      </c>
      <c r="L395" s="37">
        <f>SUMIFS(PROJETS!$K$2:$K$699,PROJETS!B395:B1092,Tableau5[[#This Row],[ID_CLIENT]])</f>
        <v>0</v>
      </c>
    </row>
    <row r="396" spans="1:12" x14ac:dyDescent="0.25">
      <c r="A396" s="38">
        <v>395</v>
      </c>
      <c r="B396" s="38" t="str">
        <f>IF(NOT(ISBLANK(C396)),CONCATENATE(PARAMETRES!$C$3,A396),"")</f>
        <v/>
      </c>
      <c r="H396" s="40"/>
      <c r="I396" s="41"/>
      <c r="J396" s="41"/>
      <c r="K396" s="38">
        <f>COUNTIF(PROJETS!$B$2:$B$700,B396)</f>
        <v>0</v>
      </c>
      <c r="L396" s="37">
        <f>SUMIFS(PROJETS!$K$2:$K$699,PROJETS!B396:B1093,Tableau5[[#This Row],[ID_CLIENT]])</f>
        <v>0</v>
      </c>
    </row>
    <row r="397" spans="1:12" x14ac:dyDescent="0.25">
      <c r="A397" s="38">
        <v>396</v>
      </c>
      <c r="B397" s="38" t="str">
        <f>IF(NOT(ISBLANK(C397)),CONCATENATE(PARAMETRES!$C$3,A397),"")</f>
        <v/>
      </c>
      <c r="H397" s="40"/>
      <c r="I397" s="41"/>
      <c r="J397" s="41"/>
      <c r="K397" s="38">
        <f>COUNTIF(PROJETS!$B$2:$B$700,B397)</f>
        <v>0</v>
      </c>
      <c r="L397" s="37">
        <f>SUMIFS(PROJETS!$K$2:$K$699,PROJETS!B397:B1094,Tableau5[[#This Row],[ID_CLIENT]])</f>
        <v>0</v>
      </c>
    </row>
    <row r="398" spans="1:12" x14ac:dyDescent="0.25">
      <c r="A398" s="38">
        <v>397</v>
      </c>
      <c r="B398" s="38" t="str">
        <f>IF(NOT(ISBLANK(C398)),CONCATENATE(PARAMETRES!$C$3,A398),"")</f>
        <v/>
      </c>
      <c r="H398" s="40"/>
      <c r="I398" s="41"/>
      <c r="J398" s="41"/>
      <c r="K398" s="38">
        <f>COUNTIF(PROJETS!$B$2:$B$700,B398)</f>
        <v>0</v>
      </c>
      <c r="L398" s="37">
        <f>SUMIFS(PROJETS!$K$2:$K$699,PROJETS!B398:B1095,Tableau5[[#This Row],[ID_CLIENT]])</f>
        <v>0</v>
      </c>
    </row>
    <row r="399" spans="1:12" x14ac:dyDescent="0.25">
      <c r="A399" s="38">
        <v>398</v>
      </c>
      <c r="B399" s="38" t="str">
        <f>IF(NOT(ISBLANK(C399)),CONCATENATE(PARAMETRES!$C$3,A399),"")</f>
        <v/>
      </c>
      <c r="H399" s="40"/>
      <c r="I399" s="41"/>
      <c r="J399" s="41"/>
      <c r="K399" s="38">
        <f>COUNTIF(PROJETS!$B$2:$B$700,B399)</f>
        <v>0</v>
      </c>
      <c r="L399" s="37">
        <f>SUMIFS(PROJETS!$K$2:$K$699,PROJETS!B399:B1096,Tableau5[[#This Row],[ID_CLIENT]])</f>
        <v>0</v>
      </c>
    </row>
    <row r="400" spans="1:12" x14ac:dyDescent="0.25">
      <c r="A400" s="38">
        <v>399</v>
      </c>
      <c r="B400" s="38" t="str">
        <f>IF(NOT(ISBLANK(C400)),CONCATENATE(PARAMETRES!$C$3,A400),"")</f>
        <v/>
      </c>
      <c r="H400" s="40"/>
      <c r="I400" s="41"/>
      <c r="J400" s="41"/>
      <c r="K400" s="38">
        <f>COUNTIF(PROJETS!$B$2:$B$700,B400)</f>
        <v>0</v>
      </c>
      <c r="L400" s="37">
        <f>SUMIFS(PROJETS!$K$2:$K$699,PROJETS!B400:B1097,Tableau5[[#This Row],[ID_CLIENT]])</f>
        <v>0</v>
      </c>
    </row>
    <row r="401" spans="1:12" x14ac:dyDescent="0.25">
      <c r="A401" s="38">
        <v>400</v>
      </c>
      <c r="B401" s="38" t="str">
        <f>IF(NOT(ISBLANK(C401)),CONCATENATE(PARAMETRES!$C$3,A401),"")</f>
        <v/>
      </c>
      <c r="H401" s="40"/>
      <c r="I401" s="41"/>
      <c r="J401" s="41"/>
      <c r="K401" s="38">
        <f>COUNTIF(PROJETS!$B$2:$B$700,B401)</f>
        <v>0</v>
      </c>
      <c r="L401" s="37">
        <f>SUMIFS(PROJETS!$K$2:$K$699,PROJETS!B401:B1098,Tableau5[[#This Row],[ID_CLIENT]])</f>
        <v>0</v>
      </c>
    </row>
    <row r="402" spans="1:12" x14ac:dyDescent="0.25">
      <c r="A402" s="38">
        <v>401</v>
      </c>
      <c r="B402" s="38" t="str">
        <f>IF(NOT(ISBLANK(C402)),CONCATENATE(PARAMETRES!$C$3,A402),"")</f>
        <v/>
      </c>
      <c r="H402" s="40"/>
      <c r="I402" s="41"/>
      <c r="J402" s="41"/>
      <c r="K402" s="38">
        <f>COUNTIF(PROJETS!$B$2:$B$700,B402)</f>
        <v>0</v>
      </c>
      <c r="L402" s="37">
        <f>SUMIFS(PROJETS!$K$2:$K$699,PROJETS!B402:B1099,Tableau5[[#This Row],[ID_CLIENT]])</f>
        <v>0</v>
      </c>
    </row>
    <row r="403" spans="1:12" x14ac:dyDescent="0.25">
      <c r="A403" s="38">
        <v>402</v>
      </c>
      <c r="B403" s="38" t="str">
        <f>IF(NOT(ISBLANK(C403)),CONCATENATE(PARAMETRES!$C$3,A403),"")</f>
        <v/>
      </c>
      <c r="H403" s="40"/>
      <c r="I403" s="41"/>
      <c r="J403" s="41"/>
      <c r="K403" s="38">
        <f>COUNTIF(PROJETS!$B$2:$B$700,B403)</f>
        <v>0</v>
      </c>
      <c r="L403" s="37">
        <f>SUMIFS(PROJETS!$K$2:$K$699,PROJETS!B403:B1100,Tableau5[[#This Row],[ID_CLIENT]])</f>
        <v>0</v>
      </c>
    </row>
    <row r="404" spans="1:12" x14ac:dyDescent="0.25">
      <c r="A404" s="38">
        <v>403</v>
      </c>
      <c r="B404" s="38" t="str">
        <f>IF(NOT(ISBLANK(C404)),CONCATENATE(PARAMETRES!$C$3,A404),"")</f>
        <v/>
      </c>
      <c r="H404" s="40"/>
      <c r="I404" s="41"/>
      <c r="J404" s="41"/>
      <c r="K404" s="38">
        <f>COUNTIF(PROJETS!$B$2:$B$700,B404)</f>
        <v>0</v>
      </c>
      <c r="L404" s="37">
        <f>SUMIFS(PROJETS!$K$2:$K$699,PROJETS!B404:B1101,Tableau5[[#This Row],[ID_CLIENT]])</f>
        <v>0</v>
      </c>
    </row>
    <row r="405" spans="1:12" x14ac:dyDescent="0.25">
      <c r="A405" s="38">
        <v>404</v>
      </c>
      <c r="B405" s="38" t="str">
        <f>IF(NOT(ISBLANK(C405)),CONCATENATE(PARAMETRES!$C$3,A405),"")</f>
        <v/>
      </c>
      <c r="H405" s="40"/>
      <c r="I405" s="41"/>
      <c r="J405" s="41"/>
      <c r="K405" s="38">
        <f>COUNTIF(PROJETS!$B$2:$B$700,B405)</f>
        <v>0</v>
      </c>
      <c r="L405" s="37">
        <f>SUMIFS(PROJETS!$K$2:$K$699,PROJETS!B405:B1102,Tableau5[[#This Row],[ID_CLIENT]])</f>
        <v>0</v>
      </c>
    </row>
    <row r="406" spans="1:12" x14ac:dyDescent="0.25">
      <c r="A406" s="38">
        <v>405</v>
      </c>
      <c r="B406" s="38" t="str">
        <f>IF(NOT(ISBLANK(C406)),CONCATENATE(PARAMETRES!$C$3,A406),"")</f>
        <v/>
      </c>
      <c r="H406" s="40"/>
      <c r="I406" s="41"/>
      <c r="J406" s="41"/>
      <c r="K406" s="38">
        <f>COUNTIF(PROJETS!$B$2:$B$700,B406)</f>
        <v>0</v>
      </c>
      <c r="L406" s="37">
        <f>SUMIFS(PROJETS!$K$2:$K$699,PROJETS!B406:B1103,Tableau5[[#This Row],[ID_CLIENT]])</f>
        <v>0</v>
      </c>
    </row>
    <row r="407" spans="1:12" x14ac:dyDescent="0.25">
      <c r="A407" s="38">
        <v>406</v>
      </c>
      <c r="B407" s="38" t="str">
        <f>IF(NOT(ISBLANK(C407)),CONCATENATE(PARAMETRES!$C$3,A407),"")</f>
        <v/>
      </c>
      <c r="H407" s="40"/>
      <c r="I407" s="41"/>
      <c r="J407" s="41"/>
      <c r="K407" s="38">
        <f>COUNTIF(PROJETS!$B$2:$B$700,B407)</f>
        <v>0</v>
      </c>
      <c r="L407" s="37">
        <f>SUMIFS(PROJETS!$K$2:$K$699,PROJETS!B407:B1104,Tableau5[[#This Row],[ID_CLIENT]])</f>
        <v>0</v>
      </c>
    </row>
    <row r="408" spans="1:12" x14ac:dyDescent="0.25">
      <c r="A408" s="38">
        <v>407</v>
      </c>
      <c r="B408" s="38" t="str">
        <f>IF(NOT(ISBLANK(C408)),CONCATENATE(PARAMETRES!$C$3,A408),"")</f>
        <v/>
      </c>
      <c r="H408" s="40"/>
      <c r="I408" s="41"/>
      <c r="J408" s="41"/>
      <c r="K408" s="38">
        <f>COUNTIF(PROJETS!$B$2:$B$700,B408)</f>
        <v>0</v>
      </c>
      <c r="L408" s="37">
        <f>SUMIFS(PROJETS!$K$2:$K$699,PROJETS!B408:B1105,Tableau5[[#This Row],[ID_CLIENT]])</f>
        <v>0</v>
      </c>
    </row>
    <row r="409" spans="1:12" x14ac:dyDescent="0.25">
      <c r="A409" s="38">
        <v>408</v>
      </c>
      <c r="B409" s="38" t="str">
        <f>IF(NOT(ISBLANK(C409)),CONCATENATE(PARAMETRES!$C$3,A409),"")</f>
        <v/>
      </c>
      <c r="H409" s="40"/>
      <c r="I409" s="41"/>
      <c r="J409" s="41"/>
      <c r="K409" s="38">
        <f>COUNTIF(PROJETS!$B$2:$B$700,B409)</f>
        <v>0</v>
      </c>
      <c r="L409" s="37">
        <f>SUMIFS(PROJETS!$K$2:$K$699,PROJETS!B409:B1106,Tableau5[[#This Row],[ID_CLIENT]])</f>
        <v>0</v>
      </c>
    </row>
    <row r="410" spans="1:12" x14ac:dyDescent="0.25">
      <c r="A410" s="38">
        <v>409</v>
      </c>
      <c r="B410" s="38" t="str">
        <f>IF(NOT(ISBLANK(C410)),CONCATENATE(PARAMETRES!$C$3,A410),"")</f>
        <v/>
      </c>
      <c r="H410" s="40"/>
      <c r="I410" s="41"/>
      <c r="J410" s="41"/>
      <c r="K410" s="38">
        <f>COUNTIF(PROJETS!$B$2:$B$700,B410)</f>
        <v>0</v>
      </c>
      <c r="L410" s="37">
        <f>SUMIFS(PROJETS!$K$2:$K$699,PROJETS!B410:B1107,Tableau5[[#This Row],[ID_CLIENT]])</f>
        <v>0</v>
      </c>
    </row>
    <row r="411" spans="1:12" x14ac:dyDescent="0.25">
      <c r="A411" s="38">
        <v>410</v>
      </c>
      <c r="B411" s="38" t="str">
        <f>IF(NOT(ISBLANK(C411)),CONCATENATE(PARAMETRES!$C$3,A411),"")</f>
        <v/>
      </c>
      <c r="H411" s="40"/>
      <c r="I411" s="41"/>
      <c r="J411" s="41"/>
      <c r="K411" s="38">
        <f>COUNTIF(PROJETS!$B$2:$B$700,B411)</f>
        <v>0</v>
      </c>
      <c r="L411" s="37">
        <f>SUMIFS(PROJETS!$K$2:$K$699,PROJETS!B411:B1108,Tableau5[[#This Row],[ID_CLIENT]])</f>
        <v>0</v>
      </c>
    </row>
    <row r="412" spans="1:12" x14ac:dyDescent="0.25">
      <c r="A412" s="38">
        <v>411</v>
      </c>
      <c r="B412" s="38" t="str">
        <f>IF(NOT(ISBLANK(C412)),CONCATENATE(PARAMETRES!$C$3,A412),"")</f>
        <v/>
      </c>
      <c r="H412" s="40"/>
      <c r="I412" s="41"/>
      <c r="J412" s="41"/>
      <c r="K412" s="38">
        <f>COUNTIF(PROJETS!$B$2:$B$700,B412)</f>
        <v>0</v>
      </c>
      <c r="L412" s="37">
        <f>SUMIFS(PROJETS!$K$2:$K$699,PROJETS!B412:B1109,Tableau5[[#This Row],[ID_CLIENT]])</f>
        <v>0</v>
      </c>
    </row>
    <row r="413" spans="1:12" x14ac:dyDescent="0.25">
      <c r="A413" s="38">
        <v>412</v>
      </c>
      <c r="B413" s="38" t="str">
        <f>IF(NOT(ISBLANK(C413)),CONCATENATE(PARAMETRES!$C$3,A413),"")</f>
        <v/>
      </c>
      <c r="H413" s="40"/>
      <c r="I413" s="41"/>
      <c r="J413" s="41"/>
      <c r="K413" s="38">
        <f>COUNTIF(PROJETS!$B$2:$B$700,B413)</f>
        <v>0</v>
      </c>
      <c r="L413" s="37">
        <f>SUMIFS(PROJETS!$K$2:$K$699,PROJETS!B413:B1110,Tableau5[[#This Row],[ID_CLIENT]])</f>
        <v>0</v>
      </c>
    </row>
    <row r="414" spans="1:12" x14ac:dyDescent="0.25">
      <c r="A414" s="38">
        <v>413</v>
      </c>
      <c r="B414" s="38" t="str">
        <f>IF(NOT(ISBLANK(C414)),CONCATENATE(PARAMETRES!$C$3,A414),"")</f>
        <v/>
      </c>
      <c r="H414" s="40"/>
      <c r="I414" s="41"/>
      <c r="J414" s="41"/>
      <c r="K414" s="38">
        <f>COUNTIF(PROJETS!$B$2:$B$700,B414)</f>
        <v>0</v>
      </c>
      <c r="L414" s="37">
        <f>SUMIFS(PROJETS!$K$2:$K$699,PROJETS!B414:B1111,Tableau5[[#This Row],[ID_CLIENT]])</f>
        <v>0</v>
      </c>
    </row>
    <row r="415" spans="1:12" x14ac:dyDescent="0.25">
      <c r="A415" s="38">
        <v>414</v>
      </c>
      <c r="B415" s="38" t="str">
        <f>IF(NOT(ISBLANK(C415)),CONCATENATE(PARAMETRES!$C$3,A415),"")</f>
        <v/>
      </c>
      <c r="H415" s="40"/>
      <c r="I415" s="41"/>
      <c r="J415" s="41"/>
      <c r="K415" s="38">
        <f>COUNTIF(PROJETS!$B$2:$B$700,B415)</f>
        <v>0</v>
      </c>
      <c r="L415" s="37">
        <f>SUMIFS(PROJETS!$K$2:$K$699,PROJETS!B415:B1112,Tableau5[[#This Row],[ID_CLIENT]])</f>
        <v>0</v>
      </c>
    </row>
    <row r="416" spans="1:12" x14ac:dyDescent="0.25">
      <c r="A416" s="38">
        <v>415</v>
      </c>
      <c r="B416" s="38" t="str">
        <f>IF(NOT(ISBLANK(C416)),CONCATENATE(PARAMETRES!$C$3,A416),"")</f>
        <v/>
      </c>
      <c r="H416" s="40"/>
      <c r="I416" s="41"/>
      <c r="J416" s="41"/>
      <c r="K416" s="38">
        <f>COUNTIF(PROJETS!$B$2:$B$700,B416)</f>
        <v>0</v>
      </c>
      <c r="L416" s="37">
        <f>SUMIFS(PROJETS!$K$2:$K$699,PROJETS!B416:B1113,Tableau5[[#This Row],[ID_CLIENT]])</f>
        <v>0</v>
      </c>
    </row>
    <row r="417" spans="1:12" x14ac:dyDescent="0.25">
      <c r="A417" s="38">
        <v>416</v>
      </c>
      <c r="B417" s="38" t="str">
        <f>IF(NOT(ISBLANK(C417)),CONCATENATE(PARAMETRES!$C$3,A417),"")</f>
        <v/>
      </c>
      <c r="H417" s="40"/>
      <c r="I417" s="41"/>
      <c r="J417" s="41"/>
      <c r="K417" s="38">
        <f>COUNTIF(PROJETS!$B$2:$B$700,B417)</f>
        <v>0</v>
      </c>
      <c r="L417" s="37">
        <f>SUMIFS(PROJETS!$K$2:$K$699,PROJETS!B417:B1114,Tableau5[[#This Row],[ID_CLIENT]])</f>
        <v>0</v>
      </c>
    </row>
    <row r="418" spans="1:12" x14ac:dyDescent="0.25">
      <c r="A418" s="38">
        <v>417</v>
      </c>
      <c r="B418" s="38" t="str">
        <f>IF(NOT(ISBLANK(C418)),CONCATENATE(PARAMETRES!$C$3,A418),"")</f>
        <v/>
      </c>
      <c r="H418" s="40"/>
      <c r="I418" s="41"/>
      <c r="J418" s="41"/>
      <c r="K418" s="38">
        <f>COUNTIF(PROJETS!$B$2:$B$700,B418)</f>
        <v>0</v>
      </c>
      <c r="L418" s="37">
        <f>SUMIFS(PROJETS!$K$2:$K$699,PROJETS!B418:B1115,Tableau5[[#This Row],[ID_CLIENT]])</f>
        <v>0</v>
      </c>
    </row>
    <row r="419" spans="1:12" x14ac:dyDescent="0.25">
      <c r="A419" s="38">
        <v>418</v>
      </c>
      <c r="B419" s="38" t="str">
        <f>IF(NOT(ISBLANK(C419)),CONCATENATE(PARAMETRES!$C$3,A419),"")</f>
        <v/>
      </c>
      <c r="H419" s="40"/>
      <c r="I419" s="41"/>
      <c r="J419" s="41"/>
      <c r="K419" s="38">
        <f>COUNTIF(PROJETS!$B$2:$B$700,B419)</f>
        <v>0</v>
      </c>
      <c r="L419" s="37">
        <f>SUMIFS(PROJETS!$K$2:$K$699,PROJETS!B419:B1116,Tableau5[[#This Row],[ID_CLIENT]])</f>
        <v>0</v>
      </c>
    </row>
    <row r="420" spans="1:12" x14ac:dyDescent="0.25">
      <c r="A420" s="38">
        <v>419</v>
      </c>
      <c r="B420" s="38" t="str">
        <f>IF(NOT(ISBLANK(C420)),CONCATENATE(PARAMETRES!$C$3,A420),"")</f>
        <v/>
      </c>
      <c r="H420" s="40"/>
      <c r="I420" s="41"/>
      <c r="J420" s="41"/>
      <c r="K420" s="38">
        <f>COUNTIF(PROJETS!$B$2:$B$700,B420)</f>
        <v>0</v>
      </c>
      <c r="L420" s="37">
        <f>SUMIFS(PROJETS!$K$2:$K$699,PROJETS!B420:B1117,Tableau5[[#This Row],[ID_CLIENT]])</f>
        <v>0</v>
      </c>
    </row>
    <row r="421" spans="1:12" x14ac:dyDescent="0.25">
      <c r="A421" s="38">
        <v>420</v>
      </c>
      <c r="B421" s="38" t="str">
        <f>IF(NOT(ISBLANK(C421)),CONCATENATE(PARAMETRES!$C$3,A421),"")</f>
        <v/>
      </c>
      <c r="H421" s="40"/>
      <c r="I421" s="41"/>
      <c r="J421" s="41"/>
      <c r="K421" s="38">
        <f>COUNTIF(PROJETS!$B$2:$B$700,B421)</f>
        <v>0</v>
      </c>
      <c r="L421" s="37">
        <f>SUMIFS(PROJETS!$K$2:$K$699,PROJETS!B421:B1118,Tableau5[[#This Row],[ID_CLIENT]])</f>
        <v>0</v>
      </c>
    </row>
    <row r="422" spans="1:12" x14ac:dyDescent="0.25">
      <c r="A422" s="38">
        <v>421</v>
      </c>
      <c r="B422" s="38" t="str">
        <f>IF(NOT(ISBLANK(C422)),CONCATENATE(PARAMETRES!$C$3,A422),"")</f>
        <v/>
      </c>
      <c r="H422" s="40"/>
      <c r="I422" s="41"/>
      <c r="J422" s="41"/>
      <c r="K422" s="38">
        <f>COUNTIF(PROJETS!$B$2:$B$700,B422)</f>
        <v>0</v>
      </c>
      <c r="L422" s="37">
        <f>SUMIFS(PROJETS!$K$2:$K$699,PROJETS!B422:B1119,Tableau5[[#This Row],[ID_CLIENT]])</f>
        <v>0</v>
      </c>
    </row>
    <row r="423" spans="1:12" x14ac:dyDescent="0.25">
      <c r="A423" s="38">
        <v>422</v>
      </c>
      <c r="B423" s="38" t="str">
        <f>IF(NOT(ISBLANK(C423)),CONCATENATE(PARAMETRES!$C$3,A423),"")</f>
        <v/>
      </c>
      <c r="H423" s="40"/>
      <c r="I423" s="41"/>
      <c r="J423" s="41"/>
      <c r="K423" s="38">
        <f>COUNTIF(PROJETS!$B$2:$B$700,B423)</f>
        <v>0</v>
      </c>
      <c r="L423" s="37">
        <f>SUMIFS(PROJETS!$K$2:$K$699,PROJETS!B423:B1120,Tableau5[[#This Row],[ID_CLIENT]])</f>
        <v>0</v>
      </c>
    </row>
    <row r="424" spans="1:12" x14ac:dyDescent="0.25">
      <c r="A424" s="38">
        <v>423</v>
      </c>
      <c r="B424" s="38" t="str">
        <f>IF(NOT(ISBLANK(C424)),CONCATENATE(PARAMETRES!$C$3,A424),"")</f>
        <v/>
      </c>
      <c r="H424" s="40"/>
      <c r="I424" s="41"/>
      <c r="J424" s="41"/>
      <c r="K424" s="38">
        <f>COUNTIF(PROJETS!$B$2:$B$700,B424)</f>
        <v>0</v>
      </c>
      <c r="L424" s="37">
        <f>SUMIFS(PROJETS!$K$2:$K$699,PROJETS!B424:B1121,Tableau5[[#This Row],[ID_CLIENT]])</f>
        <v>0</v>
      </c>
    </row>
    <row r="425" spans="1:12" x14ac:dyDescent="0.25">
      <c r="A425" s="38">
        <v>424</v>
      </c>
      <c r="B425" s="38" t="str">
        <f>IF(NOT(ISBLANK(C425)),CONCATENATE(PARAMETRES!$C$3,A425),"")</f>
        <v/>
      </c>
      <c r="H425" s="40"/>
      <c r="I425" s="41"/>
      <c r="J425" s="41"/>
      <c r="K425" s="38">
        <f>COUNTIF(PROJETS!$B$2:$B$700,B425)</f>
        <v>0</v>
      </c>
      <c r="L425" s="37">
        <f>SUMIFS(PROJETS!$K$2:$K$699,PROJETS!B425:B1122,Tableau5[[#This Row],[ID_CLIENT]])</f>
        <v>0</v>
      </c>
    </row>
    <row r="426" spans="1:12" x14ac:dyDescent="0.25">
      <c r="A426" s="38">
        <v>425</v>
      </c>
      <c r="B426" s="38" t="str">
        <f>IF(NOT(ISBLANK(C426)),CONCATENATE(PARAMETRES!$C$3,A426),"")</f>
        <v/>
      </c>
      <c r="H426" s="40"/>
      <c r="I426" s="41"/>
      <c r="J426" s="41"/>
      <c r="K426" s="38">
        <f>COUNTIF(PROJETS!$B$2:$B$700,B426)</f>
        <v>0</v>
      </c>
      <c r="L426" s="37">
        <f>SUMIFS(PROJETS!$K$2:$K$699,PROJETS!B426:B1123,Tableau5[[#This Row],[ID_CLIENT]])</f>
        <v>0</v>
      </c>
    </row>
    <row r="427" spans="1:12" x14ac:dyDescent="0.25">
      <c r="A427" s="38">
        <v>426</v>
      </c>
      <c r="B427" s="38" t="str">
        <f>IF(NOT(ISBLANK(C427)),CONCATENATE(PARAMETRES!$C$3,A427),"")</f>
        <v/>
      </c>
      <c r="H427" s="40"/>
      <c r="I427" s="41"/>
      <c r="J427" s="41"/>
      <c r="K427" s="38">
        <f>COUNTIF(PROJETS!$B$2:$B$700,B427)</f>
        <v>0</v>
      </c>
      <c r="L427" s="37">
        <f>SUMIFS(PROJETS!$K$2:$K$699,PROJETS!B427:B1124,Tableau5[[#This Row],[ID_CLIENT]])</f>
        <v>0</v>
      </c>
    </row>
    <row r="428" spans="1:12" x14ac:dyDescent="0.25">
      <c r="A428" s="38">
        <v>427</v>
      </c>
      <c r="B428" s="38" t="str">
        <f>IF(NOT(ISBLANK(C428)),CONCATENATE(PARAMETRES!$C$3,A428),"")</f>
        <v/>
      </c>
      <c r="H428" s="40"/>
      <c r="I428" s="41"/>
      <c r="J428" s="41"/>
      <c r="K428" s="38">
        <f>COUNTIF(PROJETS!$B$2:$B$700,B428)</f>
        <v>0</v>
      </c>
      <c r="L428" s="37">
        <f>SUMIFS(PROJETS!$K$2:$K$699,PROJETS!B428:B1125,Tableau5[[#This Row],[ID_CLIENT]])</f>
        <v>0</v>
      </c>
    </row>
    <row r="429" spans="1:12" x14ac:dyDescent="0.25">
      <c r="A429" s="38">
        <v>428</v>
      </c>
      <c r="B429" s="38" t="str">
        <f>IF(NOT(ISBLANK(C429)),CONCATENATE(PARAMETRES!$C$3,A429),"")</f>
        <v/>
      </c>
      <c r="H429" s="40"/>
      <c r="I429" s="41"/>
      <c r="J429" s="41"/>
      <c r="K429" s="38">
        <f>COUNTIF(PROJETS!$B$2:$B$700,B429)</f>
        <v>0</v>
      </c>
      <c r="L429" s="37">
        <f>SUMIFS(PROJETS!$K$2:$K$699,PROJETS!B429:B1126,Tableau5[[#This Row],[ID_CLIENT]])</f>
        <v>0</v>
      </c>
    </row>
    <row r="430" spans="1:12" x14ac:dyDescent="0.25">
      <c r="A430" s="38">
        <v>429</v>
      </c>
      <c r="B430" s="38" t="str">
        <f>IF(NOT(ISBLANK(C430)),CONCATENATE(PARAMETRES!$C$3,A430),"")</f>
        <v/>
      </c>
      <c r="H430" s="40"/>
      <c r="I430" s="41"/>
      <c r="J430" s="41"/>
      <c r="K430" s="38">
        <f>COUNTIF(PROJETS!$B$2:$B$700,B430)</f>
        <v>0</v>
      </c>
      <c r="L430" s="37">
        <f>SUMIFS(PROJETS!$K$2:$K$699,PROJETS!B430:B1127,Tableau5[[#This Row],[ID_CLIENT]])</f>
        <v>0</v>
      </c>
    </row>
    <row r="431" spans="1:12" x14ac:dyDescent="0.25">
      <c r="A431" s="38">
        <v>430</v>
      </c>
      <c r="B431" s="38" t="str">
        <f>IF(NOT(ISBLANK(C431)),CONCATENATE(PARAMETRES!$C$3,A431),"")</f>
        <v/>
      </c>
      <c r="H431" s="40"/>
      <c r="I431" s="41"/>
      <c r="J431" s="41"/>
      <c r="K431" s="38">
        <f>COUNTIF(PROJETS!$B$2:$B$700,B431)</f>
        <v>0</v>
      </c>
      <c r="L431" s="37">
        <f>SUMIFS(PROJETS!$K$2:$K$699,PROJETS!B431:B1128,Tableau5[[#This Row],[ID_CLIENT]])</f>
        <v>0</v>
      </c>
    </row>
    <row r="432" spans="1:12" x14ac:dyDescent="0.25">
      <c r="A432" s="38">
        <v>431</v>
      </c>
      <c r="B432" s="38" t="str">
        <f>IF(NOT(ISBLANK(C432)),CONCATENATE(PARAMETRES!$C$3,A432),"")</f>
        <v/>
      </c>
      <c r="H432" s="40"/>
      <c r="I432" s="41"/>
      <c r="J432" s="41"/>
      <c r="K432" s="38">
        <f>COUNTIF(PROJETS!$B$2:$B$700,B432)</f>
        <v>0</v>
      </c>
      <c r="L432" s="37">
        <f>SUMIFS(PROJETS!$K$2:$K$699,PROJETS!B432:B1129,Tableau5[[#This Row],[ID_CLIENT]])</f>
        <v>0</v>
      </c>
    </row>
    <row r="433" spans="1:12" x14ac:dyDescent="0.25">
      <c r="A433" s="38">
        <v>432</v>
      </c>
      <c r="B433" s="38" t="str">
        <f>IF(NOT(ISBLANK(C433)),CONCATENATE(PARAMETRES!$C$3,A433),"")</f>
        <v/>
      </c>
      <c r="H433" s="40"/>
      <c r="I433" s="41"/>
      <c r="J433" s="41"/>
      <c r="K433" s="38">
        <f>COUNTIF(PROJETS!$B$2:$B$700,B433)</f>
        <v>0</v>
      </c>
      <c r="L433" s="37">
        <f>SUMIFS(PROJETS!$K$2:$K$699,PROJETS!B433:B1130,Tableau5[[#This Row],[ID_CLIENT]])</f>
        <v>0</v>
      </c>
    </row>
    <row r="434" spans="1:12" x14ac:dyDescent="0.25">
      <c r="A434" s="38">
        <v>433</v>
      </c>
      <c r="B434" s="38" t="str">
        <f>IF(NOT(ISBLANK(C434)),CONCATENATE(PARAMETRES!$C$3,A434),"")</f>
        <v/>
      </c>
      <c r="H434" s="40"/>
      <c r="I434" s="41"/>
      <c r="J434" s="41"/>
      <c r="K434" s="38">
        <f>COUNTIF(PROJETS!$B$2:$B$700,B434)</f>
        <v>0</v>
      </c>
      <c r="L434" s="37">
        <f>SUMIFS(PROJETS!$K$2:$K$699,PROJETS!B434:B1131,Tableau5[[#This Row],[ID_CLIENT]])</f>
        <v>0</v>
      </c>
    </row>
    <row r="435" spans="1:12" x14ac:dyDescent="0.25">
      <c r="A435" s="38">
        <v>434</v>
      </c>
      <c r="B435" s="38" t="str">
        <f>IF(NOT(ISBLANK(C435)),CONCATENATE(PARAMETRES!$C$3,A435),"")</f>
        <v/>
      </c>
      <c r="H435" s="40"/>
      <c r="I435" s="41"/>
      <c r="J435" s="41"/>
      <c r="K435" s="38">
        <f>COUNTIF(PROJETS!$B$2:$B$700,B435)</f>
        <v>0</v>
      </c>
      <c r="L435" s="37">
        <f>SUMIFS(PROJETS!$K$2:$K$699,PROJETS!B435:B1132,Tableau5[[#This Row],[ID_CLIENT]])</f>
        <v>0</v>
      </c>
    </row>
    <row r="436" spans="1:12" x14ac:dyDescent="0.25">
      <c r="A436" s="38">
        <v>435</v>
      </c>
      <c r="B436" s="38" t="str">
        <f>IF(NOT(ISBLANK(C436)),CONCATENATE(PARAMETRES!$C$3,A436),"")</f>
        <v/>
      </c>
      <c r="H436" s="40"/>
      <c r="I436" s="41"/>
      <c r="J436" s="41"/>
      <c r="K436" s="38">
        <f>COUNTIF(PROJETS!$B$2:$B$700,B436)</f>
        <v>0</v>
      </c>
      <c r="L436" s="37">
        <f>SUMIFS(PROJETS!$K$2:$K$699,PROJETS!B436:B1133,Tableau5[[#This Row],[ID_CLIENT]])</f>
        <v>0</v>
      </c>
    </row>
    <row r="437" spans="1:12" x14ac:dyDescent="0.25">
      <c r="A437" s="38">
        <v>436</v>
      </c>
      <c r="B437" s="38" t="str">
        <f>IF(NOT(ISBLANK(C437)),CONCATENATE(PARAMETRES!$C$3,A437),"")</f>
        <v/>
      </c>
      <c r="H437" s="40"/>
      <c r="I437" s="41"/>
      <c r="J437" s="41"/>
      <c r="K437" s="38">
        <f>COUNTIF(PROJETS!$B$2:$B$700,B437)</f>
        <v>0</v>
      </c>
      <c r="L437" s="37">
        <f>SUMIFS(PROJETS!$K$2:$K$699,PROJETS!B437:B1134,Tableau5[[#This Row],[ID_CLIENT]])</f>
        <v>0</v>
      </c>
    </row>
    <row r="438" spans="1:12" x14ac:dyDescent="0.25">
      <c r="A438" s="38">
        <v>437</v>
      </c>
      <c r="B438" s="38" t="str">
        <f>IF(NOT(ISBLANK(C438)),CONCATENATE(PARAMETRES!$C$3,A438),"")</f>
        <v/>
      </c>
      <c r="H438" s="40"/>
      <c r="I438" s="41"/>
      <c r="J438" s="41"/>
      <c r="K438" s="38">
        <f>COUNTIF(PROJETS!$B$2:$B$700,B438)</f>
        <v>0</v>
      </c>
      <c r="L438" s="37">
        <f>SUMIFS(PROJETS!$K$2:$K$699,PROJETS!B438:B1135,Tableau5[[#This Row],[ID_CLIENT]])</f>
        <v>0</v>
      </c>
    </row>
    <row r="439" spans="1:12" x14ac:dyDescent="0.25">
      <c r="A439" s="38">
        <v>438</v>
      </c>
      <c r="B439" s="38" t="str">
        <f>IF(NOT(ISBLANK(C439)),CONCATENATE(PARAMETRES!$C$3,A439),"")</f>
        <v/>
      </c>
      <c r="H439" s="40"/>
      <c r="I439" s="41"/>
      <c r="J439" s="41"/>
      <c r="K439" s="38">
        <f>COUNTIF(PROJETS!$B$2:$B$700,B439)</f>
        <v>0</v>
      </c>
      <c r="L439" s="37">
        <f>SUMIFS(PROJETS!$K$2:$K$699,PROJETS!B439:B1136,Tableau5[[#This Row],[ID_CLIENT]])</f>
        <v>0</v>
      </c>
    </row>
    <row r="440" spans="1:12" x14ac:dyDescent="0.25">
      <c r="A440" s="38">
        <v>439</v>
      </c>
      <c r="B440" s="38" t="str">
        <f>IF(NOT(ISBLANK(C440)),CONCATENATE(PARAMETRES!$C$3,A440),"")</f>
        <v/>
      </c>
      <c r="H440" s="40"/>
      <c r="I440" s="41"/>
      <c r="J440" s="41"/>
      <c r="K440" s="38">
        <f>COUNTIF(PROJETS!$B$2:$B$700,B440)</f>
        <v>0</v>
      </c>
      <c r="L440" s="37">
        <f>SUMIFS(PROJETS!$K$2:$K$699,PROJETS!B440:B1137,Tableau5[[#This Row],[ID_CLIENT]])</f>
        <v>0</v>
      </c>
    </row>
    <row r="441" spans="1:12" x14ac:dyDescent="0.25">
      <c r="A441" s="38">
        <v>440</v>
      </c>
      <c r="B441" s="38" t="str">
        <f>IF(NOT(ISBLANK(C441)),CONCATENATE(PARAMETRES!$C$3,A441),"")</f>
        <v/>
      </c>
      <c r="H441" s="40"/>
      <c r="I441" s="41"/>
      <c r="J441" s="41"/>
      <c r="K441" s="38">
        <f>COUNTIF(PROJETS!$B$2:$B$700,B441)</f>
        <v>0</v>
      </c>
      <c r="L441" s="37">
        <f>SUMIFS(PROJETS!$K$2:$K$699,PROJETS!B441:B1138,Tableau5[[#This Row],[ID_CLIENT]])</f>
        <v>0</v>
      </c>
    </row>
    <row r="442" spans="1:12" x14ac:dyDescent="0.25">
      <c r="A442" s="38">
        <v>441</v>
      </c>
      <c r="B442" s="38" t="str">
        <f>IF(NOT(ISBLANK(C442)),CONCATENATE(PARAMETRES!$C$3,A442),"")</f>
        <v/>
      </c>
      <c r="H442" s="40"/>
      <c r="I442" s="41"/>
      <c r="J442" s="41"/>
      <c r="K442" s="38">
        <f>COUNTIF(PROJETS!$B$2:$B$700,B442)</f>
        <v>0</v>
      </c>
      <c r="L442" s="37">
        <f>SUMIFS(PROJETS!$K$2:$K$699,PROJETS!B442:B1139,Tableau5[[#This Row],[ID_CLIENT]])</f>
        <v>0</v>
      </c>
    </row>
    <row r="443" spans="1:12" x14ac:dyDescent="0.25">
      <c r="A443" s="38">
        <v>442</v>
      </c>
      <c r="B443" s="38" t="str">
        <f>IF(NOT(ISBLANK(C443)),CONCATENATE(PARAMETRES!$C$3,A443),"")</f>
        <v/>
      </c>
      <c r="H443" s="40"/>
      <c r="I443" s="41"/>
      <c r="J443" s="41"/>
      <c r="K443" s="38">
        <f>COUNTIF(PROJETS!$B$2:$B$700,B443)</f>
        <v>0</v>
      </c>
      <c r="L443" s="37">
        <f>SUMIFS(PROJETS!$K$2:$K$699,PROJETS!B443:B1140,Tableau5[[#This Row],[ID_CLIENT]])</f>
        <v>0</v>
      </c>
    </row>
    <row r="444" spans="1:12" x14ac:dyDescent="0.25">
      <c r="A444" s="38">
        <v>443</v>
      </c>
      <c r="B444" s="38" t="str">
        <f>IF(NOT(ISBLANK(C444)),CONCATENATE(PARAMETRES!$C$3,A444),"")</f>
        <v/>
      </c>
      <c r="H444" s="40"/>
      <c r="I444" s="41"/>
      <c r="J444" s="41"/>
      <c r="K444" s="38">
        <f>COUNTIF(PROJETS!$B$2:$B$700,B444)</f>
        <v>0</v>
      </c>
      <c r="L444" s="37">
        <f>SUMIFS(PROJETS!$K$2:$K$699,PROJETS!B444:B1141,Tableau5[[#This Row],[ID_CLIENT]])</f>
        <v>0</v>
      </c>
    </row>
    <row r="445" spans="1:12" x14ac:dyDescent="0.25">
      <c r="A445" s="38">
        <v>444</v>
      </c>
      <c r="B445" s="38" t="str">
        <f>IF(NOT(ISBLANK(C445)),CONCATENATE(PARAMETRES!$C$3,A445),"")</f>
        <v/>
      </c>
      <c r="H445" s="40"/>
      <c r="I445" s="41"/>
      <c r="J445" s="41"/>
      <c r="K445" s="38">
        <f>COUNTIF(PROJETS!$B$2:$B$700,B445)</f>
        <v>0</v>
      </c>
      <c r="L445" s="37">
        <f>SUMIFS(PROJETS!$K$2:$K$699,PROJETS!B445:B1142,Tableau5[[#This Row],[ID_CLIENT]])</f>
        <v>0</v>
      </c>
    </row>
    <row r="446" spans="1:12" x14ac:dyDescent="0.25">
      <c r="A446" s="38">
        <v>445</v>
      </c>
      <c r="B446" s="38" t="str">
        <f>IF(NOT(ISBLANK(C446)),CONCATENATE(PARAMETRES!$C$3,A446),"")</f>
        <v/>
      </c>
      <c r="H446" s="40"/>
      <c r="I446" s="41"/>
      <c r="J446" s="41"/>
      <c r="K446" s="38">
        <f>COUNTIF(PROJETS!$B$2:$B$700,B446)</f>
        <v>0</v>
      </c>
      <c r="L446" s="37">
        <f>SUMIFS(PROJETS!$K$2:$K$699,PROJETS!B446:B1143,Tableau5[[#This Row],[ID_CLIENT]])</f>
        <v>0</v>
      </c>
    </row>
    <row r="447" spans="1:12" x14ac:dyDescent="0.25">
      <c r="A447" s="38">
        <v>446</v>
      </c>
      <c r="B447" s="38" t="str">
        <f>IF(NOT(ISBLANK(C447)),CONCATENATE(PARAMETRES!$C$3,A447),"")</f>
        <v/>
      </c>
      <c r="H447" s="40"/>
      <c r="I447" s="41"/>
      <c r="J447" s="41"/>
      <c r="K447" s="38">
        <f>COUNTIF(PROJETS!$B$2:$B$700,B447)</f>
        <v>0</v>
      </c>
      <c r="L447" s="37">
        <f>SUMIFS(PROJETS!$K$2:$K$699,PROJETS!B447:B1144,Tableau5[[#This Row],[ID_CLIENT]])</f>
        <v>0</v>
      </c>
    </row>
    <row r="448" spans="1:12" x14ac:dyDescent="0.25">
      <c r="A448" s="38">
        <v>447</v>
      </c>
      <c r="B448" s="38" t="str">
        <f>IF(NOT(ISBLANK(C448)),CONCATENATE(PARAMETRES!$C$3,A448),"")</f>
        <v/>
      </c>
      <c r="H448" s="40"/>
      <c r="I448" s="41"/>
      <c r="J448" s="41"/>
      <c r="K448" s="38">
        <f>COUNTIF(PROJETS!$B$2:$B$700,B448)</f>
        <v>0</v>
      </c>
      <c r="L448" s="37">
        <f>SUMIFS(PROJETS!$K$2:$K$699,PROJETS!B448:B1145,Tableau5[[#This Row],[ID_CLIENT]])</f>
        <v>0</v>
      </c>
    </row>
    <row r="449" spans="1:12" x14ac:dyDescent="0.25">
      <c r="A449" s="38">
        <v>448</v>
      </c>
      <c r="B449" s="38" t="str">
        <f>IF(NOT(ISBLANK(C449)),CONCATENATE(PARAMETRES!$C$3,A449),"")</f>
        <v/>
      </c>
      <c r="H449" s="40"/>
      <c r="I449" s="41"/>
      <c r="J449" s="41"/>
      <c r="K449" s="38">
        <f>COUNTIF(PROJETS!$B$2:$B$700,B449)</f>
        <v>0</v>
      </c>
      <c r="L449" s="37">
        <f>SUMIFS(PROJETS!$K$2:$K$699,PROJETS!B449:B1146,Tableau5[[#This Row],[ID_CLIENT]])</f>
        <v>0</v>
      </c>
    </row>
    <row r="450" spans="1:12" x14ac:dyDescent="0.25">
      <c r="A450" s="38">
        <v>449</v>
      </c>
      <c r="B450" s="38" t="str">
        <f>IF(NOT(ISBLANK(C450)),CONCATENATE(PARAMETRES!$C$3,A450),"")</f>
        <v/>
      </c>
      <c r="H450" s="40"/>
      <c r="I450" s="41"/>
      <c r="J450" s="41"/>
      <c r="K450" s="38">
        <f>COUNTIF(PROJETS!$B$2:$B$700,B450)</f>
        <v>0</v>
      </c>
      <c r="L450" s="37">
        <f>SUMIFS(PROJETS!$K$2:$K$699,PROJETS!B450:B1147,Tableau5[[#This Row],[ID_CLIENT]])</f>
        <v>0</v>
      </c>
    </row>
    <row r="451" spans="1:12" x14ac:dyDescent="0.25">
      <c r="A451" s="38">
        <v>450</v>
      </c>
      <c r="B451" s="38" t="str">
        <f>IF(NOT(ISBLANK(C451)),CONCATENATE(PARAMETRES!$C$3,A451),"")</f>
        <v/>
      </c>
      <c r="H451" s="40"/>
      <c r="I451" s="41"/>
      <c r="J451" s="41"/>
      <c r="K451" s="38">
        <f>COUNTIF(PROJETS!$B$2:$B$700,B451)</f>
        <v>0</v>
      </c>
      <c r="L451" s="37">
        <f>SUMIFS(PROJETS!$K$2:$K$699,PROJETS!B451:B1148,Tableau5[[#This Row],[ID_CLIENT]])</f>
        <v>0</v>
      </c>
    </row>
    <row r="452" spans="1:12" x14ac:dyDescent="0.25">
      <c r="A452" s="38">
        <v>451</v>
      </c>
      <c r="B452" s="38" t="str">
        <f>IF(NOT(ISBLANK(C452)),CONCATENATE(PARAMETRES!$C$3,A452),"")</f>
        <v/>
      </c>
      <c r="H452" s="40"/>
      <c r="I452" s="41"/>
      <c r="J452" s="41"/>
      <c r="K452" s="38">
        <f>COUNTIF(PROJETS!$B$2:$B$700,B452)</f>
        <v>0</v>
      </c>
      <c r="L452" s="37">
        <f>SUMIFS(PROJETS!$K$2:$K$699,PROJETS!B452:B1149,Tableau5[[#This Row],[ID_CLIENT]])</f>
        <v>0</v>
      </c>
    </row>
    <row r="453" spans="1:12" x14ac:dyDescent="0.25">
      <c r="A453" s="38">
        <v>452</v>
      </c>
      <c r="B453" s="38" t="str">
        <f>IF(NOT(ISBLANK(C453)),CONCATENATE(PARAMETRES!$C$3,A453),"")</f>
        <v/>
      </c>
      <c r="H453" s="40"/>
      <c r="I453" s="41"/>
      <c r="J453" s="41"/>
      <c r="K453" s="38">
        <f>COUNTIF(PROJETS!$B$2:$B$700,B453)</f>
        <v>0</v>
      </c>
      <c r="L453" s="37">
        <f>SUMIFS(PROJETS!$K$2:$K$699,PROJETS!B453:B1150,Tableau5[[#This Row],[ID_CLIENT]])</f>
        <v>0</v>
      </c>
    </row>
    <row r="454" spans="1:12" x14ac:dyDescent="0.25">
      <c r="A454" s="38">
        <v>453</v>
      </c>
      <c r="B454" s="38" t="str">
        <f>IF(NOT(ISBLANK(C454)),CONCATENATE(PARAMETRES!$C$3,A454),"")</f>
        <v/>
      </c>
      <c r="H454" s="40"/>
      <c r="I454" s="41"/>
      <c r="J454" s="41"/>
      <c r="K454" s="38">
        <f>COUNTIF(PROJETS!$B$2:$B$700,B454)</f>
        <v>0</v>
      </c>
      <c r="L454" s="37">
        <f>SUMIFS(PROJETS!$K$2:$K$699,PROJETS!B454:B1151,Tableau5[[#This Row],[ID_CLIENT]])</f>
        <v>0</v>
      </c>
    </row>
    <row r="455" spans="1:12" x14ac:dyDescent="0.25">
      <c r="A455" s="38">
        <v>454</v>
      </c>
      <c r="B455" s="38" t="str">
        <f>IF(NOT(ISBLANK(C455)),CONCATENATE(PARAMETRES!$C$3,A455),"")</f>
        <v/>
      </c>
      <c r="H455" s="40"/>
      <c r="I455" s="41"/>
      <c r="J455" s="41"/>
      <c r="K455" s="38">
        <f>COUNTIF(PROJETS!$B$2:$B$700,B455)</f>
        <v>0</v>
      </c>
      <c r="L455" s="37">
        <f>SUMIFS(PROJETS!$K$2:$K$699,PROJETS!B455:B1152,Tableau5[[#This Row],[ID_CLIENT]])</f>
        <v>0</v>
      </c>
    </row>
    <row r="456" spans="1:12" x14ac:dyDescent="0.25">
      <c r="A456" s="38">
        <v>455</v>
      </c>
      <c r="B456" s="38" t="str">
        <f>IF(NOT(ISBLANK(C456)),CONCATENATE(PARAMETRES!$C$3,A456),"")</f>
        <v/>
      </c>
      <c r="H456" s="40"/>
      <c r="I456" s="41"/>
      <c r="J456" s="41"/>
      <c r="K456" s="38">
        <f>COUNTIF(PROJETS!$B$2:$B$700,B456)</f>
        <v>0</v>
      </c>
      <c r="L456" s="37">
        <f>SUMIFS(PROJETS!$K$2:$K$699,PROJETS!B456:B1153,Tableau5[[#This Row],[ID_CLIENT]])</f>
        <v>0</v>
      </c>
    </row>
    <row r="457" spans="1:12" x14ac:dyDescent="0.25">
      <c r="A457" s="38">
        <v>456</v>
      </c>
      <c r="B457" s="38" t="str">
        <f>IF(NOT(ISBLANK(C457)),CONCATENATE(PARAMETRES!$C$3,A457),"")</f>
        <v/>
      </c>
      <c r="H457" s="40"/>
      <c r="I457" s="41"/>
      <c r="J457" s="41"/>
      <c r="K457" s="38">
        <f>COUNTIF(PROJETS!$B$2:$B$700,B457)</f>
        <v>0</v>
      </c>
      <c r="L457" s="37">
        <f>SUMIFS(PROJETS!$K$2:$K$699,PROJETS!B457:B1154,Tableau5[[#This Row],[ID_CLIENT]])</f>
        <v>0</v>
      </c>
    </row>
    <row r="458" spans="1:12" x14ac:dyDescent="0.25">
      <c r="A458" s="38">
        <v>457</v>
      </c>
      <c r="B458" s="38" t="str">
        <f>IF(NOT(ISBLANK(C458)),CONCATENATE(PARAMETRES!$C$3,A458),"")</f>
        <v/>
      </c>
      <c r="H458" s="40"/>
      <c r="I458" s="41"/>
      <c r="J458" s="41"/>
      <c r="K458" s="38">
        <f>COUNTIF(PROJETS!$B$2:$B$700,B458)</f>
        <v>0</v>
      </c>
      <c r="L458" s="37">
        <f>SUMIFS(PROJETS!$K$2:$K$699,PROJETS!B458:B1155,Tableau5[[#This Row],[ID_CLIENT]])</f>
        <v>0</v>
      </c>
    </row>
    <row r="459" spans="1:12" x14ac:dyDescent="0.25">
      <c r="A459" s="38">
        <v>458</v>
      </c>
      <c r="B459" s="38" t="str">
        <f>IF(NOT(ISBLANK(C459)),CONCATENATE(PARAMETRES!$C$3,A459),"")</f>
        <v/>
      </c>
      <c r="H459" s="40"/>
      <c r="I459" s="41"/>
      <c r="J459" s="41"/>
      <c r="K459" s="38">
        <f>COUNTIF(PROJETS!$B$2:$B$700,B459)</f>
        <v>0</v>
      </c>
      <c r="L459" s="37">
        <f>SUMIFS(PROJETS!$K$2:$K$699,PROJETS!B459:B1156,Tableau5[[#This Row],[ID_CLIENT]])</f>
        <v>0</v>
      </c>
    </row>
    <row r="460" spans="1:12" x14ac:dyDescent="0.25">
      <c r="A460" s="38">
        <v>459</v>
      </c>
      <c r="B460" s="38" t="str">
        <f>IF(NOT(ISBLANK(C460)),CONCATENATE(PARAMETRES!$C$3,A460),"")</f>
        <v/>
      </c>
      <c r="H460" s="40"/>
      <c r="I460" s="41"/>
      <c r="J460" s="41"/>
      <c r="K460" s="38">
        <f>COUNTIF(PROJETS!$B$2:$B$700,B460)</f>
        <v>0</v>
      </c>
      <c r="L460" s="37">
        <f>SUMIFS(PROJETS!$K$2:$K$699,PROJETS!B460:B1157,Tableau5[[#This Row],[ID_CLIENT]])</f>
        <v>0</v>
      </c>
    </row>
    <row r="461" spans="1:12" x14ac:dyDescent="0.25">
      <c r="A461" s="38">
        <v>460</v>
      </c>
      <c r="B461" s="38" t="str">
        <f>IF(NOT(ISBLANK(C461)),CONCATENATE(PARAMETRES!$C$3,A461),"")</f>
        <v/>
      </c>
      <c r="H461" s="40"/>
      <c r="I461" s="41"/>
      <c r="J461" s="41"/>
      <c r="K461" s="38">
        <f>COUNTIF(PROJETS!$B$2:$B$700,B461)</f>
        <v>0</v>
      </c>
      <c r="L461" s="37">
        <f>SUMIFS(PROJETS!$K$2:$K$699,PROJETS!B461:B1158,Tableau5[[#This Row],[ID_CLIENT]])</f>
        <v>0</v>
      </c>
    </row>
    <row r="462" spans="1:12" x14ac:dyDescent="0.25">
      <c r="A462" s="38">
        <v>461</v>
      </c>
      <c r="B462" s="38" t="str">
        <f>IF(NOT(ISBLANK(C462)),CONCATENATE(PARAMETRES!$C$3,A462),"")</f>
        <v/>
      </c>
      <c r="H462" s="40"/>
      <c r="I462" s="41"/>
      <c r="J462" s="41"/>
      <c r="K462" s="38">
        <f>COUNTIF(PROJETS!$B$2:$B$700,B462)</f>
        <v>0</v>
      </c>
      <c r="L462" s="37">
        <f>SUMIFS(PROJETS!$K$2:$K$699,PROJETS!B462:B1159,Tableau5[[#This Row],[ID_CLIENT]])</f>
        <v>0</v>
      </c>
    </row>
    <row r="463" spans="1:12" x14ac:dyDescent="0.25">
      <c r="A463" s="38">
        <v>462</v>
      </c>
      <c r="B463" s="38" t="str">
        <f>IF(NOT(ISBLANK(C463)),CONCATENATE(PARAMETRES!$C$3,A463),"")</f>
        <v/>
      </c>
      <c r="H463" s="40"/>
      <c r="I463" s="41"/>
      <c r="J463" s="41"/>
      <c r="K463" s="38">
        <f>COUNTIF(PROJETS!$B$2:$B$700,B463)</f>
        <v>0</v>
      </c>
      <c r="L463" s="37">
        <f>SUMIFS(PROJETS!$K$2:$K$699,PROJETS!B463:B1160,Tableau5[[#This Row],[ID_CLIENT]])</f>
        <v>0</v>
      </c>
    </row>
    <row r="464" spans="1:12" x14ac:dyDescent="0.25">
      <c r="A464" s="38">
        <v>463</v>
      </c>
      <c r="B464" s="38" t="str">
        <f>IF(NOT(ISBLANK(C464)),CONCATENATE(PARAMETRES!$C$3,A464),"")</f>
        <v/>
      </c>
      <c r="H464" s="40"/>
      <c r="I464" s="41"/>
      <c r="J464" s="41"/>
      <c r="K464" s="38">
        <f>COUNTIF(PROJETS!$B$2:$B$700,B464)</f>
        <v>0</v>
      </c>
      <c r="L464" s="37">
        <f>SUMIFS(PROJETS!$K$2:$K$699,PROJETS!B464:B1161,Tableau5[[#This Row],[ID_CLIENT]])</f>
        <v>0</v>
      </c>
    </row>
    <row r="465" spans="1:12" x14ac:dyDescent="0.25">
      <c r="A465" s="38">
        <v>464</v>
      </c>
      <c r="B465" s="38" t="str">
        <f>IF(NOT(ISBLANK(C465)),CONCATENATE(PARAMETRES!$C$3,A465),"")</f>
        <v/>
      </c>
      <c r="H465" s="40"/>
      <c r="I465" s="41"/>
      <c r="J465" s="41"/>
      <c r="K465" s="38">
        <f>COUNTIF(PROJETS!$B$2:$B$700,B465)</f>
        <v>0</v>
      </c>
      <c r="L465" s="37">
        <f>SUMIFS(PROJETS!$K$2:$K$699,PROJETS!B465:B1162,Tableau5[[#This Row],[ID_CLIENT]])</f>
        <v>0</v>
      </c>
    </row>
    <row r="466" spans="1:12" x14ac:dyDescent="0.25">
      <c r="A466" s="38">
        <v>465</v>
      </c>
      <c r="B466" s="38" t="str">
        <f>IF(NOT(ISBLANK(C466)),CONCATENATE(PARAMETRES!$C$3,A466),"")</f>
        <v/>
      </c>
      <c r="H466" s="40"/>
      <c r="I466" s="41"/>
      <c r="J466" s="41"/>
      <c r="K466" s="38">
        <f>COUNTIF(PROJETS!$B$2:$B$700,B466)</f>
        <v>0</v>
      </c>
      <c r="L466" s="37">
        <f>SUMIFS(PROJETS!$K$2:$K$699,PROJETS!B466:B1163,Tableau5[[#This Row],[ID_CLIENT]])</f>
        <v>0</v>
      </c>
    </row>
    <row r="467" spans="1:12" x14ac:dyDescent="0.25">
      <c r="A467" s="38">
        <v>466</v>
      </c>
      <c r="B467" s="38" t="str">
        <f>IF(NOT(ISBLANK(C467)),CONCATENATE(PARAMETRES!$C$3,A467),"")</f>
        <v/>
      </c>
      <c r="H467" s="40"/>
      <c r="I467" s="41"/>
      <c r="J467" s="41"/>
      <c r="K467" s="38">
        <f>COUNTIF(PROJETS!$B$2:$B$700,B467)</f>
        <v>0</v>
      </c>
      <c r="L467" s="37">
        <f>SUMIFS(PROJETS!$K$2:$K$699,PROJETS!B467:B1164,Tableau5[[#This Row],[ID_CLIENT]])</f>
        <v>0</v>
      </c>
    </row>
    <row r="468" spans="1:12" x14ac:dyDescent="0.25">
      <c r="A468" s="38">
        <v>467</v>
      </c>
      <c r="B468" s="38" t="str">
        <f>IF(NOT(ISBLANK(C468)),CONCATENATE(PARAMETRES!$C$3,A468),"")</f>
        <v/>
      </c>
      <c r="H468" s="40"/>
      <c r="I468" s="41"/>
      <c r="J468" s="41"/>
      <c r="K468" s="38">
        <f>COUNTIF(PROJETS!$B$2:$B$700,B468)</f>
        <v>0</v>
      </c>
      <c r="L468" s="37">
        <f>SUMIFS(PROJETS!$K$2:$K$699,PROJETS!B468:B1165,Tableau5[[#This Row],[ID_CLIENT]])</f>
        <v>0</v>
      </c>
    </row>
    <row r="469" spans="1:12" x14ac:dyDescent="0.25">
      <c r="A469" s="38">
        <v>468</v>
      </c>
      <c r="B469" s="38" t="str">
        <f>IF(NOT(ISBLANK(C469)),CONCATENATE(PARAMETRES!$C$3,A469),"")</f>
        <v/>
      </c>
      <c r="H469" s="40"/>
      <c r="I469" s="41"/>
      <c r="J469" s="41"/>
      <c r="K469" s="38">
        <f>COUNTIF(PROJETS!$B$2:$B$700,B469)</f>
        <v>0</v>
      </c>
      <c r="L469" s="37">
        <f>SUMIFS(PROJETS!$K$2:$K$699,PROJETS!B469:B1166,Tableau5[[#This Row],[ID_CLIENT]])</f>
        <v>0</v>
      </c>
    </row>
    <row r="470" spans="1:12" x14ac:dyDescent="0.25">
      <c r="A470" s="38">
        <v>469</v>
      </c>
      <c r="B470" s="38" t="str">
        <f>IF(NOT(ISBLANK(C470)),CONCATENATE(PARAMETRES!$C$3,A470),"")</f>
        <v/>
      </c>
      <c r="H470" s="40"/>
      <c r="I470" s="41"/>
      <c r="J470" s="41"/>
      <c r="K470" s="38">
        <f>COUNTIF(PROJETS!$B$2:$B$700,B470)</f>
        <v>0</v>
      </c>
      <c r="L470" s="37">
        <f>SUMIFS(PROJETS!$K$2:$K$699,PROJETS!B470:B1167,Tableau5[[#This Row],[ID_CLIENT]])</f>
        <v>0</v>
      </c>
    </row>
    <row r="471" spans="1:12" x14ac:dyDescent="0.25">
      <c r="A471" s="38">
        <v>470</v>
      </c>
      <c r="B471" s="38" t="str">
        <f>IF(NOT(ISBLANK(C471)),CONCATENATE(PARAMETRES!$C$3,A471),"")</f>
        <v/>
      </c>
      <c r="H471" s="40"/>
      <c r="I471" s="41"/>
      <c r="J471" s="41"/>
      <c r="K471" s="38">
        <f>COUNTIF(PROJETS!$B$2:$B$700,B471)</f>
        <v>0</v>
      </c>
      <c r="L471" s="37">
        <f>SUMIFS(PROJETS!$K$2:$K$699,PROJETS!B471:B1168,Tableau5[[#This Row],[ID_CLIENT]])</f>
        <v>0</v>
      </c>
    </row>
    <row r="472" spans="1:12" x14ac:dyDescent="0.25">
      <c r="A472" s="38">
        <v>471</v>
      </c>
      <c r="B472" s="38" t="str">
        <f>IF(NOT(ISBLANK(C472)),CONCATENATE(PARAMETRES!$C$3,A472),"")</f>
        <v/>
      </c>
      <c r="H472" s="40"/>
      <c r="I472" s="41"/>
      <c r="J472" s="41"/>
      <c r="K472" s="38">
        <f>COUNTIF(PROJETS!$B$2:$B$700,B472)</f>
        <v>0</v>
      </c>
      <c r="L472" s="37">
        <f>SUMIFS(PROJETS!$K$2:$K$699,PROJETS!B472:B1169,Tableau5[[#This Row],[ID_CLIENT]])</f>
        <v>0</v>
      </c>
    </row>
    <row r="473" spans="1:12" x14ac:dyDescent="0.25">
      <c r="A473" s="38">
        <v>472</v>
      </c>
      <c r="B473" s="38" t="str">
        <f>IF(NOT(ISBLANK(C473)),CONCATENATE(PARAMETRES!$C$3,A473),"")</f>
        <v/>
      </c>
      <c r="H473" s="40"/>
      <c r="I473" s="41"/>
      <c r="J473" s="41"/>
      <c r="K473" s="38">
        <f>COUNTIF(PROJETS!$B$2:$B$700,B473)</f>
        <v>0</v>
      </c>
      <c r="L473" s="37">
        <f>SUMIFS(PROJETS!$K$2:$K$699,PROJETS!B473:B1170,Tableau5[[#This Row],[ID_CLIENT]])</f>
        <v>0</v>
      </c>
    </row>
    <row r="474" spans="1:12" x14ac:dyDescent="0.25">
      <c r="A474" s="38">
        <v>473</v>
      </c>
      <c r="B474" s="38" t="str">
        <f>IF(NOT(ISBLANK(C474)),CONCATENATE(PARAMETRES!$C$3,A474),"")</f>
        <v/>
      </c>
      <c r="H474" s="40"/>
      <c r="I474" s="41"/>
      <c r="J474" s="41"/>
      <c r="K474" s="38">
        <f>COUNTIF(PROJETS!$B$2:$B$700,B474)</f>
        <v>0</v>
      </c>
      <c r="L474" s="37">
        <f>SUMIFS(PROJETS!$K$2:$K$699,PROJETS!B474:B1171,Tableau5[[#This Row],[ID_CLIENT]])</f>
        <v>0</v>
      </c>
    </row>
    <row r="475" spans="1:12" x14ac:dyDescent="0.25">
      <c r="A475" s="38">
        <v>474</v>
      </c>
      <c r="B475" s="38" t="str">
        <f>IF(NOT(ISBLANK(C475)),CONCATENATE(PARAMETRES!$C$3,A475),"")</f>
        <v/>
      </c>
      <c r="H475" s="40"/>
      <c r="I475" s="41"/>
      <c r="J475" s="41"/>
      <c r="K475" s="38">
        <f>COUNTIF(PROJETS!$B$2:$B$700,B475)</f>
        <v>0</v>
      </c>
      <c r="L475" s="37">
        <f>SUMIFS(PROJETS!$K$2:$K$699,PROJETS!B475:B1172,Tableau5[[#This Row],[ID_CLIENT]])</f>
        <v>0</v>
      </c>
    </row>
    <row r="476" spans="1:12" x14ac:dyDescent="0.25">
      <c r="A476" s="38">
        <v>475</v>
      </c>
      <c r="B476" s="38" t="str">
        <f>IF(NOT(ISBLANK(C476)),CONCATENATE(PARAMETRES!$C$3,A476),"")</f>
        <v/>
      </c>
      <c r="H476" s="40"/>
      <c r="I476" s="41"/>
      <c r="J476" s="41"/>
      <c r="K476" s="38">
        <f>COUNTIF(PROJETS!$B$2:$B$700,B476)</f>
        <v>0</v>
      </c>
      <c r="L476" s="37">
        <f>SUMIFS(PROJETS!$K$2:$K$699,PROJETS!B476:B1173,Tableau5[[#This Row],[ID_CLIENT]])</f>
        <v>0</v>
      </c>
    </row>
    <row r="477" spans="1:12" x14ac:dyDescent="0.25">
      <c r="A477" s="38">
        <v>476</v>
      </c>
      <c r="B477" s="38" t="str">
        <f>IF(NOT(ISBLANK(C477)),CONCATENATE(PARAMETRES!$C$3,A477),"")</f>
        <v/>
      </c>
      <c r="H477" s="40"/>
      <c r="I477" s="41"/>
      <c r="J477" s="41"/>
      <c r="K477" s="38">
        <f>COUNTIF(PROJETS!$B$2:$B$700,B477)</f>
        <v>0</v>
      </c>
      <c r="L477" s="37">
        <f>SUMIFS(PROJETS!$K$2:$K$699,PROJETS!B477:B1174,Tableau5[[#This Row],[ID_CLIENT]])</f>
        <v>0</v>
      </c>
    </row>
    <row r="478" spans="1:12" x14ac:dyDescent="0.25">
      <c r="A478" s="38">
        <v>477</v>
      </c>
      <c r="B478" s="38" t="str">
        <f>IF(NOT(ISBLANK(C478)),CONCATENATE(PARAMETRES!$C$3,A478),"")</f>
        <v/>
      </c>
      <c r="H478" s="40"/>
      <c r="I478" s="41"/>
      <c r="J478" s="41"/>
      <c r="K478" s="38">
        <f>COUNTIF(PROJETS!$B$2:$B$700,B478)</f>
        <v>0</v>
      </c>
      <c r="L478" s="37">
        <f>SUMIFS(PROJETS!$K$2:$K$699,PROJETS!B478:B1175,Tableau5[[#This Row],[ID_CLIENT]])</f>
        <v>0</v>
      </c>
    </row>
    <row r="479" spans="1:12" x14ac:dyDescent="0.25">
      <c r="A479" s="38">
        <v>478</v>
      </c>
      <c r="B479" s="38" t="str">
        <f>IF(NOT(ISBLANK(C479)),CONCATENATE(PARAMETRES!$C$3,A479),"")</f>
        <v/>
      </c>
      <c r="H479" s="40"/>
      <c r="I479" s="41"/>
      <c r="J479" s="41"/>
      <c r="K479" s="38">
        <f>COUNTIF(PROJETS!$B$2:$B$700,B479)</f>
        <v>0</v>
      </c>
      <c r="L479" s="37">
        <f>SUMIFS(PROJETS!$K$2:$K$699,PROJETS!B479:B1176,Tableau5[[#This Row],[ID_CLIENT]])</f>
        <v>0</v>
      </c>
    </row>
    <row r="480" spans="1:12" x14ac:dyDescent="0.25">
      <c r="A480" s="38">
        <v>479</v>
      </c>
      <c r="B480" s="38" t="str">
        <f>IF(NOT(ISBLANK(C480)),CONCATENATE(PARAMETRES!$C$3,A480),"")</f>
        <v/>
      </c>
      <c r="H480" s="40"/>
      <c r="I480" s="41"/>
      <c r="J480" s="41"/>
      <c r="K480" s="38">
        <f>COUNTIF(PROJETS!$B$2:$B$700,B480)</f>
        <v>0</v>
      </c>
      <c r="L480" s="37">
        <f>SUMIFS(PROJETS!$K$2:$K$699,PROJETS!B480:B1177,Tableau5[[#This Row],[ID_CLIENT]])</f>
        <v>0</v>
      </c>
    </row>
    <row r="481" spans="1:12" x14ac:dyDescent="0.25">
      <c r="A481" s="38">
        <v>480</v>
      </c>
      <c r="B481" s="38" t="str">
        <f>IF(NOT(ISBLANK(C481)),CONCATENATE(PARAMETRES!$C$3,A481),"")</f>
        <v/>
      </c>
      <c r="H481" s="40"/>
      <c r="I481" s="41"/>
      <c r="J481" s="41"/>
      <c r="K481" s="38">
        <f>COUNTIF(PROJETS!$B$2:$B$700,B481)</f>
        <v>0</v>
      </c>
      <c r="L481" s="37">
        <f>SUMIFS(PROJETS!$K$2:$K$699,PROJETS!B481:B1178,Tableau5[[#This Row],[ID_CLIENT]])</f>
        <v>0</v>
      </c>
    </row>
    <row r="482" spans="1:12" x14ac:dyDescent="0.25">
      <c r="A482" s="38">
        <v>481</v>
      </c>
      <c r="B482" s="38" t="str">
        <f>IF(NOT(ISBLANK(C482)),CONCATENATE(PARAMETRES!$C$3,A482),"")</f>
        <v/>
      </c>
      <c r="H482" s="40"/>
      <c r="I482" s="41"/>
      <c r="J482" s="41"/>
      <c r="K482" s="38">
        <f>COUNTIF(PROJETS!$B$2:$B$700,B482)</f>
        <v>0</v>
      </c>
      <c r="L482" s="37">
        <f>SUMIFS(PROJETS!$K$2:$K$699,PROJETS!B482:B1179,Tableau5[[#This Row],[ID_CLIENT]])</f>
        <v>0</v>
      </c>
    </row>
    <row r="483" spans="1:12" x14ac:dyDescent="0.25">
      <c r="A483" s="38">
        <v>482</v>
      </c>
      <c r="B483" s="38" t="str">
        <f>IF(NOT(ISBLANK(C483)),CONCATENATE(PARAMETRES!$C$3,A483),"")</f>
        <v/>
      </c>
      <c r="H483" s="40"/>
      <c r="I483" s="41"/>
      <c r="J483" s="41"/>
      <c r="K483" s="38">
        <f>COUNTIF(PROJETS!$B$2:$B$700,B483)</f>
        <v>0</v>
      </c>
      <c r="L483" s="37">
        <f>SUMIFS(PROJETS!$K$2:$K$699,PROJETS!B483:B1180,Tableau5[[#This Row],[ID_CLIENT]])</f>
        <v>0</v>
      </c>
    </row>
    <row r="484" spans="1:12" x14ac:dyDescent="0.25">
      <c r="A484" s="38">
        <v>483</v>
      </c>
      <c r="B484" s="38" t="str">
        <f>IF(NOT(ISBLANK(C484)),CONCATENATE(PARAMETRES!$C$3,A484),"")</f>
        <v/>
      </c>
      <c r="H484" s="40"/>
      <c r="I484" s="41"/>
      <c r="J484" s="41"/>
      <c r="K484" s="38">
        <f>COUNTIF(PROJETS!$B$2:$B$700,B484)</f>
        <v>0</v>
      </c>
      <c r="L484" s="37">
        <f>SUMIFS(PROJETS!$K$2:$K$699,PROJETS!B484:B1181,Tableau5[[#This Row],[ID_CLIENT]])</f>
        <v>0</v>
      </c>
    </row>
    <row r="485" spans="1:12" x14ac:dyDescent="0.25">
      <c r="A485" s="38">
        <v>484</v>
      </c>
      <c r="B485" s="38" t="str">
        <f>IF(NOT(ISBLANK(C485)),CONCATENATE(PARAMETRES!$C$3,A485),"")</f>
        <v/>
      </c>
      <c r="H485" s="40"/>
      <c r="I485" s="41"/>
      <c r="J485" s="41"/>
      <c r="K485" s="38">
        <f>COUNTIF(PROJETS!$B$2:$B$700,B485)</f>
        <v>0</v>
      </c>
      <c r="L485" s="37">
        <f>SUMIFS(PROJETS!$K$2:$K$699,PROJETS!B485:B1182,Tableau5[[#This Row],[ID_CLIENT]])</f>
        <v>0</v>
      </c>
    </row>
    <row r="486" spans="1:12" x14ac:dyDescent="0.25">
      <c r="A486" s="38">
        <v>485</v>
      </c>
      <c r="B486" s="38" t="str">
        <f>IF(NOT(ISBLANK(C486)),CONCATENATE(PARAMETRES!$C$3,A486),"")</f>
        <v/>
      </c>
      <c r="H486" s="40"/>
      <c r="I486" s="41"/>
      <c r="J486" s="41"/>
      <c r="K486" s="38">
        <f>COUNTIF(PROJETS!$B$2:$B$700,B486)</f>
        <v>0</v>
      </c>
      <c r="L486" s="37">
        <f>SUMIFS(PROJETS!$K$2:$K$699,PROJETS!B486:B1183,Tableau5[[#This Row],[ID_CLIENT]])</f>
        <v>0</v>
      </c>
    </row>
    <row r="487" spans="1:12" x14ac:dyDescent="0.25">
      <c r="A487" s="38">
        <v>486</v>
      </c>
      <c r="B487" s="38" t="str">
        <f>IF(NOT(ISBLANK(C487)),CONCATENATE(PARAMETRES!$C$3,A487),"")</f>
        <v/>
      </c>
      <c r="H487" s="40"/>
      <c r="I487" s="41"/>
      <c r="J487" s="41"/>
      <c r="K487" s="38">
        <f>COUNTIF(PROJETS!$B$2:$B$700,B487)</f>
        <v>0</v>
      </c>
      <c r="L487" s="37">
        <f>SUMIFS(PROJETS!$K$2:$K$699,PROJETS!B487:B1184,Tableau5[[#This Row],[ID_CLIENT]])</f>
        <v>0</v>
      </c>
    </row>
    <row r="488" spans="1:12" x14ac:dyDescent="0.25">
      <c r="A488" s="38">
        <v>487</v>
      </c>
      <c r="B488" s="38" t="str">
        <f>IF(NOT(ISBLANK(C488)),CONCATENATE(PARAMETRES!$C$3,A488),"")</f>
        <v/>
      </c>
      <c r="H488" s="40"/>
      <c r="I488" s="41"/>
      <c r="J488" s="41"/>
      <c r="K488" s="38">
        <f>COUNTIF(PROJETS!$B$2:$B$700,B488)</f>
        <v>0</v>
      </c>
      <c r="L488" s="37">
        <f>SUMIFS(PROJETS!$K$2:$K$699,PROJETS!B488:B1185,Tableau5[[#This Row],[ID_CLIENT]])</f>
        <v>0</v>
      </c>
    </row>
    <row r="489" spans="1:12" x14ac:dyDescent="0.25">
      <c r="A489" s="38">
        <v>488</v>
      </c>
      <c r="B489" s="38" t="str">
        <f>IF(NOT(ISBLANK(C489)),CONCATENATE(PARAMETRES!$C$3,A489),"")</f>
        <v/>
      </c>
      <c r="H489" s="40"/>
      <c r="I489" s="41"/>
      <c r="J489" s="41"/>
      <c r="K489" s="38">
        <f>COUNTIF(PROJETS!$B$2:$B$700,B489)</f>
        <v>0</v>
      </c>
      <c r="L489" s="37">
        <f>SUMIFS(PROJETS!$K$2:$K$699,PROJETS!B489:B1186,Tableau5[[#This Row],[ID_CLIENT]])</f>
        <v>0</v>
      </c>
    </row>
    <row r="490" spans="1:12" x14ac:dyDescent="0.25">
      <c r="A490" s="38">
        <v>489</v>
      </c>
      <c r="B490" s="38" t="str">
        <f>IF(NOT(ISBLANK(C490)),CONCATENATE(PARAMETRES!$C$3,A490),"")</f>
        <v/>
      </c>
      <c r="H490" s="40"/>
      <c r="I490" s="41"/>
      <c r="J490" s="41"/>
      <c r="K490" s="38">
        <f>COUNTIF(PROJETS!$B$2:$B$700,B490)</f>
        <v>0</v>
      </c>
      <c r="L490" s="37">
        <f>SUMIFS(PROJETS!$K$2:$K$699,PROJETS!B490:B1187,Tableau5[[#This Row],[ID_CLIENT]])</f>
        <v>0</v>
      </c>
    </row>
    <row r="491" spans="1:12" x14ac:dyDescent="0.25">
      <c r="A491" s="38">
        <v>490</v>
      </c>
      <c r="B491" s="38" t="str">
        <f>IF(NOT(ISBLANK(C491)),CONCATENATE(PARAMETRES!$C$3,A491),"")</f>
        <v/>
      </c>
      <c r="H491" s="40"/>
      <c r="I491" s="41"/>
      <c r="J491" s="41"/>
      <c r="K491" s="38">
        <f>COUNTIF(PROJETS!$B$2:$B$700,B491)</f>
        <v>0</v>
      </c>
      <c r="L491" s="37">
        <f>SUMIFS(PROJETS!$K$2:$K$699,PROJETS!B491:B1188,Tableau5[[#This Row],[ID_CLIENT]])</f>
        <v>0</v>
      </c>
    </row>
    <row r="492" spans="1:12" x14ac:dyDescent="0.25">
      <c r="A492" s="38">
        <v>491</v>
      </c>
      <c r="B492" s="38" t="str">
        <f>IF(NOT(ISBLANK(C492)),CONCATENATE(PARAMETRES!$C$3,A492),"")</f>
        <v/>
      </c>
      <c r="H492" s="40"/>
      <c r="I492" s="41"/>
      <c r="J492" s="41"/>
      <c r="K492" s="38">
        <f>COUNTIF(PROJETS!$B$2:$B$700,B492)</f>
        <v>0</v>
      </c>
      <c r="L492" s="37">
        <f>SUMIFS(PROJETS!$K$2:$K$699,PROJETS!B492:B1189,Tableau5[[#This Row],[ID_CLIENT]])</f>
        <v>0</v>
      </c>
    </row>
    <row r="493" spans="1:12" x14ac:dyDescent="0.25">
      <c r="A493" s="38">
        <v>492</v>
      </c>
      <c r="B493" s="38" t="str">
        <f>IF(NOT(ISBLANK(C493)),CONCATENATE(PARAMETRES!$C$3,A493),"")</f>
        <v/>
      </c>
      <c r="H493" s="40"/>
      <c r="I493" s="41"/>
      <c r="J493" s="41"/>
      <c r="K493" s="38">
        <f>COUNTIF(PROJETS!$B$2:$B$700,B493)</f>
        <v>0</v>
      </c>
      <c r="L493" s="37">
        <f>SUMIFS(PROJETS!$K$2:$K$699,PROJETS!B493:B1190,Tableau5[[#This Row],[ID_CLIENT]])</f>
        <v>0</v>
      </c>
    </row>
    <row r="494" spans="1:12" x14ac:dyDescent="0.25">
      <c r="A494" s="38">
        <v>493</v>
      </c>
      <c r="B494" s="38" t="str">
        <f>IF(NOT(ISBLANK(C494)),CONCATENATE(PARAMETRES!$C$3,A494),"")</f>
        <v/>
      </c>
      <c r="H494" s="40"/>
      <c r="I494" s="41"/>
      <c r="J494" s="41"/>
      <c r="K494" s="38">
        <f>COUNTIF(PROJETS!$B$2:$B$700,B494)</f>
        <v>0</v>
      </c>
      <c r="L494" s="37">
        <f>SUMIFS(PROJETS!$K$2:$K$699,PROJETS!B494:B1191,Tableau5[[#This Row],[ID_CLIENT]])</f>
        <v>0</v>
      </c>
    </row>
    <row r="495" spans="1:12" x14ac:dyDescent="0.25">
      <c r="A495" s="38">
        <v>494</v>
      </c>
      <c r="B495" s="38" t="str">
        <f>IF(NOT(ISBLANK(C495)),CONCATENATE(PARAMETRES!$C$3,A495),"")</f>
        <v/>
      </c>
      <c r="H495" s="40"/>
      <c r="I495" s="41"/>
      <c r="J495" s="41"/>
      <c r="K495" s="38">
        <f>COUNTIF(PROJETS!$B$2:$B$700,B495)</f>
        <v>0</v>
      </c>
      <c r="L495" s="37">
        <f>SUMIFS(PROJETS!$K$2:$K$699,PROJETS!B495:B1192,Tableau5[[#This Row],[ID_CLIENT]])</f>
        <v>0</v>
      </c>
    </row>
    <row r="496" spans="1:12" x14ac:dyDescent="0.25">
      <c r="A496" s="38">
        <v>495</v>
      </c>
      <c r="B496" s="38" t="str">
        <f>IF(NOT(ISBLANK(C496)),CONCATENATE(PARAMETRES!$C$3,A496),"")</f>
        <v/>
      </c>
      <c r="H496" s="40"/>
      <c r="I496" s="41"/>
      <c r="J496" s="41"/>
      <c r="K496" s="38">
        <f>COUNTIF(PROJETS!$B$2:$B$700,B496)</f>
        <v>0</v>
      </c>
      <c r="L496" s="37">
        <f>SUMIFS(PROJETS!$K$2:$K$699,PROJETS!B496:B1193,Tableau5[[#This Row],[ID_CLIENT]])</f>
        <v>0</v>
      </c>
    </row>
    <row r="497" spans="1:12" x14ac:dyDescent="0.25">
      <c r="A497" s="38">
        <v>496</v>
      </c>
      <c r="B497" s="38" t="str">
        <f>IF(NOT(ISBLANK(C497)),CONCATENATE(PARAMETRES!$C$3,A497),"")</f>
        <v/>
      </c>
      <c r="H497" s="40"/>
      <c r="I497" s="41"/>
      <c r="J497" s="41"/>
      <c r="K497" s="38">
        <f>COUNTIF(PROJETS!$B$2:$B$700,B497)</f>
        <v>0</v>
      </c>
      <c r="L497" s="37">
        <f>SUMIFS(PROJETS!$K$2:$K$699,PROJETS!B497:B1194,Tableau5[[#This Row],[ID_CLIENT]])</f>
        <v>0</v>
      </c>
    </row>
    <row r="498" spans="1:12" x14ac:dyDescent="0.25">
      <c r="A498" s="38">
        <v>497</v>
      </c>
      <c r="B498" s="38" t="str">
        <f>IF(NOT(ISBLANK(C498)),CONCATENATE(PARAMETRES!$C$3,A498),"")</f>
        <v/>
      </c>
      <c r="H498" s="40"/>
      <c r="I498" s="41"/>
      <c r="J498" s="41"/>
      <c r="K498" s="38">
        <f>COUNTIF(PROJETS!$B$2:$B$700,B498)</f>
        <v>0</v>
      </c>
      <c r="L498" s="37">
        <f>SUMIFS(PROJETS!$K$2:$K$699,PROJETS!B498:B1195,Tableau5[[#This Row],[ID_CLIENT]])</f>
        <v>0</v>
      </c>
    </row>
    <row r="499" spans="1:12" x14ac:dyDescent="0.25">
      <c r="A499" s="38">
        <v>498</v>
      </c>
      <c r="B499" s="38" t="str">
        <f>IF(NOT(ISBLANK(C499)),CONCATENATE(PARAMETRES!$C$3,A499),"")</f>
        <v/>
      </c>
      <c r="H499" s="40"/>
      <c r="I499" s="41"/>
      <c r="J499" s="41"/>
      <c r="K499" s="38">
        <f>COUNTIF(PROJETS!$B$2:$B$700,B499)</f>
        <v>0</v>
      </c>
      <c r="L499" s="37">
        <f>SUMIFS(PROJETS!$K$2:$K$699,PROJETS!B499:B1196,Tableau5[[#This Row],[ID_CLIENT]])</f>
        <v>0</v>
      </c>
    </row>
    <row r="500" spans="1:12" x14ac:dyDescent="0.25">
      <c r="A500" s="38">
        <v>499</v>
      </c>
      <c r="B500" s="38" t="str">
        <f>IF(NOT(ISBLANK(C500)),CONCATENATE(PARAMETRES!$C$3,A500),"")</f>
        <v/>
      </c>
      <c r="H500" s="40"/>
      <c r="I500" s="41"/>
      <c r="J500" s="41"/>
      <c r="K500" s="38">
        <f>COUNTIF(PROJETS!$B$2:$B$700,B500)</f>
        <v>0</v>
      </c>
      <c r="L500" s="37">
        <f>SUMIFS(PROJETS!$K$2:$K$699,PROJETS!B500:B1197,Tableau5[[#This Row],[ID_CLIENT]])</f>
        <v>0</v>
      </c>
    </row>
    <row r="501" spans="1:12" x14ac:dyDescent="0.25">
      <c r="A501" s="38">
        <v>500</v>
      </c>
      <c r="B501" s="38" t="str">
        <f>IF(NOT(ISBLANK(C501)),CONCATENATE(PARAMETRES!$C$3,A501),"")</f>
        <v/>
      </c>
      <c r="H501" s="40"/>
      <c r="I501" s="41"/>
      <c r="J501" s="41"/>
      <c r="K501" s="38">
        <f>COUNTIF(PROJETS!$B$2:$B$700,B501)</f>
        <v>0</v>
      </c>
      <c r="L501" s="37">
        <f>SUMIFS(PROJETS!$K$2:$K$699,PROJETS!B501:B1198,Tableau5[[#This Row],[ID_CLIENT]])</f>
        <v>0</v>
      </c>
    </row>
    <row r="502" spans="1:12" x14ac:dyDescent="0.25">
      <c r="A502" s="38">
        <v>501</v>
      </c>
      <c r="B502" s="38" t="str">
        <f>IF(NOT(ISBLANK(C502)),CONCATENATE(PARAMETRES!$C$3,A502),"")</f>
        <v/>
      </c>
      <c r="H502" s="40"/>
      <c r="I502" s="41"/>
      <c r="J502" s="41"/>
      <c r="K502" s="38">
        <f>COUNTIF(PROJETS!$B$2:$B$700,B502)</f>
        <v>0</v>
      </c>
      <c r="L502" s="37">
        <f>SUMIFS(PROJETS!$K$2:$K$699,PROJETS!B502:B1199,Tableau5[[#This Row],[ID_CLIENT]])</f>
        <v>0</v>
      </c>
    </row>
    <row r="503" spans="1:12" x14ac:dyDescent="0.25">
      <c r="A503" s="38">
        <v>502</v>
      </c>
      <c r="B503" s="38" t="str">
        <f>IF(NOT(ISBLANK(C503)),CONCATENATE(PARAMETRES!$C$3,A503),"")</f>
        <v/>
      </c>
      <c r="H503" s="40"/>
      <c r="I503" s="41"/>
      <c r="J503" s="41"/>
      <c r="K503" s="38">
        <f>COUNTIF(PROJETS!$B$2:$B$700,B503)</f>
        <v>0</v>
      </c>
      <c r="L503" s="37">
        <f>SUMIFS(PROJETS!$K$2:$K$699,PROJETS!B503:B1200,Tableau5[[#This Row],[ID_CLIENT]])</f>
        <v>0</v>
      </c>
    </row>
    <row r="504" spans="1:12" x14ac:dyDescent="0.25">
      <c r="A504" s="38">
        <v>503</v>
      </c>
      <c r="B504" s="38" t="str">
        <f>IF(NOT(ISBLANK(C504)),CONCATENATE(PARAMETRES!$C$3,A504),"")</f>
        <v/>
      </c>
      <c r="H504" s="40"/>
      <c r="I504" s="41"/>
      <c r="J504" s="41"/>
      <c r="K504" s="38">
        <f>COUNTIF(PROJETS!$B$2:$B$700,B504)</f>
        <v>0</v>
      </c>
      <c r="L504" s="37">
        <f>SUMIFS(PROJETS!$K$2:$K$699,PROJETS!B504:B1201,Tableau5[[#This Row],[ID_CLIENT]])</f>
        <v>0</v>
      </c>
    </row>
    <row r="505" spans="1:12" x14ac:dyDescent="0.25">
      <c r="A505" s="38">
        <v>504</v>
      </c>
      <c r="B505" s="38" t="str">
        <f>IF(NOT(ISBLANK(C505)),CONCATENATE(PARAMETRES!$C$3,A505),"")</f>
        <v/>
      </c>
      <c r="H505" s="40"/>
      <c r="I505" s="41"/>
      <c r="J505" s="41"/>
      <c r="K505" s="38">
        <f>COUNTIF(PROJETS!$B$2:$B$700,B505)</f>
        <v>0</v>
      </c>
      <c r="L505" s="37">
        <f>SUMIFS(PROJETS!$K$2:$K$699,PROJETS!B505:B1202,Tableau5[[#This Row],[ID_CLIENT]])</f>
        <v>0</v>
      </c>
    </row>
    <row r="506" spans="1:12" x14ac:dyDescent="0.25">
      <c r="A506" s="38">
        <v>505</v>
      </c>
      <c r="B506" s="38" t="str">
        <f>IF(NOT(ISBLANK(C506)),CONCATENATE(PARAMETRES!$C$3,A506),"")</f>
        <v/>
      </c>
      <c r="H506" s="40"/>
      <c r="I506" s="41"/>
      <c r="J506" s="41"/>
      <c r="K506" s="38">
        <f>COUNTIF(PROJETS!$B$2:$B$700,B506)</f>
        <v>0</v>
      </c>
      <c r="L506" s="37">
        <f>SUMIFS(PROJETS!$K$2:$K$699,PROJETS!B506:B1203,Tableau5[[#This Row],[ID_CLIENT]])</f>
        <v>0</v>
      </c>
    </row>
    <row r="507" spans="1:12" x14ac:dyDescent="0.25">
      <c r="A507" s="38">
        <v>506</v>
      </c>
      <c r="B507" s="38" t="str">
        <f>IF(NOT(ISBLANK(C507)),CONCATENATE(PARAMETRES!$C$3,A507),"")</f>
        <v/>
      </c>
      <c r="H507" s="40"/>
      <c r="I507" s="41"/>
      <c r="J507" s="41"/>
      <c r="K507" s="38">
        <f>COUNTIF(PROJETS!$B$2:$B$700,B507)</f>
        <v>0</v>
      </c>
      <c r="L507" s="37">
        <f>SUMIFS(PROJETS!$K$2:$K$699,PROJETS!B507:B1204,Tableau5[[#This Row],[ID_CLIENT]])</f>
        <v>0</v>
      </c>
    </row>
    <row r="508" spans="1:12" x14ac:dyDescent="0.25">
      <c r="A508" s="38">
        <v>507</v>
      </c>
      <c r="B508" s="38" t="str">
        <f>IF(NOT(ISBLANK(C508)),CONCATENATE(PARAMETRES!$C$3,A508),"")</f>
        <v/>
      </c>
      <c r="H508" s="40"/>
      <c r="I508" s="41"/>
      <c r="J508" s="41"/>
      <c r="K508" s="38">
        <f>COUNTIF(PROJETS!$B$2:$B$700,B508)</f>
        <v>0</v>
      </c>
      <c r="L508" s="37">
        <f>SUMIFS(PROJETS!$K$2:$K$699,PROJETS!B508:B1205,Tableau5[[#This Row],[ID_CLIENT]])</f>
        <v>0</v>
      </c>
    </row>
    <row r="509" spans="1:12" x14ac:dyDescent="0.25">
      <c r="A509" s="38">
        <v>508</v>
      </c>
      <c r="B509" s="38" t="str">
        <f>IF(NOT(ISBLANK(C509)),CONCATENATE(PARAMETRES!$C$3,A509),"")</f>
        <v/>
      </c>
      <c r="H509" s="40"/>
      <c r="I509" s="41"/>
      <c r="J509" s="41"/>
      <c r="K509" s="38">
        <f>COUNTIF(PROJETS!$B$2:$B$700,B509)</f>
        <v>0</v>
      </c>
      <c r="L509" s="37">
        <f>SUMIFS(PROJETS!$K$2:$K$699,PROJETS!B509:B1206,Tableau5[[#This Row],[ID_CLIENT]])</f>
        <v>0</v>
      </c>
    </row>
    <row r="510" spans="1:12" x14ac:dyDescent="0.25">
      <c r="A510" s="38">
        <v>509</v>
      </c>
      <c r="B510" s="38" t="str">
        <f>IF(NOT(ISBLANK(C510)),CONCATENATE(PARAMETRES!$C$3,A510),"")</f>
        <v/>
      </c>
      <c r="H510" s="40"/>
      <c r="I510" s="41"/>
      <c r="J510" s="41"/>
      <c r="K510" s="38">
        <f>COUNTIF(PROJETS!$B$2:$B$700,B510)</f>
        <v>0</v>
      </c>
      <c r="L510" s="37">
        <f>SUMIFS(PROJETS!$K$2:$K$699,PROJETS!B510:B1207,Tableau5[[#This Row],[ID_CLIENT]])</f>
        <v>0</v>
      </c>
    </row>
    <row r="511" spans="1:12" x14ac:dyDescent="0.25">
      <c r="A511" s="38">
        <v>510</v>
      </c>
      <c r="B511" s="38" t="str">
        <f>IF(NOT(ISBLANK(C511)),CONCATENATE(PARAMETRES!$C$3,A511),"")</f>
        <v/>
      </c>
      <c r="H511" s="40"/>
      <c r="I511" s="41"/>
      <c r="J511" s="41"/>
      <c r="K511" s="38">
        <f>COUNTIF(PROJETS!$B$2:$B$700,B511)</f>
        <v>0</v>
      </c>
      <c r="L511" s="37">
        <f>SUMIFS(PROJETS!$K$2:$K$699,PROJETS!B511:B1208,Tableau5[[#This Row],[ID_CLIENT]])</f>
        <v>0</v>
      </c>
    </row>
    <row r="512" spans="1:12" x14ac:dyDescent="0.25">
      <c r="A512" s="38">
        <v>511</v>
      </c>
      <c r="B512" s="38" t="str">
        <f>IF(NOT(ISBLANK(C512)),CONCATENATE(PARAMETRES!$C$3,A512),"")</f>
        <v/>
      </c>
      <c r="H512" s="40"/>
      <c r="I512" s="41"/>
      <c r="J512" s="41"/>
      <c r="K512" s="38">
        <f>COUNTIF(PROJETS!$B$2:$B$700,B512)</f>
        <v>0</v>
      </c>
      <c r="L512" s="37">
        <f>SUMIFS(PROJETS!$K$2:$K$699,PROJETS!B512:B1209,Tableau5[[#This Row],[ID_CLIENT]])</f>
        <v>0</v>
      </c>
    </row>
    <row r="513" spans="1:12" x14ac:dyDescent="0.25">
      <c r="A513" s="38">
        <v>512</v>
      </c>
      <c r="B513" s="38" t="str">
        <f>IF(NOT(ISBLANK(C513)),CONCATENATE(PARAMETRES!$C$3,A513),"")</f>
        <v/>
      </c>
      <c r="H513" s="40"/>
      <c r="I513" s="41"/>
      <c r="J513" s="41"/>
      <c r="K513" s="38">
        <f>COUNTIF(PROJETS!$B$2:$B$700,B513)</f>
        <v>0</v>
      </c>
      <c r="L513" s="37">
        <f>SUMIFS(PROJETS!$K$2:$K$699,PROJETS!B513:B1210,Tableau5[[#This Row],[ID_CLIENT]])</f>
        <v>0</v>
      </c>
    </row>
    <row r="514" spans="1:12" x14ac:dyDescent="0.25">
      <c r="A514" s="38">
        <v>513</v>
      </c>
      <c r="B514" s="38" t="str">
        <f>IF(NOT(ISBLANK(C514)),CONCATENATE(PARAMETRES!$C$3,A514),"")</f>
        <v/>
      </c>
      <c r="H514" s="40"/>
      <c r="I514" s="41"/>
      <c r="J514" s="41"/>
      <c r="K514" s="38">
        <f>COUNTIF(PROJETS!$B$2:$B$700,B514)</f>
        <v>0</v>
      </c>
      <c r="L514" s="37">
        <f>SUMIFS(PROJETS!$K$2:$K$699,PROJETS!B514:B1211,Tableau5[[#This Row],[ID_CLIENT]])</f>
        <v>0</v>
      </c>
    </row>
    <row r="515" spans="1:12" x14ac:dyDescent="0.25">
      <c r="A515" s="38">
        <v>514</v>
      </c>
      <c r="B515" s="38" t="str">
        <f>IF(NOT(ISBLANK(C515)),CONCATENATE(PARAMETRES!$C$3,A515),"")</f>
        <v/>
      </c>
      <c r="H515" s="40"/>
      <c r="I515" s="41"/>
      <c r="J515" s="41"/>
      <c r="K515" s="38">
        <f>COUNTIF(PROJETS!$B$2:$B$700,B515)</f>
        <v>0</v>
      </c>
      <c r="L515" s="37">
        <f>SUMIFS(PROJETS!$K$2:$K$699,PROJETS!B515:B1212,Tableau5[[#This Row],[ID_CLIENT]])</f>
        <v>0</v>
      </c>
    </row>
    <row r="516" spans="1:12" x14ac:dyDescent="0.25">
      <c r="A516" s="38">
        <v>515</v>
      </c>
      <c r="B516" s="38" t="str">
        <f>IF(NOT(ISBLANK(C516)),CONCATENATE(PARAMETRES!$C$3,A516),"")</f>
        <v/>
      </c>
      <c r="H516" s="40"/>
      <c r="I516" s="41"/>
      <c r="J516" s="41"/>
      <c r="K516" s="38">
        <f>COUNTIF(PROJETS!$B$2:$B$700,B516)</f>
        <v>0</v>
      </c>
      <c r="L516" s="37">
        <f>SUMIFS(PROJETS!$K$2:$K$699,PROJETS!B516:B1213,Tableau5[[#This Row],[ID_CLIENT]])</f>
        <v>0</v>
      </c>
    </row>
    <row r="517" spans="1:12" x14ac:dyDescent="0.25">
      <c r="A517" s="38">
        <v>516</v>
      </c>
      <c r="B517" s="38" t="str">
        <f>IF(NOT(ISBLANK(C517)),CONCATENATE(PARAMETRES!$C$3,A517),"")</f>
        <v/>
      </c>
      <c r="H517" s="40"/>
      <c r="I517" s="41"/>
      <c r="J517" s="41"/>
      <c r="K517" s="38">
        <f>COUNTIF(PROJETS!$B$2:$B$700,B517)</f>
        <v>0</v>
      </c>
      <c r="L517" s="37">
        <f>SUMIFS(PROJETS!$K$2:$K$699,PROJETS!B517:B1214,Tableau5[[#This Row],[ID_CLIENT]])</f>
        <v>0</v>
      </c>
    </row>
    <row r="518" spans="1:12" x14ac:dyDescent="0.25">
      <c r="A518" s="38">
        <v>517</v>
      </c>
      <c r="B518" s="38" t="str">
        <f>IF(NOT(ISBLANK(C518)),CONCATENATE(PARAMETRES!$C$3,A518),"")</f>
        <v/>
      </c>
      <c r="H518" s="40"/>
      <c r="I518" s="41"/>
      <c r="J518" s="41"/>
      <c r="K518" s="38">
        <f>COUNTIF(PROJETS!$B$2:$B$700,B518)</f>
        <v>0</v>
      </c>
      <c r="L518" s="37">
        <f>SUMIFS(PROJETS!$K$2:$K$699,PROJETS!B518:B1215,Tableau5[[#This Row],[ID_CLIENT]])</f>
        <v>0</v>
      </c>
    </row>
    <row r="519" spans="1:12" x14ac:dyDescent="0.25">
      <c r="A519" s="38">
        <v>518</v>
      </c>
      <c r="B519" s="38" t="str">
        <f>IF(NOT(ISBLANK(C519)),CONCATENATE(PARAMETRES!$C$3,A519),"")</f>
        <v/>
      </c>
      <c r="H519" s="40"/>
      <c r="I519" s="41"/>
      <c r="J519" s="41"/>
      <c r="K519" s="38">
        <f>COUNTIF(PROJETS!$B$2:$B$700,B519)</f>
        <v>0</v>
      </c>
      <c r="L519" s="37">
        <f>SUMIFS(PROJETS!$K$2:$K$699,PROJETS!B519:B1216,Tableau5[[#This Row],[ID_CLIENT]])</f>
        <v>0</v>
      </c>
    </row>
    <row r="520" spans="1:12" x14ac:dyDescent="0.25">
      <c r="A520" s="38">
        <v>519</v>
      </c>
      <c r="B520" s="38" t="str">
        <f>IF(NOT(ISBLANK(C520)),CONCATENATE(PARAMETRES!$C$3,A520),"")</f>
        <v/>
      </c>
      <c r="H520" s="40"/>
      <c r="I520" s="41"/>
      <c r="J520" s="41"/>
      <c r="K520" s="38">
        <f>COUNTIF(PROJETS!$B$2:$B$700,B520)</f>
        <v>0</v>
      </c>
      <c r="L520" s="37">
        <f>SUMIFS(PROJETS!$K$2:$K$699,PROJETS!B520:B1217,Tableau5[[#This Row],[ID_CLIENT]])</f>
        <v>0</v>
      </c>
    </row>
    <row r="521" spans="1:12" x14ac:dyDescent="0.25">
      <c r="A521" s="38">
        <v>520</v>
      </c>
      <c r="B521" s="38" t="str">
        <f>IF(NOT(ISBLANK(C521)),CONCATENATE(PARAMETRES!$C$3,A521),"")</f>
        <v/>
      </c>
      <c r="H521" s="40"/>
      <c r="I521" s="41"/>
      <c r="J521" s="41"/>
      <c r="K521" s="38">
        <f>COUNTIF(PROJETS!$B$2:$B$700,B521)</f>
        <v>0</v>
      </c>
      <c r="L521" s="37">
        <f>SUMIFS(PROJETS!$K$2:$K$699,PROJETS!B521:B1218,Tableau5[[#This Row],[ID_CLIENT]])</f>
        <v>0</v>
      </c>
    </row>
    <row r="522" spans="1:12" x14ac:dyDescent="0.25">
      <c r="A522" s="38">
        <v>521</v>
      </c>
      <c r="B522" s="38" t="str">
        <f>IF(NOT(ISBLANK(C522)),CONCATENATE(PARAMETRES!$C$3,A522),"")</f>
        <v/>
      </c>
      <c r="H522" s="40"/>
      <c r="I522" s="41"/>
      <c r="J522" s="41"/>
      <c r="K522" s="38">
        <f>COUNTIF(PROJETS!$B$2:$B$700,B522)</f>
        <v>0</v>
      </c>
      <c r="L522" s="37">
        <f>SUMIFS(PROJETS!$K$2:$K$699,PROJETS!B522:B1219,Tableau5[[#This Row],[ID_CLIENT]])</f>
        <v>0</v>
      </c>
    </row>
    <row r="523" spans="1:12" x14ac:dyDescent="0.25">
      <c r="A523" s="38">
        <v>522</v>
      </c>
      <c r="B523" s="38" t="str">
        <f>IF(NOT(ISBLANK(C523)),CONCATENATE(PARAMETRES!$C$3,A523),"")</f>
        <v/>
      </c>
      <c r="H523" s="40"/>
      <c r="I523" s="41"/>
      <c r="J523" s="41"/>
      <c r="K523" s="38">
        <f>COUNTIF(PROJETS!$B$2:$B$700,B523)</f>
        <v>0</v>
      </c>
      <c r="L523" s="37">
        <f>SUMIFS(PROJETS!$K$2:$K$699,PROJETS!B523:B1220,Tableau5[[#This Row],[ID_CLIENT]])</f>
        <v>0</v>
      </c>
    </row>
    <row r="524" spans="1:12" x14ac:dyDescent="0.25">
      <c r="A524" s="38">
        <v>523</v>
      </c>
      <c r="B524" s="38" t="str">
        <f>IF(NOT(ISBLANK(C524)),CONCATENATE(PARAMETRES!$C$3,A524),"")</f>
        <v/>
      </c>
      <c r="H524" s="40"/>
      <c r="I524" s="41"/>
      <c r="J524" s="41"/>
      <c r="K524" s="38">
        <f>COUNTIF(PROJETS!$B$2:$B$700,B524)</f>
        <v>0</v>
      </c>
      <c r="L524" s="37">
        <f>SUMIFS(PROJETS!$K$2:$K$699,PROJETS!B524:B1221,Tableau5[[#This Row],[ID_CLIENT]])</f>
        <v>0</v>
      </c>
    </row>
    <row r="525" spans="1:12" x14ac:dyDescent="0.25">
      <c r="A525" s="38">
        <v>524</v>
      </c>
      <c r="B525" s="38" t="str">
        <f>IF(NOT(ISBLANK(C525)),CONCATENATE(PARAMETRES!$C$3,A525),"")</f>
        <v/>
      </c>
      <c r="H525" s="40"/>
      <c r="I525" s="41"/>
      <c r="J525" s="41"/>
      <c r="K525" s="38">
        <f>COUNTIF(PROJETS!$B$2:$B$700,B525)</f>
        <v>0</v>
      </c>
      <c r="L525" s="37">
        <f>SUMIFS(PROJETS!$K$2:$K$699,PROJETS!B525:B1222,Tableau5[[#This Row],[ID_CLIENT]])</f>
        <v>0</v>
      </c>
    </row>
    <row r="526" spans="1:12" x14ac:dyDescent="0.25">
      <c r="A526" s="38">
        <v>525</v>
      </c>
      <c r="B526" s="38" t="str">
        <f>IF(NOT(ISBLANK(C526)),CONCATENATE(PARAMETRES!$C$3,A526),"")</f>
        <v/>
      </c>
      <c r="H526" s="40"/>
      <c r="I526" s="41"/>
      <c r="J526" s="41"/>
      <c r="K526" s="38">
        <f>COUNTIF(PROJETS!$B$2:$B$700,B526)</f>
        <v>0</v>
      </c>
      <c r="L526" s="37">
        <f>SUMIFS(PROJETS!$K$2:$K$699,PROJETS!B526:B1223,Tableau5[[#This Row],[ID_CLIENT]])</f>
        <v>0</v>
      </c>
    </row>
    <row r="527" spans="1:12" x14ac:dyDescent="0.25">
      <c r="A527" s="38">
        <v>526</v>
      </c>
      <c r="B527" s="38" t="str">
        <f>IF(NOT(ISBLANK(C527)),CONCATENATE(PARAMETRES!$C$3,A527),"")</f>
        <v/>
      </c>
      <c r="H527" s="40"/>
      <c r="I527" s="41"/>
      <c r="J527" s="41"/>
      <c r="K527" s="38">
        <f>COUNTIF(PROJETS!$B$2:$B$700,B527)</f>
        <v>0</v>
      </c>
      <c r="L527" s="37">
        <f>SUMIFS(PROJETS!$K$2:$K$699,PROJETS!B527:B1224,Tableau5[[#This Row],[ID_CLIENT]])</f>
        <v>0</v>
      </c>
    </row>
    <row r="528" spans="1:12" x14ac:dyDescent="0.25">
      <c r="A528" s="38">
        <v>527</v>
      </c>
      <c r="B528" s="38" t="str">
        <f>IF(NOT(ISBLANK(C528)),CONCATENATE(PARAMETRES!$C$3,A528),"")</f>
        <v/>
      </c>
      <c r="H528" s="40"/>
      <c r="I528" s="41"/>
      <c r="J528" s="41"/>
      <c r="K528" s="38">
        <f>COUNTIF(PROJETS!$B$2:$B$700,B528)</f>
        <v>0</v>
      </c>
      <c r="L528" s="37">
        <f>SUMIFS(PROJETS!$K$2:$K$699,PROJETS!B528:B1225,Tableau5[[#This Row],[ID_CLIENT]])</f>
        <v>0</v>
      </c>
    </row>
    <row r="529" spans="1:12" x14ac:dyDescent="0.25">
      <c r="A529" s="38">
        <v>528</v>
      </c>
      <c r="B529" s="38" t="str">
        <f>IF(NOT(ISBLANK(C529)),CONCATENATE(PARAMETRES!$C$3,A529),"")</f>
        <v/>
      </c>
      <c r="H529" s="40"/>
      <c r="I529" s="41"/>
      <c r="J529" s="41"/>
      <c r="K529" s="38">
        <f>COUNTIF(PROJETS!$B$2:$B$700,B529)</f>
        <v>0</v>
      </c>
      <c r="L529" s="37">
        <f>SUMIFS(PROJETS!$K$2:$K$699,PROJETS!B529:B1226,Tableau5[[#This Row],[ID_CLIENT]])</f>
        <v>0</v>
      </c>
    </row>
    <row r="530" spans="1:12" x14ac:dyDescent="0.25">
      <c r="A530" s="38">
        <v>529</v>
      </c>
      <c r="B530" s="38" t="str">
        <f>IF(NOT(ISBLANK(C530)),CONCATENATE(PARAMETRES!$C$3,A530),"")</f>
        <v/>
      </c>
      <c r="H530" s="40"/>
      <c r="I530" s="41"/>
      <c r="J530" s="41"/>
      <c r="K530" s="38">
        <f>COUNTIF(PROJETS!$B$2:$B$700,B530)</f>
        <v>0</v>
      </c>
      <c r="L530" s="37">
        <f>SUMIFS(PROJETS!$K$2:$K$699,PROJETS!B530:B1227,Tableau5[[#This Row],[ID_CLIENT]])</f>
        <v>0</v>
      </c>
    </row>
    <row r="531" spans="1:12" x14ac:dyDescent="0.25">
      <c r="A531" s="38">
        <v>530</v>
      </c>
      <c r="B531" s="38" t="str">
        <f>IF(NOT(ISBLANK(C531)),CONCATENATE(PARAMETRES!$C$3,A531),"")</f>
        <v/>
      </c>
      <c r="H531" s="40"/>
      <c r="I531" s="41"/>
      <c r="J531" s="41"/>
      <c r="K531" s="38">
        <f>COUNTIF(PROJETS!$B$2:$B$700,B531)</f>
        <v>0</v>
      </c>
      <c r="L531" s="37">
        <f>SUMIFS(PROJETS!$K$2:$K$699,PROJETS!B531:B1228,Tableau5[[#This Row],[ID_CLIENT]])</f>
        <v>0</v>
      </c>
    </row>
    <row r="532" spans="1:12" x14ac:dyDescent="0.25">
      <c r="A532" s="38">
        <v>531</v>
      </c>
      <c r="B532" s="38" t="str">
        <f>IF(NOT(ISBLANK(C532)),CONCATENATE(PARAMETRES!$C$3,A532),"")</f>
        <v/>
      </c>
      <c r="H532" s="40"/>
      <c r="I532" s="41"/>
      <c r="J532" s="41"/>
      <c r="K532" s="38">
        <f>COUNTIF(PROJETS!$B$2:$B$700,B532)</f>
        <v>0</v>
      </c>
      <c r="L532" s="37">
        <f>SUMIFS(PROJETS!$K$2:$K$699,PROJETS!B532:B1229,Tableau5[[#This Row],[ID_CLIENT]])</f>
        <v>0</v>
      </c>
    </row>
    <row r="533" spans="1:12" x14ac:dyDescent="0.25">
      <c r="A533" s="38">
        <v>532</v>
      </c>
      <c r="B533" s="38" t="str">
        <f>IF(NOT(ISBLANK(C533)),CONCATENATE(PARAMETRES!$C$3,A533),"")</f>
        <v/>
      </c>
      <c r="H533" s="40"/>
      <c r="I533" s="41"/>
      <c r="J533" s="41"/>
      <c r="K533" s="38">
        <f>COUNTIF(PROJETS!$B$2:$B$700,B533)</f>
        <v>0</v>
      </c>
      <c r="L533" s="37">
        <f>SUMIFS(PROJETS!$K$2:$K$699,PROJETS!B533:B1230,Tableau5[[#This Row],[ID_CLIENT]])</f>
        <v>0</v>
      </c>
    </row>
    <row r="534" spans="1:12" x14ac:dyDescent="0.25">
      <c r="A534" s="38">
        <v>533</v>
      </c>
      <c r="B534" s="38" t="str">
        <f>IF(NOT(ISBLANK(C534)),CONCATENATE(PARAMETRES!$C$3,A534),"")</f>
        <v/>
      </c>
      <c r="H534" s="40"/>
      <c r="I534" s="41"/>
      <c r="J534" s="41"/>
      <c r="K534" s="38">
        <f>COUNTIF(PROJETS!$B$2:$B$700,B534)</f>
        <v>0</v>
      </c>
      <c r="L534" s="37">
        <f>SUMIFS(PROJETS!$K$2:$K$699,PROJETS!B534:B1231,Tableau5[[#This Row],[ID_CLIENT]])</f>
        <v>0</v>
      </c>
    </row>
    <row r="535" spans="1:12" x14ac:dyDescent="0.25">
      <c r="A535" s="38">
        <v>534</v>
      </c>
      <c r="B535" s="38" t="str">
        <f>IF(NOT(ISBLANK(C535)),CONCATENATE(PARAMETRES!$C$3,A535),"")</f>
        <v/>
      </c>
      <c r="H535" s="40"/>
      <c r="I535" s="41"/>
      <c r="J535" s="41"/>
      <c r="K535" s="38">
        <f>COUNTIF(PROJETS!$B$2:$B$700,B535)</f>
        <v>0</v>
      </c>
      <c r="L535" s="37">
        <f>SUMIFS(PROJETS!$K$2:$K$699,PROJETS!B535:B1232,Tableau5[[#This Row],[ID_CLIENT]])</f>
        <v>0</v>
      </c>
    </row>
    <row r="536" spans="1:12" x14ac:dyDescent="0.25">
      <c r="A536" s="38">
        <v>535</v>
      </c>
      <c r="B536" s="38" t="str">
        <f>IF(NOT(ISBLANK(C536)),CONCATENATE(PARAMETRES!$C$3,A536),"")</f>
        <v/>
      </c>
      <c r="H536" s="40"/>
      <c r="I536" s="41"/>
      <c r="J536" s="41"/>
      <c r="K536" s="38">
        <f>COUNTIF(PROJETS!$B$2:$B$700,B536)</f>
        <v>0</v>
      </c>
      <c r="L536" s="37">
        <f>SUMIFS(PROJETS!$K$2:$K$699,PROJETS!B536:B1233,Tableau5[[#This Row],[ID_CLIENT]])</f>
        <v>0</v>
      </c>
    </row>
    <row r="537" spans="1:12" x14ac:dyDescent="0.25">
      <c r="A537" s="38">
        <v>536</v>
      </c>
      <c r="B537" s="38" t="str">
        <f>IF(NOT(ISBLANK(C537)),CONCATENATE(PARAMETRES!$C$3,A537),"")</f>
        <v/>
      </c>
      <c r="H537" s="40"/>
      <c r="I537" s="41"/>
      <c r="J537" s="41"/>
      <c r="K537" s="38">
        <f>COUNTIF(PROJETS!$B$2:$B$700,B537)</f>
        <v>0</v>
      </c>
      <c r="L537" s="37">
        <f>SUMIFS(PROJETS!$K$2:$K$699,PROJETS!B537:B1234,Tableau5[[#This Row],[ID_CLIENT]])</f>
        <v>0</v>
      </c>
    </row>
    <row r="538" spans="1:12" x14ac:dyDescent="0.25">
      <c r="A538" s="38">
        <v>537</v>
      </c>
      <c r="B538" s="38" t="str">
        <f>IF(NOT(ISBLANK(C538)),CONCATENATE(PARAMETRES!$C$3,A538),"")</f>
        <v/>
      </c>
      <c r="H538" s="40"/>
      <c r="I538" s="41"/>
      <c r="J538" s="41"/>
      <c r="K538" s="38">
        <f>COUNTIF(PROJETS!$B$2:$B$700,B538)</f>
        <v>0</v>
      </c>
      <c r="L538" s="37">
        <f>SUMIFS(PROJETS!$K$2:$K$699,PROJETS!B538:B1235,Tableau5[[#This Row],[ID_CLIENT]])</f>
        <v>0</v>
      </c>
    </row>
    <row r="539" spans="1:12" x14ac:dyDescent="0.25">
      <c r="A539" s="38">
        <v>538</v>
      </c>
      <c r="B539" s="38" t="str">
        <f>IF(NOT(ISBLANK(C539)),CONCATENATE(PARAMETRES!$C$3,A539),"")</f>
        <v/>
      </c>
      <c r="H539" s="40"/>
      <c r="I539" s="41"/>
      <c r="J539" s="41"/>
      <c r="K539" s="38">
        <f>COUNTIF(PROJETS!$B$2:$B$700,B539)</f>
        <v>0</v>
      </c>
      <c r="L539" s="37">
        <f>SUMIFS(PROJETS!$K$2:$K$699,PROJETS!B539:B1236,Tableau5[[#This Row],[ID_CLIENT]])</f>
        <v>0</v>
      </c>
    </row>
    <row r="540" spans="1:12" x14ac:dyDescent="0.25">
      <c r="A540" s="38">
        <v>539</v>
      </c>
      <c r="B540" s="38" t="str">
        <f>IF(NOT(ISBLANK(C540)),CONCATENATE(PARAMETRES!$C$3,A540),"")</f>
        <v/>
      </c>
      <c r="H540" s="40"/>
      <c r="I540" s="41"/>
      <c r="J540" s="41"/>
      <c r="K540" s="38">
        <f>COUNTIF(PROJETS!$B$2:$B$700,B540)</f>
        <v>0</v>
      </c>
      <c r="L540" s="37">
        <f>SUMIFS(PROJETS!$K$2:$K$699,PROJETS!B540:B1237,Tableau5[[#This Row],[ID_CLIENT]])</f>
        <v>0</v>
      </c>
    </row>
    <row r="541" spans="1:12" x14ac:dyDescent="0.25">
      <c r="A541" s="38">
        <v>540</v>
      </c>
      <c r="B541" s="38" t="str">
        <f>IF(NOT(ISBLANK(C541)),CONCATENATE(PARAMETRES!$C$3,A541),"")</f>
        <v/>
      </c>
      <c r="H541" s="40"/>
      <c r="I541" s="41"/>
      <c r="J541" s="41"/>
      <c r="K541" s="38">
        <f>COUNTIF(PROJETS!$B$2:$B$700,B541)</f>
        <v>0</v>
      </c>
      <c r="L541" s="37">
        <f>SUMIFS(PROJETS!$K$2:$K$699,PROJETS!B541:B1238,Tableau5[[#This Row],[ID_CLIENT]])</f>
        <v>0</v>
      </c>
    </row>
    <row r="542" spans="1:12" x14ac:dyDescent="0.25">
      <c r="A542" s="38">
        <v>541</v>
      </c>
      <c r="B542" s="38" t="str">
        <f>IF(NOT(ISBLANK(C542)),CONCATENATE(PARAMETRES!$C$3,A542),"")</f>
        <v/>
      </c>
      <c r="H542" s="40"/>
      <c r="I542" s="41"/>
      <c r="J542" s="41"/>
      <c r="K542" s="38">
        <f>COUNTIF(PROJETS!$B$2:$B$700,B542)</f>
        <v>0</v>
      </c>
      <c r="L542" s="37">
        <f>SUMIFS(PROJETS!$K$2:$K$699,PROJETS!B542:B1239,Tableau5[[#This Row],[ID_CLIENT]])</f>
        <v>0</v>
      </c>
    </row>
    <row r="543" spans="1:12" x14ac:dyDescent="0.25">
      <c r="A543" s="38">
        <v>542</v>
      </c>
      <c r="B543" s="38" t="str">
        <f>IF(NOT(ISBLANK(C543)),CONCATENATE(PARAMETRES!$C$3,A543),"")</f>
        <v/>
      </c>
      <c r="H543" s="40"/>
      <c r="I543" s="41"/>
      <c r="J543" s="41"/>
      <c r="K543" s="38">
        <f>COUNTIF(PROJETS!$B$2:$B$700,B543)</f>
        <v>0</v>
      </c>
      <c r="L543" s="37">
        <f>SUMIFS(PROJETS!$K$2:$K$699,PROJETS!B543:B1240,Tableau5[[#This Row],[ID_CLIENT]])</f>
        <v>0</v>
      </c>
    </row>
    <row r="544" spans="1:12" x14ac:dyDescent="0.25">
      <c r="A544" s="38">
        <v>543</v>
      </c>
      <c r="B544" s="38" t="str">
        <f>IF(NOT(ISBLANK(C544)),CONCATENATE(PARAMETRES!$C$3,A544),"")</f>
        <v/>
      </c>
      <c r="H544" s="40"/>
      <c r="I544" s="41"/>
      <c r="J544" s="41"/>
      <c r="K544" s="38">
        <f>COUNTIF(PROJETS!$B$2:$B$700,B544)</f>
        <v>0</v>
      </c>
      <c r="L544" s="37">
        <f>SUMIFS(PROJETS!$K$2:$K$699,PROJETS!B544:B1241,Tableau5[[#This Row],[ID_CLIENT]])</f>
        <v>0</v>
      </c>
    </row>
    <row r="545" spans="1:12" x14ac:dyDescent="0.25">
      <c r="A545" s="38">
        <v>544</v>
      </c>
      <c r="B545" s="38" t="str">
        <f>IF(NOT(ISBLANK(C545)),CONCATENATE(PARAMETRES!$C$3,A545),"")</f>
        <v/>
      </c>
      <c r="H545" s="40"/>
      <c r="I545" s="41"/>
      <c r="J545" s="41"/>
      <c r="K545" s="38">
        <f>COUNTIF(PROJETS!$B$2:$B$700,B545)</f>
        <v>0</v>
      </c>
      <c r="L545" s="37">
        <f>SUMIFS(PROJETS!$K$2:$K$699,PROJETS!B545:B1242,Tableau5[[#This Row],[ID_CLIENT]])</f>
        <v>0</v>
      </c>
    </row>
    <row r="546" spans="1:12" x14ac:dyDescent="0.25">
      <c r="A546" s="38">
        <v>545</v>
      </c>
      <c r="B546" s="38" t="str">
        <f>IF(NOT(ISBLANK(C546)),CONCATENATE(PARAMETRES!$C$3,A546),"")</f>
        <v/>
      </c>
      <c r="H546" s="40"/>
      <c r="I546" s="41"/>
      <c r="J546" s="41"/>
      <c r="K546" s="38">
        <f>COUNTIF(PROJETS!$B$2:$B$700,B546)</f>
        <v>0</v>
      </c>
      <c r="L546" s="37">
        <f>SUMIFS(PROJETS!$K$2:$K$699,PROJETS!B546:B1243,Tableau5[[#This Row],[ID_CLIENT]])</f>
        <v>0</v>
      </c>
    </row>
    <row r="547" spans="1:12" x14ac:dyDescent="0.25">
      <c r="A547" s="38">
        <v>546</v>
      </c>
      <c r="B547" s="38" t="str">
        <f>IF(NOT(ISBLANK(C547)),CONCATENATE(PARAMETRES!$C$3,A547),"")</f>
        <v/>
      </c>
      <c r="H547" s="40"/>
      <c r="I547" s="41"/>
      <c r="J547" s="41"/>
      <c r="K547" s="38">
        <f>COUNTIF(PROJETS!$B$2:$B$700,B547)</f>
        <v>0</v>
      </c>
      <c r="L547" s="37">
        <f>SUMIFS(PROJETS!$K$2:$K$699,PROJETS!B547:B1244,Tableau5[[#This Row],[ID_CLIENT]])</f>
        <v>0</v>
      </c>
    </row>
    <row r="548" spans="1:12" x14ac:dyDescent="0.25">
      <c r="A548" s="38">
        <v>547</v>
      </c>
      <c r="B548" s="38" t="str">
        <f>IF(NOT(ISBLANK(C548)),CONCATENATE(PARAMETRES!$C$3,A548),"")</f>
        <v/>
      </c>
      <c r="H548" s="40"/>
      <c r="I548" s="41"/>
      <c r="J548" s="41"/>
      <c r="K548" s="38">
        <f>COUNTIF(PROJETS!$B$2:$B$700,B548)</f>
        <v>0</v>
      </c>
      <c r="L548" s="37">
        <f>SUMIFS(PROJETS!$K$2:$K$699,PROJETS!B548:B1245,Tableau5[[#This Row],[ID_CLIENT]])</f>
        <v>0</v>
      </c>
    </row>
    <row r="549" spans="1:12" x14ac:dyDescent="0.25">
      <c r="A549" s="38">
        <v>548</v>
      </c>
      <c r="B549" s="38" t="str">
        <f>IF(NOT(ISBLANK(C549)),CONCATENATE(PARAMETRES!$C$3,A549),"")</f>
        <v/>
      </c>
      <c r="H549" s="40"/>
      <c r="I549" s="41"/>
      <c r="J549" s="41"/>
      <c r="K549" s="38">
        <f>COUNTIF(PROJETS!$B$2:$B$700,B549)</f>
        <v>0</v>
      </c>
      <c r="L549" s="37">
        <f>SUMIFS(PROJETS!$K$2:$K$699,PROJETS!B549:B1246,Tableau5[[#This Row],[ID_CLIENT]])</f>
        <v>0</v>
      </c>
    </row>
    <row r="550" spans="1:12" x14ac:dyDescent="0.25">
      <c r="A550" s="38">
        <v>549</v>
      </c>
      <c r="B550" s="38" t="str">
        <f>IF(NOT(ISBLANK(C550)),CONCATENATE(PARAMETRES!$C$3,A550),"")</f>
        <v/>
      </c>
      <c r="H550" s="40"/>
      <c r="I550" s="41"/>
      <c r="J550" s="41"/>
      <c r="K550" s="38">
        <f>COUNTIF(PROJETS!$B$2:$B$700,B550)</f>
        <v>0</v>
      </c>
      <c r="L550" s="37">
        <f>SUMIFS(PROJETS!$K$2:$K$699,PROJETS!B550:B1247,Tableau5[[#This Row],[ID_CLIENT]])</f>
        <v>0</v>
      </c>
    </row>
    <row r="551" spans="1:12" x14ac:dyDescent="0.25">
      <c r="A551" s="38">
        <v>550</v>
      </c>
      <c r="B551" s="38" t="str">
        <f>IF(NOT(ISBLANK(C551)),CONCATENATE(PARAMETRES!$C$3,A551),"")</f>
        <v/>
      </c>
      <c r="H551" s="40"/>
      <c r="I551" s="41"/>
      <c r="J551" s="41"/>
      <c r="K551" s="38">
        <f>COUNTIF(PROJETS!$B$2:$B$700,B551)</f>
        <v>0</v>
      </c>
      <c r="L551" s="37">
        <f>SUMIFS(PROJETS!$K$2:$K$699,PROJETS!B551:B1248,Tableau5[[#This Row],[ID_CLIENT]])</f>
        <v>0</v>
      </c>
    </row>
    <row r="552" spans="1:12" x14ac:dyDescent="0.25">
      <c r="A552" s="38">
        <v>551</v>
      </c>
      <c r="B552" s="38" t="str">
        <f>IF(NOT(ISBLANK(C552)),CONCATENATE(PARAMETRES!$C$3,A552),"")</f>
        <v/>
      </c>
      <c r="H552" s="40"/>
      <c r="I552" s="41"/>
      <c r="J552" s="41"/>
      <c r="K552" s="38">
        <f>COUNTIF(PROJETS!$B$2:$B$700,B552)</f>
        <v>0</v>
      </c>
      <c r="L552" s="37">
        <f>SUMIFS(PROJETS!$K$2:$K$699,PROJETS!B552:B1249,Tableau5[[#This Row],[ID_CLIENT]])</f>
        <v>0</v>
      </c>
    </row>
    <row r="553" spans="1:12" x14ac:dyDescent="0.25">
      <c r="A553" s="38">
        <v>552</v>
      </c>
      <c r="B553" s="38" t="str">
        <f>IF(NOT(ISBLANK(C553)),CONCATENATE(PARAMETRES!$C$3,A553),"")</f>
        <v/>
      </c>
      <c r="H553" s="40"/>
      <c r="I553" s="41"/>
      <c r="J553" s="41"/>
      <c r="K553" s="38">
        <f>COUNTIF(PROJETS!$B$2:$B$700,B553)</f>
        <v>0</v>
      </c>
      <c r="L553" s="37">
        <f>SUMIFS(PROJETS!$K$2:$K$699,PROJETS!B553:B1250,Tableau5[[#This Row],[ID_CLIENT]])</f>
        <v>0</v>
      </c>
    </row>
    <row r="554" spans="1:12" x14ac:dyDescent="0.25">
      <c r="A554" s="38">
        <v>553</v>
      </c>
      <c r="B554" s="38" t="str">
        <f>IF(NOT(ISBLANK(C554)),CONCATENATE(PARAMETRES!$C$3,A554),"")</f>
        <v/>
      </c>
      <c r="H554" s="40"/>
      <c r="I554" s="41"/>
      <c r="J554" s="41"/>
      <c r="K554" s="38">
        <f>COUNTIF(PROJETS!$B$2:$B$700,B554)</f>
        <v>0</v>
      </c>
      <c r="L554" s="37">
        <f>SUMIFS(PROJETS!$K$2:$K$699,PROJETS!B554:B1251,Tableau5[[#This Row],[ID_CLIENT]])</f>
        <v>0</v>
      </c>
    </row>
    <row r="555" spans="1:12" x14ac:dyDescent="0.25">
      <c r="A555" s="38">
        <v>554</v>
      </c>
      <c r="B555" s="38" t="str">
        <f>IF(NOT(ISBLANK(C555)),CONCATENATE(PARAMETRES!$C$3,A555),"")</f>
        <v/>
      </c>
      <c r="H555" s="40"/>
      <c r="I555" s="41"/>
      <c r="J555" s="41"/>
      <c r="K555" s="38">
        <f>COUNTIF(PROJETS!$B$2:$B$700,B555)</f>
        <v>0</v>
      </c>
      <c r="L555" s="37">
        <f>SUMIFS(PROJETS!$K$2:$K$699,PROJETS!B555:B1252,Tableau5[[#This Row],[ID_CLIENT]])</f>
        <v>0</v>
      </c>
    </row>
    <row r="556" spans="1:12" x14ac:dyDescent="0.25">
      <c r="A556" s="38">
        <v>555</v>
      </c>
      <c r="B556" s="38" t="str">
        <f>IF(NOT(ISBLANK(C556)),CONCATENATE(PARAMETRES!$C$3,A556),"")</f>
        <v/>
      </c>
      <c r="H556" s="40"/>
      <c r="I556" s="41"/>
      <c r="J556" s="41"/>
      <c r="K556" s="38">
        <f>COUNTIF(PROJETS!$B$2:$B$700,B556)</f>
        <v>0</v>
      </c>
      <c r="L556" s="37">
        <f>SUMIFS(PROJETS!$K$2:$K$699,PROJETS!B556:B1253,Tableau5[[#This Row],[ID_CLIENT]])</f>
        <v>0</v>
      </c>
    </row>
    <row r="557" spans="1:12" x14ac:dyDescent="0.25">
      <c r="A557" s="38">
        <v>556</v>
      </c>
      <c r="B557" s="38" t="str">
        <f>IF(NOT(ISBLANK(C557)),CONCATENATE(PARAMETRES!$C$3,A557),"")</f>
        <v/>
      </c>
      <c r="H557" s="40"/>
      <c r="I557" s="41"/>
      <c r="J557" s="41"/>
      <c r="K557" s="38">
        <f>COUNTIF(PROJETS!$B$2:$B$700,B557)</f>
        <v>0</v>
      </c>
      <c r="L557" s="37">
        <f>SUMIFS(PROJETS!$K$2:$K$699,PROJETS!B557:B1254,Tableau5[[#This Row],[ID_CLIENT]])</f>
        <v>0</v>
      </c>
    </row>
    <row r="558" spans="1:12" x14ac:dyDescent="0.25">
      <c r="A558" s="38">
        <v>557</v>
      </c>
      <c r="B558" s="38" t="str">
        <f>IF(NOT(ISBLANK(C558)),CONCATENATE(PARAMETRES!$C$3,A558),"")</f>
        <v/>
      </c>
      <c r="H558" s="40"/>
      <c r="I558" s="41"/>
      <c r="J558" s="41"/>
      <c r="K558" s="38">
        <f>COUNTIF(PROJETS!$B$2:$B$700,B558)</f>
        <v>0</v>
      </c>
      <c r="L558" s="37">
        <f>SUMIFS(PROJETS!$K$2:$K$699,PROJETS!B558:B1255,Tableau5[[#This Row],[ID_CLIENT]])</f>
        <v>0</v>
      </c>
    </row>
    <row r="559" spans="1:12" x14ac:dyDescent="0.25">
      <c r="A559" s="38">
        <v>558</v>
      </c>
      <c r="B559" s="38" t="str">
        <f>IF(NOT(ISBLANK(C559)),CONCATENATE(PARAMETRES!$C$3,A559),"")</f>
        <v/>
      </c>
      <c r="H559" s="40"/>
      <c r="I559" s="41"/>
      <c r="J559" s="41"/>
      <c r="K559" s="38">
        <f>COUNTIF(PROJETS!$B$2:$B$700,B559)</f>
        <v>0</v>
      </c>
      <c r="L559" s="37">
        <f>SUMIFS(PROJETS!$K$2:$K$699,PROJETS!B559:B1256,Tableau5[[#This Row],[ID_CLIENT]])</f>
        <v>0</v>
      </c>
    </row>
    <row r="560" spans="1:12" x14ac:dyDescent="0.25">
      <c r="A560" s="38">
        <v>559</v>
      </c>
      <c r="B560" s="38" t="str">
        <f>IF(NOT(ISBLANK(C560)),CONCATENATE(PARAMETRES!$C$3,A560),"")</f>
        <v/>
      </c>
      <c r="H560" s="40"/>
      <c r="I560" s="41"/>
      <c r="J560" s="41"/>
      <c r="K560" s="38">
        <f>COUNTIF(PROJETS!$B$2:$B$700,B560)</f>
        <v>0</v>
      </c>
      <c r="L560" s="37">
        <f>SUMIFS(PROJETS!$K$2:$K$699,PROJETS!B560:B1257,Tableau5[[#This Row],[ID_CLIENT]])</f>
        <v>0</v>
      </c>
    </row>
    <row r="561" spans="1:12" x14ac:dyDescent="0.25">
      <c r="A561" s="38">
        <v>560</v>
      </c>
      <c r="B561" s="38" t="str">
        <f>IF(NOT(ISBLANK(C561)),CONCATENATE(PARAMETRES!$C$3,A561),"")</f>
        <v/>
      </c>
      <c r="H561" s="40"/>
      <c r="I561" s="41"/>
      <c r="J561" s="41"/>
      <c r="K561" s="38">
        <f>COUNTIF(PROJETS!$B$2:$B$700,B561)</f>
        <v>0</v>
      </c>
      <c r="L561" s="37">
        <f>SUMIFS(PROJETS!$K$2:$K$699,PROJETS!B561:B1258,Tableau5[[#This Row],[ID_CLIENT]])</f>
        <v>0</v>
      </c>
    </row>
    <row r="562" spans="1:12" x14ac:dyDescent="0.25">
      <c r="A562" s="38">
        <v>561</v>
      </c>
      <c r="B562" s="38" t="str">
        <f>IF(NOT(ISBLANK(C562)),CONCATENATE(PARAMETRES!$C$3,A562),"")</f>
        <v/>
      </c>
      <c r="H562" s="40"/>
      <c r="I562" s="41"/>
      <c r="J562" s="41"/>
      <c r="K562" s="38">
        <f>COUNTIF(PROJETS!$B$2:$B$700,B562)</f>
        <v>0</v>
      </c>
      <c r="L562" s="37">
        <f>SUMIFS(PROJETS!$K$2:$K$699,PROJETS!B562:B1259,Tableau5[[#This Row],[ID_CLIENT]])</f>
        <v>0</v>
      </c>
    </row>
    <row r="563" spans="1:12" x14ac:dyDescent="0.25">
      <c r="A563" s="38">
        <v>562</v>
      </c>
      <c r="B563" s="38" t="str">
        <f>IF(NOT(ISBLANK(C563)),CONCATENATE(PARAMETRES!$C$3,A563),"")</f>
        <v/>
      </c>
      <c r="H563" s="40"/>
      <c r="I563" s="41"/>
      <c r="J563" s="41"/>
      <c r="K563" s="38">
        <f>COUNTIF(PROJETS!$B$2:$B$700,B563)</f>
        <v>0</v>
      </c>
      <c r="L563" s="37">
        <f>SUMIFS(PROJETS!$K$2:$K$699,PROJETS!B563:B1260,Tableau5[[#This Row],[ID_CLIENT]])</f>
        <v>0</v>
      </c>
    </row>
    <row r="564" spans="1:12" x14ac:dyDescent="0.25">
      <c r="A564" s="38">
        <v>563</v>
      </c>
      <c r="B564" s="38" t="str">
        <f>IF(NOT(ISBLANK(C564)),CONCATENATE(PARAMETRES!$C$3,A564),"")</f>
        <v/>
      </c>
      <c r="H564" s="40"/>
      <c r="I564" s="41"/>
      <c r="J564" s="41"/>
      <c r="K564" s="38">
        <f>COUNTIF(PROJETS!$B$2:$B$700,B564)</f>
        <v>0</v>
      </c>
      <c r="L564" s="37">
        <f>SUMIFS(PROJETS!$K$2:$K$699,PROJETS!B564:B1261,Tableau5[[#This Row],[ID_CLIENT]])</f>
        <v>0</v>
      </c>
    </row>
    <row r="565" spans="1:12" x14ac:dyDescent="0.25">
      <c r="A565" s="38">
        <v>564</v>
      </c>
      <c r="B565" s="38" t="str">
        <f>IF(NOT(ISBLANK(C565)),CONCATENATE(PARAMETRES!$C$3,A565),"")</f>
        <v/>
      </c>
      <c r="H565" s="40"/>
      <c r="I565" s="41"/>
      <c r="J565" s="41"/>
      <c r="K565" s="38">
        <f>COUNTIF(PROJETS!$B$2:$B$700,B565)</f>
        <v>0</v>
      </c>
      <c r="L565" s="37">
        <f>SUMIFS(PROJETS!$K$2:$K$699,PROJETS!B565:B1262,Tableau5[[#This Row],[ID_CLIENT]])</f>
        <v>0</v>
      </c>
    </row>
    <row r="566" spans="1:12" x14ac:dyDescent="0.25">
      <c r="A566" s="38">
        <v>565</v>
      </c>
      <c r="B566" s="38" t="str">
        <f>IF(NOT(ISBLANK(C566)),CONCATENATE(PARAMETRES!$C$3,A566),"")</f>
        <v/>
      </c>
      <c r="H566" s="40"/>
      <c r="I566" s="41"/>
      <c r="J566" s="41"/>
      <c r="K566" s="38">
        <f>COUNTIF(PROJETS!$B$2:$B$700,B566)</f>
        <v>0</v>
      </c>
      <c r="L566" s="37">
        <f>SUMIFS(PROJETS!$K$2:$K$699,PROJETS!B566:B1263,Tableau5[[#This Row],[ID_CLIENT]])</f>
        <v>0</v>
      </c>
    </row>
    <row r="567" spans="1:12" x14ac:dyDescent="0.25">
      <c r="A567" s="38">
        <v>566</v>
      </c>
      <c r="B567" s="38" t="str">
        <f>IF(NOT(ISBLANK(C567)),CONCATENATE(PARAMETRES!$C$3,A567),"")</f>
        <v/>
      </c>
      <c r="H567" s="40"/>
      <c r="I567" s="41"/>
      <c r="J567" s="41"/>
      <c r="K567" s="38">
        <f>COUNTIF(PROJETS!$B$2:$B$700,B567)</f>
        <v>0</v>
      </c>
      <c r="L567" s="37">
        <f>SUMIFS(PROJETS!$K$2:$K$699,PROJETS!B567:B1264,Tableau5[[#This Row],[ID_CLIENT]])</f>
        <v>0</v>
      </c>
    </row>
    <row r="568" spans="1:12" x14ac:dyDescent="0.25">
      <c r="A568" s="38">
        <v>567</v>
      </c>
      <c r="B568" s="38" t="str">
        <f>IF(NOT(ISBLANK(C568)),CONCATENATE(PARAMETRES!$C$3,A568),"")</f>
        <v/>
      </c>
      <c r="H568" s="40"/>
      <c r="I568" s="41"/>
      <c r="J568" s="41"/>
      <c r="K568" s="38">
        <f>COUNTIF(PROJETS!$B$2:$B$700,B568)</f>
        <v>0</v>
      </c>
      <c r="L568" s="37">
        <f>SUMIFS(PROJETS!$K$2:$K$699,PROJETS!B568:B1265,Tableau5[[#This Row],[ID_CLIENT]])</f>
        <v>0</v>
      </c>
    </row>
    <row r="569" spans="1:12" x14ac:dyDescent="0.25">
      <c r="A569" s="38">
        <v>568</v>
      </c>
      <c r="B569" s="38" t="str">
        <f>IF(NOT(ISBLANK(C569)),CONCATENATE(PARAMETRES!$C$3,A569),"")</f>
        <v/>
      </c>
      <c r="H569" s="40"/>
      <c r="I569" s="41"/>
      <c r="J569" s="41"/>
      <c r="K569" s="38">
        <f>COUNTIF(PROJETS!$B$2:$B$700,B569)</f>
        <v>0</v>
      </c>
      <c r="L569" s="37">
        <f>SUMIFS(PROJETS!$K$2:$K$699,PROJETS!B569:B1266,Tableau5[[#This Row],[ID_CLIENT]])</f>
        <v>0</v>
      </c>
    </row>
    <row r="570" spans="1:12" x14ac:dyDescent="0.25">
      <c r="A570" s="38">
        <v>569</v>
      </c>
      <c r="B570" s="38" t="str">
        <f>IF(NOT(ISBLANK(C570)),CONCATENATE(PARAMETRES!$C$3,A570),"")</f>
        <v/>
      </c>
      <c r="H570" s="40"/>
      <c r="I570" s="41"/>
      <c r="J570" s="41"/>
      <c r="K570" s="38">
        <f>COUNTIF(PROJETS!$B$2:$B$700,B570)</f>
        <v>0</v>
      </c>
      <c r="L570" s="37">
        <f>SUMIFS(PROJETS!$K$2:$K$699,PROJETS!B570:B1267,Tableau5[[#This Row],[ID_CLIENT]])</f>
        <v>0</v>
      </c>
    </row>
    <row r="571" spans="1:12" x14ac:dyDescent="0.25">
      <c r="A571" s="38">
        <v>570</v>
      </c>
      <c r="B571" s="38" t="str">
        <f>IF(NOT(ISBLANK(C571)),CONCATENATE(PARAMETRES!$C$3,A571),"")</f>
        <v/>
      </c>
      <c r="H571" s="40"/>
      <c r="I571" s="41"/>
      <c r="J571" s="41"/>
      <c r="K571" s="38">
        <f>COUNTIF(PROJETS!$B$2:$B$700,B571)</f>
        <v>0</v>
      </c>
      <c r="L571" s="37">
        <f>SUMIFS(PROJETS!$K$2:$K$699,PROJETS!B571:B1268,Tableau5[[#This Row],[ID_CLIENT]])</f>
        <v>0</v>
      </c>
    </row>
    <row r="572" spans="1:12" x14ac:dyDescent="0.25">
      <c r="A572" s="38">
        <v>571</v>
      </c>
      <c r="B572" s="38" t="str">
        <f>IF(NOT(ISBLANK(C572)),CONCATENATE(PARAMETRES!$C$3,A572),"")</f>
        <v/>
      </c>
      <c r="H572" s="40"/>
      <c r="I572" s="41"/>
      <c r="J572" s="41"/>
      <c r="K572" s="38">
        <f>COUNTIF(PROJETS!$B$2:$B$700,B572)</f>
        <v>0</v>
      </c>
      <c r="L572" s="37">
        <f>SUMIFS(PROJETS!$K$2:$K$699,PROJETS!B572:B1269,Tableau5[[#This Row],[ID_CLIENT]])</f>
        <v>0</v>
      </c>
    </row>
    <row r="573" spans="1:12" x14ac:dyDescent="0.25">
      <c r="A573" s="38">
        <v>572</v>
      </c>
      <c r="B573" s="38" t="str">
        <f>IF(NOT(ISBLANK(C573)),CONCATENATE(PARAMETRES!$C$3,A573),"")</f>
        <v/>
      </c>
      <c r="H573" s="40"/>
      <c r="I573" s="41"/>
      <c r="J573" s="41"/>
      <c r="K573" s="38">
        <f>COUNTIF(PROJETS!$B$2:$B$700,B573)</f>
        <v>0</v>
      </c>
      <c r="L573" s="37">
        <f>SUMIFS(PROJETS!$K$2:$K$699,PROJETS!B573:B1270,Tableau5[[#This Row],[ID_CLIENT]])</f>
        <v>0</v>
      </c>
    </row>
    <row r="574" spans="1:12" x14ac:dyDescent="0.25">
      <c r="A574" s="38">
        <v>573</v>
      </c>
      <c r="B574" s="38" t="str">
        <f>IF(NOT(ISBLANK(C574)),CONCATENATE(PARAMETRES!$C$3,A574),"")</f>
        <v/>
      </c>
      <c r="H574" s="40"/>
      <c r="I574" s="41"/>
      <c r="J574" s="41"/>
      <c r="K574" s="38">
        <f>COUNTIF(PROJETS!$B$2:$B$700,B574)</f>
        <v>0</v>
      </c>
      <c r="L574" s="37">
        <f>SUMIFS(PROJETS!$K$2:$K$699,PROJETS!B574:B1271,Tableau5[[#This Row],[ID_CLIENT]])</f>
        <v>0</v>
      </c>
    </row>
    <row r="575" spans="1:12" x14ac:dyDescent="0.25">
      <c r="A575" s="38">
        <v>574</v>
      </c>
      <c r="B575" s="38" t="str">
        <f>IF(NOT(ISBLANK(C575)),CONCATENATE(PARAMETRES!$C$3,A575),"")</f>
        <v/>
      </c>
      <c r="H575" s="40"/>
      <c r="I575" s="41"/>
      <c r="J575" s="41"/>
      <c r="K575" s="38">
        <f>COUNTIF(PROJETS!$B$2:$B$700,B575)</f>
        <v>0</v>
      </c>
      <c r="L575" s="37">
        <f>SUMIFS(PROJETS!$K$2:$K$699,PROJETS!B575:B1272,Tableau5[[#This Row],[ID_CLIENT]])</f>
        <v>0</v>
      </c>
    </row>
    <row r="576" spans="1:12" x14ac:dyDescent="0.25">
      <c r="A576" s="38">
        <v>575</v>
      </c>
      <c r="B576" s="38" t="str">
        <f>IF(NOT(ISBLANK(C576)),CONCATENATE(PARAMETRES!$C$3,A576),"")</f>
        <v/>
      </c>
      <c r="H576" s="40"/>
      <c r="I576" s="41"/>
      <c r="J576" s="41"/>
      <c r="K576" s="38">
        <f>COUNTIF(PROJETS!$B$2:$B$700,B576)</f>
        <v>0</v>
      </c>
      <c r="L576" s="37">
        <f>SUMIFS(PROJETS!$K$2:$K$699,PROJETS!B576:B1273,Tableau5[[#This Row],[ID_CLIENT]])</f>
        <v>0</v>
      </c>
    </row>
    <row r="577" spans="1:12" x14ac:dyDescent="0.25">
      <c r="A577" s="38">
        <v>576</v>
      </c>
      <c r="B577" s="38" t="str">
        <f>IF(NOT(ISBLANK(C577)),CONCATENATE(PARAMETRES!$C$3,A577),"")</f>
        <v/>
      </c>
      <c r="H577" s="40"/>
      <c r="I577" s="41"/>
      <c r="J577" s="41"/>
      <c r="K577" s="38">
        <f>COUNTIF(PROJETS!$B$2:$B$700,B577)</f>
        <v>0</v>
      </c>
      <c r="L577" s="37">
        <f>SUMIFS(PROJETS!$K$2:$K$699,PROJETS!B577:B1274,Tableau5[[#This Row],[ID_CLIENT]])</f>
        <v>0</v>
      </c>
    </row>
    <row r="578" spans="1:12" x14ac:dyDescent="0.25">
      <c r="A578" s="38">
        <v>577</v>
      </c>
      <c r="B578" s="38" t="str">
        <f>IF(NOT(ISBLANK(C578)),CONCATENATE(PARAMETRES!$C$3,A578),"")</f>
        <v/>
      </c>
      <c r="H578" s="40"/>
      <c r="I578" s="41"/>
      <c r="J578" s="41"/>
      <c r="K578" s="38">
        <f>COUNTIF(PROJETS!$B$2:$B$700,B578)</f>
        <v>0</v>
      </c>
      <c r="L578" s="37">
        <f>SUMIFS(PROJETS!$K$2:$K$699,PROJETS!B578:B1275,Tableau5[[#This Row],[ID_CLIENT]])</f>
        <v>0</v>
      </c>
    </row>
    <row r="579" spans="1:12" x14ac:dyDescent="0.25">
      <c r="A579" s="38">
        <v>578</v>
      </c>
      <c r="B579" s="38" t="str">
        <f>IF(NOT(ISBLANK(C579)),CONCATENATE(PARAMETRES!$C$3,A579),"")</f>
        <v/>
      </c>
      <c r="H579" s="40"/>
      <c r="I579" s="41"/>
      <c r="J579" s="41"/>
      <c r="K579" s="38">
        <f>COUNTIF(PROJETS!$B$2:$B$700,B579)</f>
        <v>0</v>
      </c>
      <c r="L579" s="37">
        <f>SUMIFS(PROJETS!$K$2:$K$699,PROJETS!B579:B1276,Tableau5[[#This Row],[ID_CLIENT]])</f>
        <v>0</v>
      </c>
    </row>
    <row r="580" spans="1:12" x14ac:dyDescent="0.25">
      <c r="A580" s="38">
        <v>579</v>
      </c>
      <c r="B580" s="38" t="str">
        <f>IF(NOT(ISBLANK(C580)),CONCATENATE(PARAMETRES!$C$3,A580),"")</f>
        <v/>
      </c>
      <c r="H580" s="40"/>
      <c r="I580" s="41"/>
      <c r="J580" s="41"/>
      <c r="K580" s="38">
        <f>COUNTIF(PROJETS!$B$2:$B$700,B580)</f>
        <v>0</v>
      </c>
      <c r="L580" s="37">
        <f>SUMIFS(PROJETS!$K$2:$K$699,PROJETS!B580:B1277,Tableau5[[#This Row],[ID_CLIENT]])</f>
        <v>0</v>
      </c>
    </row>
    <row r="581" spans="1:12" x14ac:dyDescent="0.25">
      <c r="A581" s="38">
        <v>580</v>
      </c>
      <c r="B581" s="38" t="str">
        <f>IF(NOT(ISBLANK(C581)),CONCATENATE(PARAMETRES!$C$3,A581),"")</f>
        <v/>
      </c>
      <c r="H581" s="40"/>
      <c r="I581" s="41"/>
      <c r="J581" s="41"/>
      <c r="K581" s="38">
        <f>COUNTIF(PROJETS!$B$2:$B$700,B581)</f>
        <v>0</v>
      </c>
      <c r="L581" s="37">
        <f>SUMIFS(PROJETS!$K$2:$K$699,PROJETS!B581:B1278,Tableau5[[#This Row],[ID_CLIENT]])</f>
        <v>0</v>
      </c>
    </row>
    <row r="582" spans="1:12" x14ac:dyDescent="0.25">
      <c r="A582" s="38">
        <v>581</v>
      </c>
      <c r="B582" s="38" t="str">
        <f>IF(NOT(ISBLANK(C582)),CONCATENATE(PARAMETRES!$C$3,A582),"")</f>
        <v/>
      </c>
      <c r="H582" s="40"/>
      <c r="I582" s="41"/>
      <c r="J582" s="41"/>
      <c r="K582" s="38">
        <f>COUNTIF(PROJETS!$B$2:$B$700,B582)</f>
        <v>0</v>
      </c>
      <c r="L582" s="37">
        <f>SUMIFS(PROJETS!$K$2:$K$699,PROJETS!B582:B1279,Tableau5[[#This Row],[ID_CLIENT]])</f>
        <v>0</v>
      </c>
    </row>
    <row r="583" spans="1:12" x14ac:dyDescent="0.25">
      <c r="A583" s="38">
        <v>582</v>
      </c>
      <c r="B583" s="38" t="str">
        <f>IF(NOT(ISBLANK(C583)),CONCATENATE(PARAMETRES!$C$3,A583),"")</f>
        <v/>
      </c>
      <c r="H583" s="40"/>
      <c r="I583" s="41"/>
      <c r="J583" s="41"/>
      <c r="K583" s="38">
        <f>COUNTIF(PROJETS!$B$2:$B$700,B583)</f>
        <v>0</v>
      </c>
      <c r="L583" s="37">
        <f>SUMIFS(PROJETS!$K$2:$K$699,PROJETS!B583:B1280,Tableau5[[#This Row],[ID_CLIENT]])</f>
        <v>0</v>
      </c>
    </row>
    <row r="584" spans="1:12" x14ac:dyDescent="0.25">
      <c r="A584" s="38">
        <v>583</v>
      </c>
      <c r="B584" s="38" t="str">
        <f>IF(NOT(ISBLANK(C584)),CONCATENATE(PARAMETRES!$C$3,A584),"")</f>
        <v/>
      </c>
      <c r="H584" s="40"/>
      <c r="I584" s="41"/>
      <c r="J584" s="41"/>
      <c r="K584" s="38">
        <f>COUNTIF(PROJETS!$B$2:$B$700,B584)</f>
        <v>0</v>
      </c>
      <c r="L584" s="37">
        <f>SUMIFS(PROJETS!$K$2:$K$699,PROJETS!B584:B1281,Tableau5[[#This Row],[ID_CLIENT]])</f>
        <v>0</v>
      </c>
    </row>
    <row r="585" spans="1:12" x14ac:dyDescent="0.25">
      <c r="A585" s="38">
        <v>584</v>
      </c>
      <c r="B585" s="38" t="str">
        <f>IF(NOT(ISBLANK(C585)),CONCATENATE(PARAMETRES!$C$3,A585),"")</f>
        <v/>
      </c>
      <c r="H585" s="40"/>
      <c r="I585" s="41"/>
      <c r="J585" s="41"/>
      <c r="K585" s="38">
        <f>COUNTIF(PROJETS!$B$2:$B$700,B585)</f>
        <v>0</v>
      </c>
      <c r="L585" s="37">
        <f>SUMIFS(PROJETS!$K$2:$K$699,PROJETS!B585:B1282,Tableau5[[#This Row],[ID_CLIENT]])</f>
        <v>0</v>
      </c>
    </row>
    <row r="586" spans="1:12" x14ac:dyDescent="0.25">
      <c r="A586" s="38">
        <v>585</v>
      </c>
      <c r="B586" s="38" t="str">
        <f>IF(NOT(ISBLANK(C586)),CONCATENATE(PARAMETRES!$C$3,A586),"")</f>
        <v/>
      </c>
      <c r="H586" s="40"/>
      <c r="I586" s="41"/>
      <c r="J586" s="41"/>
      <c r="K586" s="38">
        <f>COUNTIF(PROJETS!$B$2:$B$700,B586)</f>
        <v>0</v>
      </c>
      <c r="L586" s="37">
        <f>SUMIFS(PROJETS!$K$2:$K$699,PROJETS!B586:B1283,Tableau5[[#This Row],[ID_CLIENT]])</f>
        <v>0</v>
      </c>
    </row>
    <row r="587" spans="1:12" x14ac:dyDescent="0.25">
      <c r="A587" s="38">
        <v>586</v>
      </c>
      <c r="B587" s="38" t="str">
        <f>IF(NOT(ISBLANK(C587)),CONCATENATE(PARAMETRES!$C$3,A587),"")</f>
        <v/>
      </c>
      <c r="H587" s="40"/>
      <c r="I587" s="41"/>
      <c r="J587" s="41"/>
      <c r="K587" s="38">
        <f>COUNTIF(PROJETS!$B$2:$B$700,B587)</f>
        <v>0</v>
      </c>
      <c r="L587" s="37">
        <f>SUMIFS(PROJETS!$K$2:$K$699,PROJETS!B587:B1284,Tableau5[[#This Row],[ID_CLIENT]])</f>
        <v>0</v>
      </c>
    </row>
    <row r="588" spans="1:12" x14ac:dyDescent="0.25">
      <c r="A588" s="38">
        <v>587</v>
      </c>
      <c r="B588" s="38" t="str">
        <f>IF(NOT(ISBLANK(C588)),CONCATENATE(PARAMETRES!$C$3,A588),"")</f>
        <v/>
      </c>
      <c r="H588" s="40"/>
      <c r="I588" s="41"/>
      <c r="J588" s="41"/>
      <c r="K588" s="38">
        <f>COUNTIF(PROJETS!$B$2:$B$700,B588)</f>
        <v>0</v>
      </c>
      <c r="L588" s="37">
        <f>SUMIFS(PROJETS!$K$2:$K$699,PROJETS!B588:B1285,Tableau5[[#This Row],[ID_CLIENT]])</f>
        <v>0</v>
      </c>
    </row>
    <row r="589" spans="1:12" x14ac:dyDescent="0.25">
      <c r="A589" s="38">
        <v>588</v>
      </c>
      <c r="B589" s="38" t="str">
        <f>IF(NOT(ISBLANK(C589)),CONCATENATE(PARAMETRES!$C$3,A589),"")</f>
        <v/>
      </c>
      <c r="H589" s="40"/>
      <c r="I589" s="41"/>
      <c r="J589" s="41"/>
      <c r="K589" s="38">
        <f>COUNTIF(PROJETS!$B$2:$B$700,B589)</f>
        <v>0</v>
      </c>
      <c r="L589" s="37">
        <f>SUMIFS(PROJETS!$K$2:$K$699,PROJETS!B589:B1286,Tableau5[[#This Row],[ID_CLIENT]])</f>
        <v>0</v>
      </c>
    </row>
    <row r="590" spans="1:12" x14ac:dyDescent="0.25">
      <c r="A590" s="38">
        <v>589</v>
      </c>
      <c r="B590" s="38" t="str">
        <f>IF(NOT(ISBLANK(C590)),CONCATENATE(PARAMETRES!$C$3,A590),"")</f>
        <v/>
      </c>
      <c r="H590" s="40"/>
      <c r="I590" s="41"/>
      <c r="J590" s="41"/>
      <c r="K590" s="38">
        <f>COUNTIF(PROJETS!$B$2:$B$700,B590)</f>
        <v>0</v>
      </c>
      <c r="L590" s="37">
        <f>SUMIFS(PROJETS!$K$2:$K$699,PROJETS!B590:B1287,Tableau5[[#This Row],[ID_CLIENT]])</f>
        <v>0</v>
      </c>
    </row>
    <row r="591" spans="1:12" x14ac:dyDescent="0.25">
      <c r="A591" s="38">
        <v>590</v>
      </c>
      <c r="B591" s="38" t="str">
        <f>IF(NOT(ISBLANK(C591)),CONCATENATE(PARAMETRES!$C$3,A591),"")</f>
        <v/>
      </c>
      <c r="H591" s="40"/>
      <c r="I591" s="41"/>
      <c r="J591" s="41"/>
      <c r="K591" s="38">
        <f>COUNTIF(PROJETS!$B$2:$B$700,B591)</f>
        <v>0</v>
      </c>
      <c r="L591" s="37">
        <f>SUMIFS(PROJETS!$K$2:$K$699,PROJETS!B591:B1288,Tableau5[[#This Row],[ID_CLIENT]])</f>
        <v>0</v>
      </c>
    </row>
    <row r="592" spans="1:12" x14ac:dyDescent="0.25">
      <c r="A592" s="38">
        <v>591</v>
      </c>
      <c r="B592" s="38" t="str">
        <f>IF(NOT(ISBLANK(C592)),CONCATENATE(PARAMETRES!$C$3,A592),"")</f>
        <v/>
      </c>
      <c r="H592" s="40"/>
      <c r="I592" s="41"/>
      <c r="J592" s="41"/>
      <c r="K592" s="38">
        <f>COUNTIF(PROJETS!$B$2:$B$700,B592)</f>
        <v>0</v>
      </c>
      <c r="L592" s="37">
        <f>SUMIFS(PROJETS!$K$2:$K$699,PROJETS!B592:B1289,Tableau5[[#This Row],[ID_CLIENT]])</f>
        <v>0</v>
      </c>
    </row>
    <row r="593" spans="1:12" x14ac:dyDescent="0.25">
      <c r="A593" s="38">
        <v>592</v>
      </c>
      <c r="B593" s="38" t="str">
        <f>IF(NOT(ISBLANK(C593)),CONCATENATE(PARAMETRES!$C$3,A593),"")</f>
        <v/>
      </c>
      <c r="H593" s="40"/>
      <c r="I593" s="41"/>
      <c r="J593" s="41"/>
      <c r="K593" s="38">
        <f>COUNTIF(PROJETS!$B$2:$B$700,B593)</f>
        <v>0</v>
      </c>
      <c r="L593" s="37">
        <f>SUMIFS(PROJETS!$K$2:$K$699,PROJETS!B593:B1290,Tableau5[[#This Row],[ID_CLIENT]])</f>
        <v>0</v>
      </c>
    </row>
    <row r="594" spans="1:12" x14ac:dyDescent="0.25">
      <c r="A594" s="38">
        <v>593</v>
      </c>
      <c r="B594" s="38" t="str">
        <f>IF(NOT(ISBLANK(C594)),CONCATENATE(PARAMETRES!$C$3,A594),"")</f>
        <v/>
      </c>
      <c r="H594" s="40"/>
      <c r="I594" s="41"/>
      <c r="J594" s="41"/>
      <c r="K594" s="38">
        <f>COUNTIF(PROJETS!$B$2:$B$700,B594)</f>
        <v>0</v>
      </c>
      <c r="L594" s="37">
        <f>SUMIFS(PROJETS!$K$2:$K$699,PROJETS!B594:B1291,Tableau5[[#This Row],[ID_CLIENT]])</f>
        <v>0</v>
      </c>
    </row>
    <row r="595" spans="1:12" x14ac:dyDescent="0.25">
      <c r="A595" s="38">
        <v>594</v>
      </c>
      <c r="B595" s="38" t="str">
        <f>IF(NOT(ISBLANK(C595)),CONCATENATE(PARAMETRES!$C$3,A595),"")</f>
        <v/>
      </c>
      <c r="H595" s="40"/>
      <c r="I595" s="41"/>
      <c r="J595" s="41"/>
      <c r="K595" s="38">
        <f>COUNTIF(PROJETS!$B$2:$B$700,B595)</f>
        <v>0</v>
      </c>
      <c r="L595" s="37">
        <f>SUMIFS(PROJETS!$K$2:$K$699,PROJETS!B595:B1292,Tableau5[[#This Row],[ID_CLIENT]])</f>
        <v>0</v>
      </c>
    </row>
    <row r="596" spans="1:12" x14ac:dyDescent="0.25">
      <c r="A596" s="38">
        <v>595</v>
      </c>
      <c r="B596" s="38" t="str">
        <f>IF(NOT(ISBLANK(C596)),CONCATENATE(PARAMETRES!$C$3,A596),"")</f>
        <v/>
      </c>
      <c r="H596" s="40"/>
      <c r="I596" s="41"/>
      <c r="J596" s="41"/>
      <c r="K596" s="38">
        <f>COUNTIF(PROJETS!$B$2:$B$700,B596)</f>
        <v>0</v>
      </c>
      <c r="L596" s="37">
        <f>SUMIFS(PROJETS!$K$2:$K$699,PROJETS!B596:B1293,Tableau5[[#This Row],[ID_CLIENT]])</f>
        <v>0</v>
      </c>
    </row>
    <row r="597" spans="1:12" x14ac:dyDescent="0.25">
      <c r="A597" s="38">
        <v>596</v>
      </c>
      <c r="B597" s="38" t="str">
        <f>IF(NOT(ISBLANK(C597)),CONCATENATE(PARAMETRES!$C$3,A597),"")</f>
        <v/>
      </c>
      <c r="H597" s="40"/>
      <c r="I597" s="41"/>
      <c r="J597" s="41"/>
      <c r="K597" s="38">
        <f>COUNTIF(PROJETS!$B$2:$B$700,B597)</f>
        <v>0</v>
      </c>
      <c r="L597" s="37">
        <f>SUMIFS(PROJETS!$K$2:$K$699,PROJETS!B597:B1294,Tableau5[[#This Row],[ID_CLIENT]])</f>
        <v>0</v>
      </c>
    </row>
    <row r="598" spans="1:12" x14ac:dyDescent="0.25">
      <c r="A598" s="38">
        <v>597</v>
      </c>
      <c r="B598" s="38" t="str">
        <f>IF(NOT(ISBLANK(C598)),CONCATENATE(PARAMETRES!$C$3,A598),"")</f>
        <v/>
      </c>
      <c r="H598" s="40"/>
      <c r="I598" s="41"/>
      <c r="J598" s="41"/>
      <c r="K598" s="38">
        <f>COUNTIF(PROJETS!$B$2:$B$700,B598)</f>
        <v>0</v>
      </c>
      <c r="L598" s="37">
        <f>SUMIFS(PROJETS!$K$2:$K$699,PROJETS!B598:B1295,Tableau5[[#This Row],[ID_CLIENT]])</f>
        <v>0</v>
      </c>
    </row>
    <row r="599" spans="1:12" x14ac:dyDescent="0.25">
      <c r="A599" s="38">
        <v>598</v>
      </c>
      <c r="B599" s="38" t="str">
        <f>IF(NOT(ISBLANK(C599)),CONCATENATE(PARAMETRES!$C$3,A599),"")</f>
        <v/>
      </c>
      <c r="H599" s="40"/>
      <c r="I599" s="41"/>
      <c r="J599" s="41"/>
      <c r="K599" s="38">
        <f>COUNTIF(PROJETS!$B$2:$B$700,B599)</f>
        <v>0</v>
      </c>
      <c r="L599" s="37">
        <f>SUMIFS(PROJETS!$K$2:$K$699,PROJETS!B599:B1296,Tableau5[[#This Row],[ID_CLIENT]])</f>
        <v>0</v>
      </c>
    </row>
    <row r="600" spans="1:12" x14ac:dyDescent="0.25">
      <c r="A600" s="38">
        <v>599</v>
      </c>
      <c r="B600" s="38" t="str">
        <f>IF(NOT(ISBLANK(C600)),CONCATENATE(PARAMETRES!$C$3,A600),"")</f>
        <v/>
      </c>
      <c r="H600" s="40"/>
      <c r="I600" s="41"/>
      <c r="J600" s="41"/>
      <c r="K600" s="38">
        <f>COUNTIF(PROJETS!$B$2:$B$700,B600)</f>
        <v>0</v>
      </c>
      <c r="L600" s="37">
        <f>SUMIFS(PROJETS!$K$2:$K$699,PROJETS!B600:B1297,Tableau5[[#This Row],[ID_CLIENT]])</f>
        <v>0</v>
      </c>
    </row>
    <row r="601" spans="1:12" x14ac:dyDescent="0.25">
      <c r="A601" s="38">
        <v>600</v>
      </c>
      <c r="B601" s="38" t="str">
        <f>IF(NOT(ISBLANK(C601)),CONCATENATE(PARAMETRES!$C$3,A601),"")</f>
        <v/>
      </c>
      <c r="H601" s="40"/>
      <c r="I601" s="41"/>
      <c r="J601" s="41"/>
      <c r="K601" s="38">
        <f>COUNTIF(PROJETS!$B$2:$B$700,B601)</f>
        <v>0</v>
      </c>
      <c r="L601" s="37">
        <f>SUMIFS(PROJETS!$K$2:$K$699,PROJETS!B601:B1298,Tableau5[[#This Row],[ID_CLIENT]])</f>
        <v>0</v>
      </c>
    </row>
    <row r="602" spans="1:12" x14ac:dyDescent="0.25">
      <c r="A602" s="38">
        <v>601</v>
      </c>
      <c r="B602" s="38" t="str">
        <f>IF(NOT(ISBLANK(C602)),CONCATENATE(PARAMETRES!$C$3,A602),"")</f>
        <v/>
      </c>
      <c r="H602" s="40"/>
      <c r="I602" s="41"/>
      <c r="J602" s="41"/>
      <c r="K602" s="38">
        <f>COUNTIF(PROJETS!$B$2:$B$700,B602)</f>
        <v>0</v>
      </c>
      <c r="L602" s="37">
        <f>SUMIFS(PROJETS!$K$2:$K$699,PROJETS!B602:B1299,Tableau5[[#This Row],[ID_CLIENT]])</f>
        <v>0</v>
      </c>
    </row>
    <row r="603" spans="1:12" x14ac:dyDescent="0.25">
      <c r="A603" s="38">
        <v>602</v>
      </c>
      <c r="B603" s="38" t="str">
        <f>IF(NOT(ISBLANK(C603)),CONCATENATE(PARAMETRES!$C$3,A603),"")</f>
        <v/>
      </c>
      <c r="H603" s="40"/>
      <c r="I603" s="41"/>
      <c r="J603" s="41"/>
      <c r="K603" s="38">
        <f>COUNTIF(PROJETS!$B$2:$B$700,B603)</f>
        <v>0</v>
      </c>
      <c r="L603" s="37">
        <f>SUMIFS(PROJETS!$K$2:$K$699,PROJETS!B603:B1300,Tableau5[[#This Row],[ID_CLIENT]])</f>
        <v>0</v>
      </c>
    </row>
    <row r="604" spans="1:12" x14ac:dyDescent="0.25">
      <c r="A604" s="38">
        <v>603</v>
      </c>
      <c r="B604" s="38" t="str">
        <f>IF(NOT(ISBLANK(C604)),CONCATENATE(PARAMETRES!$C$3,A604),"")</f>
        <v/>
      </c>
      <c r="H604" s="40"/>
      <c r="I604" s="41"/>
      <c r="J604" s="41"/>
      <c r="K604" s="38">
        <f>COUNTIF(PROJETS!$B$2:$B$700,B604)</f>
        <v>0</v>
      </c>
      <c r="L604" s="37">
        <f>SUMIFS(PROJETS!$K$2:$K$699,PROJETS!B604:B1301,Tableau5[[#This Row],[ID_CLIENT]])</f>
        <v>0</v>
      </c>
    </row>
    <row r="605" spans="1:12" x14ac:dyDescent="0.25">
      <c r="A605" s="38">
        <v>604</v>
      </c>
      <c r="B605" s="38" t="str">
        <f>IF(NOT(ISBLANK(C605)),CONCATENATE(PARAMETRES!$C$3,A605),"")</f>
        <v/>
      </c>
      <c r="H605" s="40"/>
      <c r="I605" s="41"/>
      <c r="J605" s="41"/>
      <c r="K605" s="38">
        <f>COUNTIF(PROJETS!$B$2:$B$700,B605)</f>
        <v>0</v>
      </c>
      <c r="L605" s="37">
        <f>SUMIFS(PROJETS!$K$2:$K$699,PROJETS!B605:B1302,Tableau5[[#This Row],[ID_CLIENT]])</f>
        <v>0</v>
      </c>
    </row>
    <row r="606" spans="1:12" x14ac:dyDescent="0.25">
      <c r="A606" s="38">
        <v>605</v>
      </c>
      <c r="B606" s="38" t="str">
        <f>IF(NOT(ISBLANK(C606)),CONCATENATE(PARAMETRES!$C$3,A606),"")</f>
        <v/>
      </c>
      <c r="H606" s="40"/>
      <c r="I606" s="41"/>
      <c r="J606" s="41"/>
      <c r="K606" s="38">
        <f>COUNTIF(PROJETS!$B$2:$B$700,B606)</f>
        <v>0</v>
      </c>
      <c r="L606" s="37">
        <f>SUMIFS(PROJETS!$K$2:$K$699,PROJETS!B606:B1303,Tableau5[[#This Row],[ID_CLIENT]])</f>
        <v>0</v>
      </c>
    </row>
    <row r="607" spans="1:12" x14ac:dyDescent="0.25">
      <c r="A607" s="38">
        <v>606</v>
      </c>
      <c r="B607" s="38" t="str">
        <f>IF(NOT(ISBLANK(C607)),CONCATENATE(PARAMETRES!$C$3,A607),"")</f>
        <v/>
      </c>
      <c r="H607" s="40"/>
      <c r="I607" s="41"/>
      <c r="J607" s="41"/>
      <c r="K607" s="38">
        <f>COUNTIF(PROJETS!$B$2:$B$700,B607)</f>
        <v>0</v>
      </c>
      <c r="L607" s="37">
        <f>SUMIFS(PROJETS!$K$2:$K$699,PROJETS!B607:B1304,Tableau5[[#This Row],[ID_CLIENT]])</f>
        <v>0</v>
      </c>
    </row>
    <row r="608" spans="1:12" x14ac:dyDescent="0.25">
      <c r="A608" s="38">
        <v>607</v>
      </c>
      <c r="B608" s="38" t="str">
        <f>IF(NOT(ISBLANK(C608)),CONCATENATE(PARAMETRES!$C$3,A608),"")</f>
        <v/>
      </c>
      <c r="H608" s="40"/>
      <c r="I608" s="41"/>
      <c r="J608" s="41"/>
      <c r="K608" s="38">
        <f>COUNTIF(PROJETS!$B$2:$B$700,B608)</f>
        <v>0</v>
      </c>
      <c r="L608" s="37">
        <f>SUMIFS(PROJETS!$K$2:$K$699,PROJETS!B608:B1305,Tableau5[[#This Row],[ID_CLIENT]])</f>
        <v>0</v>
      </c>
    </row>
    <row r="609" spans="1:12" x14ac:dyDescent="0.25">
      <c r="A609" s="38">
        <v>608</v>
      </c>
      <c r="B609" s="38" t="str">
        <f>IF(NOT(ISBLANK(C609)),CONCATENATE(PARAMETRES!$C$3,A609),"")</f>
        <v/>
      </c>
      <c r="H609" s="40"/>
      <c r="I609" s="41"/>
      <c r="J609" s="41"/>
      <c r="K609" s="38">
        <f>COUNTIF(PROJETS!$B$2:$B$700,B609)</f>
        <v>0</v>
      </c>
      <c r="L609" s="37">
        <f>SUMIFS(PROJETS!$K$2:$K$699,PROJETS!B609:B1306,Tableau5[[#This Row],[ID_CLIENT]])</f>
        <v>0</v>
      </c>
    </row>
    <row r="610" spans="1:12" x14ac:dyDescent="0.25">
      <c r="A610" s="38">
        <v>609</v>
      </c>
      <c r="B610" s="38" t="str">
        <f>IF(NOT(ISBLANK(C610)),CONCATENATE(PARAMETRES!$C$3,A610),"")</f>
        <v/>
      </c>
      <c r="H610" s="40"/>
      <c r="I610" s="41"/>
      <c r="J610" s="41"/>
      <c r="K610" s="38">
        <f>COUNTIF(PROJETS!$B$2:$B$700,B610)</f>
        <v>0</v>
      </c>
      <c r="L610" s="37">
        <f>SUMIFS(PROJETS!$K$2:$K$699,PROJETS!B610:B1307,Tableau5[[#This Row],[ID_CLIENT]])</f>
        <v>0</v>
      </c>
    </row>
    <row r="611" spans="1:12" x14ac:dyDescent="0.25">
      <c r="A611" s="38">
        <v>610</v>
      </c>
      <c r="B611" s="38" t="str">
        <f>IF(NOT(ISBLANK(C611)),CONCATENATE(PARAMETRES!$C$3,A611),"")</f>
        <v/>
      </c>
      <c r="H611" s="40"/>
      <c r="I611" s="41"/>
      <c r="J611" s="41"/>
      <c r="K611" s="38">
        <f>COUNTIF(PROJETS!$B$2:$B$700,B611)</f>
        <v>0</v>
      </c>
      <c r="L611" s="37">
        <f>SUMIFS(PROJETS!$K$2:$K$699,PROJETS!B611:B1308,Tableau5[[#This Row],[ID_CLIENT]])</f>
        <v>0</v>
      </c>
    </row>
    <row r="612" spans="1:12" x14ac:dyDescent="0.25">
      <c r="A612" s="38">
        <v>611</v>
      </c>
      <c r="B612" s="38" t="str">
        <f>IF(NOT(ISBLANK(C612)),CONCATENATE(PARAMETRES!$C$3,A612),"")</f>
        <v/>
      </c>
      <c r="H612" s="40"/>
      <c r="I612" s="41"/>
      <c r="J612" s="41"/>
      <c r="K612" s="38">
        <f>COUNTIF(PROJETS!$B$2:$B$700,B612)</f>
        <v>0</v>
      </c>
      <c r="L612" s="37">
        <f>SUMIFS(PROJETS!$K$2:$K$699,PROJETS!B612:B1309,Tableau5[[#This Row],[ID_CLIENT]])</f>
        <v>0</v>
      </c>
    </row>
    <row r="613" spans="1:12" x14ac:dyDescent="0.25">
      <c r="A613" s="38">
        <v>612</v>
      </c>
      <c r="B613" s="38" t="str">
        <f>IF(NOT(ISBLANK(C613)),CONCATENATE(PARAMETRES!$C$3,A613),"")</f>
        <v/>
      </c>
      <c r="H613" s="40"/>
      <c r="I613" s="41"/>
      <c r="J613" s="41"/>
      <c r="K613" s="38">
        <f>COUNTIF(PROJETS!$B$2:$B$700,B613)</f>
        <v>0</v>
      </c>
      <c r="L613" s="37">
        <f>SUMIFS(PROJETS!$K$2:$K$699,PROJETS!B613:B1310,Tableau5[[#This Row],[ID_CLIENT]])</f>
        <v>0</v>
      </c>
    </row>
    <row r="614" spans="1:12" x14ac:dyDescent="0.25">
      <c r="A614" s="38">
        <v>613</v>
      </c>
      <c r="B614" s="38" t="str">
        <f>IF(NOT(ISBLANK(C614)),CONCATENATE(PARAMETRES!$C$3,A614),"")</f>
        <v/>
      </c>
      <c r="H614" s="40"/>
      <c r="I614" s="41"/>
      <c r="J614" s="41"/>
      <c r="K614" s="38">
        <f>COUNTIF(PROJETS!$B$2:$B$700,B614)</f>
        <v>0</v>
      </c>
      <c r="L614" s="37">
        <f>SUMIFS(PROJETS!$K$2:$K$699,PROJETS!B614:B1311,Tableau5[[#This Row],[ID_CLIENT]])</f>
        <v>0</v>
      </c>
    </row>
    <row r="615" spans="1:12" x14ac:dyDescent="0.25">
      <c r="A615" s="38">
        <v>614</v>
      </c>
      <c r="B615" s="38" t="str">
        <f>IF(NOT(ISBLANK(C615)),CONCATENATE(PARAMETRES!$C$3,A615),"")</f>
        <v/>
      </c>
      <c r="H615" s="40"/>
      <c r="I615" s="41"/>
      <c r="J615" s="41"/>
      <c r="K615" s="38">
        <f>COUNTIF(PROJETS!$B$2:$B$700,B615)</f>
        <v>0</v>
      </c>
      <c r="L615" s="37">
        <f>SUMIFS(PROJETS!$K$2:$K$699,PROJETS!B615:B1312,Tableau5[[#This Row],[ID_CLIENT]])</f>
        <v>0</v>
      </c>
    </row>
    <row r="616" spans="1:12" x14ac:dyDescent="0.25">
      <c r="A616" s="38">
        <v>615</v>
      </c>
      <c r="B616" s="38" t="str">
        <f>IF(NOT(ISBLANK(C616)),CONCATENATE(PARAMETRES!$C$3,A616),"")</f>
        <v/>
      </c>
      <c r="H616" s="40"/>
      <c r="I616" s="41"/>
      <c r="J616" s="41"/>
      <c r="K616" s="38">
        <f>COUNTIF(PROJETS!$B$2:$B$700,B616)</f>
        <v>0</v>
      </c>
      <c r="L616" s="37">
        <f>SUMIFS(PROJETS!$K$2:$K$699,PROJETS!B616:B1313,Tableau5[[#This Row],[ID_CLIENT]])</f>
        <v>0</v>
      </c>
    </row>
    <row r="617" spans="1:12" x14ac:dyDescent="0.25">
      <c r="A617" s="38">
        <v>616</v>
      </c>
      <c r="B617" s="38" t="str">
        <f>IF(NOT(ISBLANK(C617)),CONCATENATE(PARAMETRES!$C$3,A617),"")</f>
        <v/>
      </c>
      <c r="H617" s="40"/>
      <c r="I617" s="41"/>
      <c r="J617" s="41"/>
      <c r="K617" s="38">
        <f>COUNTIF(PROJETS!$B$2:$B$700,B617)</f>
        <v>0</v>
      </c>
      <c r="L617" s="37">
        <f>SUMIFS(PROJETS!$K$2:$K$699,PROJETS!B617:B1314,Tableau5[[#This Row],[ID_CLIENT]])</f>
        <v>0</v>
      </c>
    </row>
    <row r="618" spans="1:12" x14ac:dyDescent="0.25">
      <c r="A618" s="38">
        <v>617</v>
      </c>
      <c r="B618" s="38" t="str">
        <f>IF(NOT(ISBLANK(C618)),CONCATENATE(PARAMETRES!$C$3,A618),"")</f>
        <v/>
      </c>
      <c r="H618" s="40"/>
      <c r="I618" s="41"/>
      <c r="J618" s="41"/>
      <c r="K618" s="38">
        <f>COUNTIF(PROJETS!$B$2:$B$700,B618)</f>
        <v>0</v>
      </c>
      <c r="L618" s="37">
        <f>SUMIFS(PROJETS!$K$2:$K$699,PROJETS!B618:B1315,Tableau5[[#This Row],[ID_CLIENT]])</f>
        <v>0</v>
      </c>
    </row>
    <row r="619" spans="1:12" x14ac:dyDescent="0.25">
      <c r="A619" s="38">
        <v>618</v>
      </c>
      <c r="B619" s="38" t="str">
        <f>IF(NOT(ISBLANK(C619)),CONCATENATE(PARAMETRES!$C$3,A619),"")</f>
        <v/>
      </c>
      <c r="H619" s="40"/>
      <c r="I619" s="41"/>
      <c r="J619" s="41"/>
      <c r="K619" s="38">
        <f>COUNTIF(PROJETS!$B$2:$B$700,B619)</f>
        <v>0</v>
      </c>
      <c r="L619" s="37">
        <f>SUMIFS(PROJETS!$K$2:$K$699,PROJETS!B619:B1316,Tableau5[[#This Row],[ID_CLIENT]])</f>
        <v>0</v>
      </c>
    </row>
    <row r="620" spans="1:12" x14ac:dyDescent="0.25">
      <c r="A620" s="38">
        <v>619</v>
      </c>
      <c r="B620" s="38" t="str">
        <f>IF(NOT(ISBLANK(C620)),CONCATENATE(PARAMETRES!$C$3,A620),"")</f>
        <v/>
      </c>
      <c r="H620" s="40"/>
      <c r="I620" s="41"/>
      <c r="J620" s="41"/>
      <c r="K620" s="38">
        <f>COUNTIF(PROJETS!$B$2:$B$700,B620)</f>
        <v>0</v>
      </c>
      <c r="L620" s="37">
        <f>SUMIFS(PROJETS!$K$2:$K$699,PROJETS!B620:B1317,Tableau5[[#This Row],[ID_CLIENT]])</f>
        <v>0</v>
      </c>
    </row>
    <row r="621" spans="1:12" x14ac:dyDescent="0.25">
      <c r="A621" s="38">
        <v>620</v>
      </c>
      <c r="B621" s="38" t="str">
        <f>IF(NOT(ISBLANK(C621)),CONCATENATE(PARAMETRES!$C$3,A621),"")</f>
        <v/>
      </c>
      <c r="H621" s="40"/>
      <c r="I621" s="41"/>
      <c r="J621" s="41"/>
      <c r="K621" s="38">
        <f>COUNTIF(PROJETS!$B$2:$B$700,B621)</f>
        <v>0</v>
      </c>
      <c r="L621" s="37">
        <f>SUMIFS(PROJETS!$K$2:$K$699,PROJETS!B621:B1318,Tableau5[[#This Row],[ID_CLIENT]])</f>
        <v>0</v>
      </c>
    </row>
    <row r="622" spans="1:12" x14ac:dyDescent="0.25">
      <c r="A622" s="38">
        <v>621</v>
      </c>
      <c r="B622" s="38" t="str">
        <f>IF(NOT(ISBLANK(C622)),CONCATENATE(PARAMETRES!$C$3,A622),"")</f>
        <v/>
      </c>
      <c r="H622" s="40"/>
      <c r="I622" s="41"/>
      <c r="J622" s="41"/>
      <c r="K622" s="38">
        <f>COUNTIF(PROJETS!$B$2:$B$700,B622)</f>
        <v>0</v>
      </c>
      <c r="L622" s="37">
        <f>SUMIFS(PROJETS!$K$2:$K$699,PROJETS!B622:B1319,Tableau5[[#This Row],[ID_CLIENT]])</f>
        <v>0</v>
      </c>
    </row>
    <row r="623" spans="1:12" x14ac:dyDescent="0.25">
      <c r="A623" s="38">
        <v>622</v>
      </c>
      <c r="B623" s="38" t="str">
        <f>IF(NOT(ISBLANK(C623)),CONCATENATE(PARAMETRES!$C$3,A623),"")</f>
        <v/>
      </c>
      <c r="H623" s="40"/>
      <c r="I623" s="41"/>
      <c r="J623" s="41"/>
      <c r="K623" s="38">
        <f>COUNTIF(PROJETS!$B$2:$B$700,B623)</f>
        <v>0</v>
      </c>
      <c r="L623" s="37">
        <f>SUMIFS(PROJETS!$K$2:$K$699,PROJETS!B623:B1320,Tableau5[[#This Row],[ID_CLIENT]])</f>
        <v>0</v>
      </c>
    </row>
    <row r="624" spans="1:12" x14ac:dyDescent="0.25">
      <c r="A624" s="38">
        <v>623</v>
      </c>
      <c r="B624" s="38" t="str">
        <f>IF(NOT(ISBLANK(C624)),CONCATENATE(PARAMETRES!$C$3,A624),"")</f>
        <v/>
      </c>
      <c r="H624" s="40"/>
      <c r="I624" s="41"/>
      <c r="J624" s="41"/>
      <c r="K624" s="38">
        <f>COUNTIF(PROJETS!$B$2:$B$700,B624)</f>
        <v>0</v>
      </c>
      <c r="L624" s="37">
        <f>SUMIFS(PROJETS!$K$2:$K$699,PROJETS!B624:B1321,Tableau5[[#This Row],[ID_CLIENT]])</f>
        <v>0</v>
      </c>
    </row>
    <row r="625" spans="1:12" x14ac:dyDescent="0.25">
      <c r="A625" s="38">
        <v>624</v>
      </c>
      <c r="B625" s="38" t="str">
        <f>IF(NOT(ISBLANK(C625)),CONCATENATE(PARAMETRES!$C$3,A625),"")</f>
        <v/>
      </c>
      <c r="H625" s="40"/>
      <c r="I625" s="41"/>
      <c r="J625" s="41"/>
      <c r="K625" s="38">
        <f>COUNTIF(PROJETS!$B$2:$B$700,B625)</f>
        <v>0</v>
      </c>
      <c r="L625" s="37">
        <f>SUMIFS(PROJETS!$K$2:$K$699,PROJETS!B625:B1322,Tableau5[[#This Row],[ID_CLIENT]])</f>
        <v>0</v>
      </c>
    </row>
    <row r="626" spans="1:12" x14ac:dyDescent="0.25">
      <c r="A626" s="38">
        <v>625</v>
      </c>
      <c r="B626" s="38" t="str">
        <f>IF(NOT(ISBLANK(C626)),CONCATENATE(PARAMETRES!$C$3,A626),"")</f>
        <v/>
      </c>
      <c r="H626" s="40"/>
      <c r="I626" s="41"/>
      <c r="J626" s="41"/>
      <c r="K626" s="38">
        <f>COUNTIF(PROJETS!$B$2:$B$700,B626)</f>
        <v>0</v>
      </c>
      <c r="L626" s="37">
        <f>SUMIFS(PROJETS!$K$2:$K$699,PROJETS!B626:B1323,Tableau5[[#This Row],[ID_CLIENT]])</f>
        <v>0</v>
      </c>
    </row>
    <row r="627" spans="1:12" x14ac:dyDescent="0.25">
      <c r="A627" s="38">
        <v>626</v>
      </c>
      <c r="B627" s="38" t="str">
        <f>IF(NOT(ISBLANK(C627)),CONCATENATE(PARAMETRES!$C$3,A627),"")</f>
        <v/>
      </c>
      <c r="H627" s="40"/>
      <c r="I627" s="41"/>
      <c r="J627" s="41"/>
      <c r="K627" s="38">
        <f>COUNTIF(PROJETS!$B$2:$B$700,B627)</f>
        <v>0</v>
      </c>
      <c r="L627" s="37">
        <f>SUMIFS(PROJETS!$K$2:$K$699,PROJETS!B627:B1324,Tableau5[[#This Row],[ID_CLIENT]])</f>
        <v>0</v>
      </c>
    </row>
    <row r="628" spans="1:12" x14ac:dyDescent="0.25">
      <c r="A628" s="38">
        <v>627</v>
      </c>
      <c r="B628" s="38" t="str">
        <f>IF(NOT(ISBLANK(C628)),CONCATENATE(PARAMETRES!$C$3,A628),"")</f>
        <v/>
      </c>
      <c r="H628" s="40"/>
      <c r="I628" s="41"/>
      <c r="J628" s="41"/>
      <c r="K628" s="38">
        <f>COUNTIF(PROJETS!$B$2:$B$700,B628)</f>
        <v>0</v>
      </c>
      <c r="L628" s="37">
        <f>SUMIFS(PROJETS!$K$2:$K$699,PROJETS!B628:B1325,Tableau5[[#This Row],[ID_CLIENT]])</f>
        <v>0</v>
      </c>
    </row>
    <row r="629" spans="1:12" x14ac:dyDescent="0.25">
      <c r="A629" s="38">
        <v>628</v>
      </c>
      <c r="B629" s="38" t="str">
        <f>IF(NOT(ISBLANK(C629)),CONCATENATE(PARAMETRES!$C$3,A629),"")</f>
        <v/>
      </c>
      <c r="H629" s="40"/>
      <c r="I629" s="41"/>
      <c r="J629" s="41"/>
      <c r="K629" s="38">
        <f>COUNTIF(PROJETS!$B$2:$B$700,B629)</f>
        <v>0</v>
      </c>
      <c r="L629" s="37">
        <f>SUMIFS(PROJETS!$K$2:$K$699,PROJETS!B629:B1326,Tableau5[[#This Row],[ID_CLIENT]])</f>
        <v>0</v>
      </c>
    </row>
    <row r="630" spans="1:12" x14ac:dyDescent="0.25">
      <c r="A630" s="38">
        <v>629</v>
      </c>
      <c r="B630" s="38" t="str">
        <f>IF(NOT(ISBLANK(C630)),CONCATENATE(PARAMETRES!$C$3,A630),"")</f>
        <v/>
      </c>
      <c r="H630" s="40"/>
      <c r="I630" s="41"/>
      <c r="J630" s="41"/>
      <c r="K630" s="38">
        <f>COUNTIF(PROJETS!$B$2:$B$700,B630)</f>
        <v>0</v>
      </c>
      <c r="L630" s="37">
        <f>SUMIFS(PROJETS!$K$2:$K$699,PROJETS!B630:B1327,Tableau5[[#This Row],[ID_CLIENT]])</f>
        <v>0</v>
      </c>
    </row>
    <row r="631" spans="1:12" x14ac:dyDescent="0.25">
      <c r="A631" s="38">
        <v>630</v>
      </c>
      <c r="B631" s="38" t="str">
        <f>IF(NOT(ISBLANK(C631)),CONCATENATE(PARAMETRES!$C$3,A631),"")</f>
        <v/>
      </c>
      <c r="H631" s="40"/>
      <c r="I631" s="41"/>
      <c r="J631" s="41"/>
      <c r="K631" s="38">
        <f>COUNTIF(PROJETS!$B$2:$B$700,B631)</f>
        <v>0</v>
      </c>
      <c r="L631" s="37">
        <f>SUMIFS(PROJETS!$K$2:$K$699,PROJETS!B631:B1328,Tableau5[[#This Row],[ID_CLIENT]])</f>
        <v>0</v>
      </c>
    </row>
    <row r="632" spans="1:12" x14ac:dyDescent="0.25">
      <c r="A632" s="38">
        <v>631</v>
      </c>
      <c r="B632" s="38" t="str">
        <f>IF(NOT(ISBLANK(C632)),CONCATENATE(PARAMETRES!$C$3,A632),"")</f>
        <v/>
      </c>
      <c r="H632" s="40"/>
      <c r="I632" s="41"/>
      <c r="J632" s="41"/>
      <c r="K632" s="38">
        <f>COUNTIF(PROJETS!$B$2:$B$700,B632)</f>
        <v>0</v>
      </c>
      <c r="L632" s="37">
        <f>SUMIFS(PROJETS!$K$2:$K$699,PROJETS!B632:B1329,Tableau5[[#This Row],[ID_CLIENT]])</f>
        <v>0</v>
      </c>
    </row>
    <row r="633" spans="1:12" x14ac:dyDescent="0.25">
      <c r="A633" s="38">
        <v>632</v>
      </c>
      <c r="B633" s="38" t="str">
        <f>IF(NOT(ISBLANK(C633)),CONCATENATE(PARAMETRES!$C$3,A633),"")</f>
        <v/>
      </c>
      <c r="H633" s="40"/>
      <c r="I633" s="41"/>
      <c r="J633" s="41"/>
      <c r="K633" s="38">
        <f>COUNTIF(PROJETS!$B$2:$B$700,B633)</f>
        <v>0</v>
      </c>
      <c r="L633" s="37">
        <f>SUMIFS(PROJETS!$K$2:$K$699,PROJETS!B633:B1330,Tableau5[[#This Row],[ID_CLIENT]])</f>
        <v>0</v>
      </c>
    </row>
    <row r="634" spans="1:12" x14ac:dyDescent="0.25">
      <c r="A634" s="38">
        <v>633</v>
      </c>
      <c r="B634" s="38" t="str">
        <f>IF(NOT(ISBLANK(C634)),CONCATENATE(PARAMETRES!$C$3,A634),"")</f>
        <v/>
      </c>
      <c r="H634" s="40"/>
      <c r="I634" s="41"/>
      <c r="J634" s="41"/>
      <c r="K634" s="38">
        <f>COUNTIF(PROJETS!$B$2:$B$700,B634)</f>
        <v>0</v>
      </c>
      <c r="L634" s="37">
        <f>SUMIFS(PROJETS!$K$2:$K$699,PROJETS!B634:B1331,Tableau5[[#This Row],[ID_CLIENT]])</f>
        <v>0</v>
      </c>
    </row>
    <row r="635" spans="1:12" x14ac:dyDescent="0.25">
      <c r="A635" s="38">
        <v>634</v>
      </c>
      <c r="B635" s="38" t="str">
        <f>IF(NOT(ISBLANK(C635)),CONCATENATE(PARAMETRES!$C$3,A635),"")</f>
        <v/>
      </c>
      <c r="H635" s="40"/>
      <c r="I635" s="41"/>
      <c r="J635" s="41"/>
      <c r="K635" s="38">
        <f>COUNTIF(PROJETS!$B$2:$B$700,B635)</f>
        <v>0</v>
      </c>
      <c r="L635" s="37">
        <f>SUMIFS(PROJETS!$K$2:$K$699,PROJETS!B635:B1332,Tableau5[[#This Row],[ID_CLIENT]])</f>
        <v>0</v>
      </c>
    </row>
    <row r="636" spans="1:12" x14ac:dyDescent="0.25">
      <c r="A636" s="38">
        <v>635</v>
      </c>
      <c r="B636" s="38" t="str">
        <f>IF(NOT(ISBLANK(C636)),CONCATENATE(PARAMETRES!$C$3,A636),"")</f>
        <v/>
      </c>
      <c r="H636" s="40"/>
      <c r="I636" s="41"/>
      <c r="J636" s="41"/>
      <c r="K636" s="38">
        <f>COUNTIF(PROJETS!$B$2:$B$700,B636)</f>
        <v>0</v>
      </c>
      <c r="L636" s="37">
        <f>SUMIFS(PROJETS!$K$2:$K$699,PROJETS!B636:B1333,Tableau5[[#This Row],[ID_CLIENT]])</f>
        <v>0</v>
      </c>
    </row>
    <row r="637" spans="1:12" x14ac:dyDescent="0.25">
      <c r="A637" s="38">
        <v>636</v>
      </c>
      <c r="B637" s="38" t="str">
        <f>IF(NOT(ISBLANK(C637)),CONCATENATE(PARAMETRES!$C$3,A637),"")</f>
        <v/>
      </c>
      <c r="H637" s="40"/>
      <c r="I637" s="41"/>
      <c r="J637" s="41"/>
      <c r="K637" s="38">
        <f>COUNTIF(PROJETS!$B$2:$B$700,B637)</f>
        <v>0</v>
      </c>
      <c r="L637" s="37">
        <f>SUMIFS(PROJETS!$K$2:$K$699,PROJETS!B637:B1334,Tableau5[[#This Row],[ID_CLIENT]])</f>
        <v>0</v>
      </c>
    </row>
    <row r="638" spans="1:12" x14ac:dyDescent="0.25">
      <c r="A638" s="38">
        <v>637</v>
      </c>
      <c r="B638" s="38" t="str">
        <f>IF(NOT(ISBLANK(C638)),CONCATENATE(PARAMETRES!$C$3,A638),"")</f>
        <v/>
      </c>
      <c r="H638" s="40"/>
      <c r="I638" s="41"/>
      <c r="J638" s="41"/>
      <c r="K638" s="38">
        <f>COUNTIF(PROJETS!$B$2:$B$700,B638)</f>
        <v>0</v>
      </c>
      <c r="L638" s="37">
        <f>SUMIFS(PROJETS!$K$2:$K$699,PROJETS!B638:B1335,Tableau5[[#This Row],[ID_CLIENT]])</f>
        <v>0</v>
      </c>
    </row>
    <row r="639" spans="1:12" x14ac:dyDescent="0.25">
      <c r="A639" s="38">
        <v>638</v>
      </c>
      <c r="B639" s="38" t="str">
        <f>IF(NOT(ISBLANK(C639)),CONCATENATE(PARAMETRES!$C$3,A639),"")</f>
        <v/>
      </c>
      <c r="H639" s="40"/>
      <c r="I639" s="41"/>
      <c r="J639" s="41"/>
      <c r="K639" s="38">
        <f>COUNTIF(PROJETS!$B$2:$B$700,B639)</f>
        <v>0</v>
      </c>
      <c r="L639" s="37">
        <f>SUMIFS(PROJETS!$K$2:$K$699,PROJETS!B639:B1336,Tableau5[[#This Row],[ID_CLIENT]])</f>
        <v>0</v>
      </c>
    </row>
    <row r="640" spans="1:12" x14ac:dyDescent="0.25">
      <c r="A640" s="38">
        <v>639</v>
      </c>
      <c r="B640" s="38" t="str">
        <f>IF(NOT(ISBLANK(C640)),CONCATENATE(PARAMETRES!$C$3,A640),"")</f>
        <v/>
      </c>
      <c r="H640" s="40"/>
      <c r="I640" s="41"/>
      <c r="J640" s="41"/>
      <c r="K640" s="38">
        <f>COUNTIF(PROJETS!$B$2:$B$700,B640)</f>
        <v>0</v>
      </c>
      <c r="L640" s="37">
        <f>SUMIFS(PROJETS!$K$2:$K$699,PROJETS!B640:B1337,Tableau5[[#This Row],[ID_CLIENT]])</f>
        <v>0</v>
      </c>
    </row>
    <row r="641" spans="1:12" x14ac:dyDescent="0.25">
      <c r="A641" s="38">
        <v>640</v>
      </c>
      <c r="B641" s="38" t="str">
        <f>IF(NOT(ISBLANK(C641)),CONCATENATE(PARAMETRES!$C$3,A641),"")</f>
        <v/>
      </c>
      <c r="H641" s="40"/>
      <c r="I641" s="41"/>
      <c r="J641" s="41"/>
      <c r="K641" s="38">
        <f>COUNTIF(PROJETS!$B$2:$B$700,B641)</f>
        <v>0</v>
      </c>
      <c r="L641" s="37">
        <f>SUMIFS(PROJETS!$K$2:$K$699,PROJETS!B641:B1338,Tableau5[[#This Row],[ID_CLIENT]])</f>
        <v>0</v>
      </c>
    </row>
    <row r="642" spans="1:12" x14ac:dyDescent="0.25">
      <c r="A642" s="38">
        <v>641</v>
      </c>
      <c r="B642" s="38" t="str">
        <f>IF(NOT(ISBLANK(C642)),CONCATENATE(PARAMETRES!$C$3,A642),"")</f>
        <v/>
      </c>
      <c r="H642" s="40"/>
      <c r="I642" s="41"/>
      <c r="J642" s="41"/>
      <c r="K642" s="38">
        <f>COUNTIF(PROJETS!$B$2:$B$700,B642)</f>
        <v>0</v>
      </c>
      <c r="L642" s="37">
        <f>SUMIFS(PROJETS!$K$2:$K$699,PROJETS!B642:B1339,Tableau5[[#This Row],[ID_CLIENT]])</f>
        <v>0</v>
      </c>
    </row>
    <row r="643" spans="1:12" x14ac:dyDescent="0.25">
      <c r="A643" s="38">
        <v>642</v>
      </c>
      <c r="B643" s="38" t="str">
        <f>IF(NOT(ISBLANK(C643)),CONCATENATE(PARAMETRES!$C$3,A643),"")</f>
        <v/>
      </c>
      <c r="H643" s="40"/>
      <c r="I643" s="41"/>
      <c r="J643" s="41"/>
      <c r="K643" s="38">
        <f>COUNTIF(PROJETS!$B$2:$B$700,B643)</f>
        <v>0</v>
      </c>
      <c r="L643" s="37">
        <f>SUMIFS(PROJETS!$K$2:$K$699,PROJETS!B643:B1340,Tableau5[[#This Row],[ID_CLIENT]])</f>
        <v>0</v>
      </c>
    </row>
    <row r="644" spans="1:12" x14ac:dyDescent="0.25">
      <c r="A644" s="38">
        <v>643</v>
      </c>
      <c r="B644" s="38" t="str">
        <f>IF(NOT(ISBLANK(C644)),CONCATENATE(PARAMETRES!$C$3,A644),"")</f>
        <v/>
      </c>
      <c r="H644" s="40"/>
      <c r="I644" s="41"/>
      <c r="J644" s="41"/>
      <c r="K644" s="38">
        <f>COUNTIF(PROJETS!$B$2:$B$700,B644)</f>
        <v>0</v>
      </c>
      <c r="L644" s="37">
        <f>SUMIFS(PROJETS!$K$2:$K$699,PROJETS!B644:B1341,Tableau5[[#This Row],[ID_CLIENT]])</f>
        <v>0</v>
      </c>
    </row>
    <row r="645" spans="1:12" x14ac:dyDescent="0.25">
      <c r="A645" s="38">
        <v>644</v>
      </c>
      <c r="B645" s="38" t="str">
        <f>IF(NOT(ISBLANK(C645)),CONCATENATE(PARAMETRES!$C$3,A645),"")</f>
        <v/>
      </c>
      <c r="H645" s="40"/>
      <c r="I645" s="41"/>
      <c r="J645" s="41"/>
      <c r="K645" s="38">
        <f>COUNTIF(PROJETS!$B$2:$B$700,B645)</f>
        <v>0</v>
      </c>
      <c r="L645" s="37">
        <f>SUMIFS(PROJETS!$K$2:$K$699,PROJETS!B645:B1342,Tableau5[[#This Row],[ID_CLIENT]])</f>
        <v>0</v>
      </c>
    </row>
    <row r="646" spans="1:12" x14ac:dyDescent="0.25">
      <c r="A646" s="38">
        <v>645</v>
      </c>
      <c r="B646" s="38" t="str">
        <f>IF(NOT(ISBLANK(C646)),CONCATENATE(PARAMETRES!$C$3,A646),"")</f>
        <v/>
      </c>
      <c r="H646" s="40"/>
      <c r="I646" s="41"/>
      <c r="J646" s="41"/>
      <c r="K646" s="38">
        <f>COUNTIF(PROJETS!$B$2:$B$700,B646)</f>
        <v>0</v>
      </c>
      <c r="L646" s="37">
        <f>SUMIFS(PROJETS!$K$2:$K$699,PROJETS!B646:B1343,Tableau5[[#This Row],[ID_CLIENT]])</f>
        <v>0</v>
      </c>
    </row>
    <row r="647" spans="1:12" x14ac:dyDescent="0.25">
      <c r="A647" s="38">
        <v>646</v>
      </c>
      <c r="B647" s="38" t="str">
        <f>IF(NOT(ISBLANK(C647)),CONCATENATE(PARAMETRES!$C$3,A647),"")</f>
        <v/>
      </c>
      <c r="H647" s="40"/>
      <c r="I647" s="41"/>
      <c r="J647" s="41"/>
      <c r="K647" s="38">
        <f>COUNTIF(PROJETS!$B$2:$B$700,B647)</f>
        <v>0</v>
      </c>
      <c r="L647" s="37">
        <f>SUMIFS(PROJETS!$K$2:$K$699,PROJETS!B647:B1344,Tableau5[[#This Row],[ID_CLIENT]])</f>
        <v>0</v>
      </c>
    </row>
    <row r="648" spans="1:12" x14ac:dyDescent="0.25">
      <c r="A648" s="38">
        <v>647</v>
      </c>
      <c r="B648" s="38" t="str">
        <f>IF(NOT(ISBLANK(C648)),CONCATENATE(PARAMETRES!$C$3,A648),"")</f>
        <v/>
      </c>
      <c r="H648" s="40"/>
      <c r="I648" s="41"/>
      <c r="J648" s="41"/>
      <c r="K648" s="38">
        <f>COUNTIF(PROJETS!$B$2:$B$700,B648)</f>
        <v>0</v>
      </c>
      <c r="L648" s="37">
        <f>SUMIFS(PROJETS!$K$2:$K$699,PROJETS!B648:B1345,Tableau5[[#This Row],[ID_CLIENT]])</f>
        <v>0</v>
      </c>
    </row>
    <row r="649" spans="1:12" x14ac:dyDescent="0.25">
      <c r="A649" s="38">
        <v>648</v>
      </c>
      <c r="B649" s="38" t="str">
        <f>IF(NOT(ISBLANK(C649)),CONCATENATE(PARAMETRES!$C$3,A649),"")</f>
        <v/>
      </c>
      <c r="H649" s="40"/>
      <c r="I649" s="41"/>
      <c r="J649" s="41"/>
      <c r="K649" s="38">
        <f>COUNTIF(PROJETS!$B$2:$B$700,B649)</f>
        <v>0</v>
      </c>
      <c r="L649" s="37">
        <f>SUMIFS(PROJETS!$K$2:$K$699,PROJETS!B649:B1346,Tableau5[[#This Row],[ID_CLIENT]])</f>
        <v>0</v>
      </c>
    </row>
    <row r="650" spans="1:12" x14ac:dyDescent="0.25">
      <c r="A650" s="38">
        <v>649</v>
      </c>
      <c r="B650" s="38" t="str">
        <f>IF(NOT(ISBLANK(C650)),CONCATENATE(PARAMETRES!$C$3,A650),"")</f>
        <v/>
      </c>
      <c r="H650" s="40"/>
      <c r="I650" s="41"/>
      <c r="J650" s="41"/>
      <c r="K650" s="38">
        <f>COUNTIF(PROJETS!$B$2:$B$700,B650)</f>
        <v>0</v>
      </c>
      <c r="L650" s="37">
        <f>SUMIFS(PROJETS!$K$2:$K$699,PROJETS!B650:B1347,Tableau5[[#This Row],[ID_CLIENT]])</f>
        <v>0</v>
      </c>
    </row>
    <row r="651" spans="1:12" x14ac:dyDescent="0.25">
      <c r="A651" s="38">
        <v>650</v>
      </c>
      <c r="B651" s="38" t="str">
        <f>IF(NOT(ISBLANK(C651)),CONCATENATE(PARAMETRES!$C$3,A651),"")</f>
        <v/>
      </c>
      <c r="H651" s="40"/>
      <c r="I651" s="41"/>
      <c r="J651" s="41"/>
      <c r="K651" s="38">
        <f>COUNTIF(PROJETS!$B$2:$B$700,B651)</f>
        <v>0</v>
      </c>
      <c r="L651" s="37">
        <f>SUMIFS(PROJETS!$K$2:$K$699,PROJETS!B651:B1348,Tableau5[[#This Row],[ID_CLIENT]])</f>
        <v>0</v>
      </c>
    </row>
    <row r="652" spans="1:12" x14ac:dyDescent="0.25">
      <c r="A652" s="38">
        <v>651</v>
      </c>
      <c r="B652" s="38" t="str">
        <f>IF(NOT(ISBLANK(C652)),CONCATENATE(PARAMETRES!$C$3,A652),"")</f>
        <v/>
      </c>
      <c r="H652" s="40"/>
      <c r="I652" s="41"/>
      <c r="J652" s="41"/>
      <c r="K652" s="38">
        <f>COUNTIF(PROJETS!$B$2:$B$700,B652)</f>
        <v>0</v>
      </c>
      <c r="L652" s="37">
        <f>SUMIFS(PROJETS!$K$2:$K$699,PROJETS!B652:B1349,Tableau5[[#This Row],[ID_CLIENT]])</f>
        <v>0</v>
      </c>
    </row>
    <row r="653" spans="1:12" x14ac:dyDescent="0.25">
      <c r="A653" s="38">
        <v>652</v>
      </c>
      <c r="B653" s="38" t="str">
        <f>IF(NOT(ISBLANK(C653)),CONCATENATE(PARAMETRES!$C$3,A653),"")</f>
        <v/>
      </c>
      <c r="H653" s="40"/>
      <c r="I653" s="41"/>
      <c r="J653" s="41"/>
      <c r="K653" s="38">
        <f>COUNTIF(PROJETS!$B$2:$B$700,B653)</f>
        <v>0</v>
      </c>
      <c r="L653" s="37">
        <f>SUMIFS(PROJETS!$K$2:$K$699,PROJETS!B653:B1350,Tableau5[[#This Row],[ID_CLIENT]])</f>
        <v>0</v>
      </c>
    </row>
    <row r="654" spans="1:12" x14ac:dyDescent="0.25">
      <c r="A654" s="38">
        <v>653</v>
      </c>
      <c r="B654" s="38" t="str">
        <f>IF(NOT(ISBLANK(C654)),CONCATENATE(PARAMETRES!$C$3,A654),"")</f>
        <v/>
      </c>
      <c r="H654" s="40"/>
      <c r="I654" s="41"/>
      <c r="J654" s="41"/>
      <c r="K654" s="38">
        <f>COUNTIF(PROJETS!$B$2:$B$700,B654)</f>
        <v>0</v>
      </c>
      <c r="L654" s="37">
        <f>SUMIFS(PROJETS!$K$2:$K$699,PROJETS!B654:B1351,Tableau5[[#This Row],[ID_CLIENT]])</f>
        <v>0</v>
      </c>
    </row>
    <row r="655" spans="1:12" x14ac:dyDescent="0.25">
      <c r="A655" s="38">
        <v>654</v>
      </c>
      <c r="B655" s="38" t="str">
        <f>IF(NOT(ISBLANK(C655)),CONCATENATE(PARAMETRES!$C$3,A655),"")</f>
        <v/>
      </c>
      <c r="H655" s="40"/>
      <c r="I655" s="41"/>
      <c r="J655" s="41"/>
      <c r="K655" s="38">
        <f>COUNTIF(PROJETS!$B$2:$B$700,B655)</f>
        <v>0</v>
      </c>
      <c r="L655" s="37">
        <f>SUMIFS(PROJETS!$K$2:$K$699,PROJETS!B655:B1352,Tableau5[[#This Row],[ID_CLIENT]])</f>
        <v>0</v>
      </c>
    </row>
    <row r="656" spans="1:12" x14ac:dyDescent="0.25">
      <c r="A656" s="38">
        <v>655</v>
      </c>
      <c r="B656" s="38" t="str">
        <f>IF(NOT(ISBLANK(C656)),CONCATENATE(PARAMETRES!$C$3,A656),"")</f>
        <v/>
      </c>
      <c r="H656" s="40"/>
      <c r="I656" s="41"/>
      <c r="J656" s="41"/>
      <c r="K656" s="38">
        <f>COUNTIF(PROJETS!$B$2:$B$700,B656)</f>
        <v>0</v>
      </c>
      <c r="L656" s="37">
        <f>SUMIFS(PROJETS!$K$2:$K$699,PROJETS!B656:B1353,Tableau5[[#This Row],[ID_CLIENT]])</f>
        <v>0</v>
      </c>
    </row>
    <row r="657" spans="1:12" x14ac:dyDescent="0.25">
      <c r="A657" s="38">
        <v>656</v>
      </c>
      <c r="B657" s="38" t="str">
        <f>IF(NOT(ISBLANK(C657)),CONCATENATE(PARAMETRES!$C$3,A657),"")</f>
        <v/>
      </c>
      <c r="H657" s="40"/>
      <c r="I657" s="41"/>
      <c r="J657" s="41"/>
      <c r="K657" s="38">
        <f>COUNTIF(PROJETS!$B$2:$B$700,B657)</f>
        <v>0</v>
      </c>
      <c r="L657" s="37">
        <f>SUMIFS(PROJETS!$K$2:$K$699,PROJETS!B657:B1354,Tableau5[[#This Row],[ID_CLIENT]])</f>
        <v>0</v>
      </c>
    </row>
    <row r="658" spans="1:12" x14ac:dyDescent="0.25">
      <c r="A658" s="38">
        <v>657</v>
      </c>
      <c r="B658" s="38" t="str">
        <f>IF(NOT(ISBLANK(C658)),CONCATENATE(PARAMETRES!$C$3,A658),"")</f>
        <v/>
      </c>
      <c r="H658" s="40"/>
      <c r="I658" s="41"/>
      <c r="J658" s="41"/>
      <c r="K658" s="38">
        <f>COUNTIF(PROJETS!$B$2:$B$700,B658)</f>
        <v>0</v>
      </c>
      <c r="L658" s="37">
        <f>SUMIFS(PROJETS!$K$2:$K$699,PROJETS!B658:B1355,Tableau5[[#This Row],[ID_CLIENT]])</f>
        <v>0</v>
      </c>
    </row>
    <row r="659" spans="1:12" x14ac:dyDescent="0.25">
      <c r="A659" s="38">
        <v>658</v>
      </c>
      <c r="B659" s="38" t="str">
        <f>IF(NOT(ISBLANK(C659)),CONCATENATE(PARAMETRES!$C$3,A659),"")</f>
        <v/>
      </c>
      <c r="H659" s="40"/>
      <c r="I659" s="41"/>
      <c r="J659" s="41"/>
      <c r="K659" s="38">
        <f>COUNTIF(PROJETS!$B$2:$B$700,B659)</f>
        <v>0</v>
      </c>
      <c r="L659" s="37">
        <f>SUMIFS(PROJETS!$K$2:$K$699,PROJETS!B659:B1356,Tableau5[[#This Row],[ID_CLIENT]])</f>
        <v>0</v>
      </c>
    </row>
    <row r="660" spans="1:12" x14ac:dyDescent="0.25">
      <c r="A660" s="38">
        <v>659</v>
      </c>
      <c r="B660" s="38" t="str">
        <f>IF(NOT(ISBLANK(C660)),CONCATENATE(PARAMETRES!$C$3,A660),"")</f>
        <v/>
      </c>
      <c r="H660" s="40"/>
      <c r="I660" s="41"/>
      <c r="J660" s="41"/>
      <c r="K660" s="38">
        <f>COUNTIF(PROJETS!$B$2:$B$700,B660)</f>
        <v>0</v>
      </c>
      <c r="L660" s="37">
        <f>SUMIFS(PROJETS!$K$2:$K$699,PROJETS!B660:B1357,Tableau5[[#This Row],[ID_CLIENT]])</f>
        <v>0</v>
      </c>
    </row>
    <row r="661" spans="1:12" x14ac:dyDescent="0.25">
      <c r="A661" s="38">
        <v>660</v>
      </c>
      <c r="B661" s="38" t="str">
        <f>IF(NOT(ISBLANK(C661)),CONCATENATE(PARAMETRES!$C$3,A661),"")</f>
        <v/>
      </c>
      <c r="H661" s="40"/>
      <c r="I661" s="41"/>
      <c r="J661" s="41"/>
      <c r="K661" s="38">
        <f>COUNTIF(PROJETS!$B$2:$B$700,B661)</f>
        <v>0</v>
      </c>
      <c r="L661" s="37">
        <f>SUMIFS(PROJETS!$K$2:$K$699,PROJETS!B661:B1358,Tableau5[[#This Row],[ID_CLIENT]])</f>
        <v>0</v>
      </c>
    </row>
    <row r="662" spans="1:12" x14ac:dyDescent="0.25">
      <c r="A662" s="38">
        <v>661</v>
      </c>
      <c r="B662" s="38" t="str">
        <f>IF(NOT(ISBLANK(C662)),CONCATENATE(PARAMETRES!$C$3,A662),"")</f>
        <v/>
      </c>
      <c r="H662" s="40"/>
      <c r="I662" s="41"/>
      <c r="J662" s="41"/>
      <c r="K662" s="38">
        <f>COUNTIF(PROJETS!$B$2:$B$700,B662)</f>
        <v>0</v>
      </c>
      <c r="L662" s="37">
        <f>SUMIFS(PROJETS!$K$2:$K$699,PROJETS!B662:B1359,Tableau5[[#This Row],[ID_CLIENT]])</f>
        <v>0</v>
      </c>
    </row>
    <row r="663" spans="1:12" x14ac:dyDescent="0.25">
      <c r="A663" s="38">
        <v>662</v>
      </c>
      <c r="B663" s="38" t="str">
        <f>IF(NOT(ISBLANK(C663)),CONCATENATE(PARAMETRES!$C$3,A663),"")</f>
        <v/>
      </c>
      <c r="H663" s="40"/>
      <c r="I663" s="41"/>
      <c r="J663" s="41"/>
      <c r="K663" s="38">
        <f>COUNTIF(PROJETS!$B$2:$B$700,B663)</f>
        <v>0</v>
      </c>
      <c r="L663" s="37">
        <f>SUMIFS(PROJETS!$K$2:$K$699,PROJETS!B663:B1360,Tableau5[[#This Row],[ID_CLIENT]])</f>
        <v>0</v>
      </c>
    </row>
    <row r="664" spans="1:12" x14ac:dyDescent="0.25">
      <c r="A664" s="38">
        <v>663</v>
      </c>
      <c r="B664" s="38" t="str">
        <f>IF(NOT(ISBLANK(C664)),CONCATENATE(PARAMETRES!$C$3,A664),"")</f>
        <v/>
      </c>
      <c r="H664" s="40"/>
      <c r="I664" s="41"/>
      <c r="J664" s="41"/>
      <c r="K664" s="38">
        <f>COUNTIF(PROJETS!$B$2:$B$700,B664)</f>
        <v>0</v>
      </c>
      <c r="L664" s="37">
        <f>SUMIFS(PROJETS!$K$2:$K$699,PROJETS!B664:B1361,Tableau5[[#This Row],[ID_CLIENT]])</f>
        <v>0</v>
      </c>
    </row>
    <row r="665" spans="1:12" x14ac:dyDescent="0.25">
      <c r="A665" s="38">
        <v>664</v>
      </c>
      <c r="B665" s="38" t="str">
        <f>IF(NOT(ISBLANK(C665)),CONCATENATE(PARAMETRES!$C$3,A665),"")</f>
        <v/>
      </c>
      <c r="H665" s="40"/>
      <c r="I665" s="41"/>
      <c r="J665" s="41"/>
      <c r="K665" s="38">
        <f>COUNTIF(PROJETS!$B$2:$B$700,B665)</f>
        <v>0</v>
      </c>
      <c r="L665" s="37">
        <f>SUMIFS(PROJETS!$K$2:$K$699,PROJETS!B665:B1362,Tableau5[[#This Row],[ID_CLIENT]])</f>
        <v>0</v>
      </c>
    </row>
    <row r="666" spans="1:12" x14ac:dyDescent="0.25">
      <c r="A666" s="38">
        <v>665</v>
      </c>
      <c r="B666" s="38" t="str">
        <f>IF(NOT(ISBLANK(C666)),CONCATENATE(PARAMETRES!$C$3,A666),"")</f>
        <v/>
      </c>
      <c r="H666" s="40"/>
      <c r="I666" s="41"/>
      <c r="J666" s="41"/>
      <c r="K666" s="38">
        <f>COUNTIF(PROJETS!$B$2:$B$700,B666)</f>
        <v>0</v>
      </c>
      <c r="L666" s="37">
        <f>SUMIFS(PROJETS!$K$2:$K$699,PROJETS!B666:B1363,Tableau5[[#This Row],[ID_CLIENT]])</f>
        <v>0</v>
      </c>
    </row>
    <row r="667" spans="1:12" x14ac:dyDescent="0.25">
      <c r="A667" s="38">
        <v>666</v>
      </c>
      <c r="B667" s="38" t="str">
        <f>IF(NOT(ISBLANK(C667)),CONCATENATE(PARAMETRES!$C$3,A667),"")</f>
        <v/>
      </c>
      <c r="H667" s="40"/>
      <c r="I667" s="41"/>
      <c r="J667" s="41"/>
      <c r="K667" s="38">
        <f>COUNTIF(PROJETS!$B$2:$B$700,B667)</f>
        <v>0</v>
      </c>
      <c r="L667" s="37">
        <f>SUMIFS(PROJETS!$K$2:$K$699,PROJETS!B667:B1364,Tableau5[[#This Row],[ID_CLIENT]])</f>
        <v>0</v>
      </c>
    </row>
    <row r="668" spans="1:12" x14ac:dyDescent="0.25">
      <c r="A668" s="38">
        <v>667</v>
      </c>
      <c r="B668" s="38" t="str">
        <f>IF(NOT(ISBLANK(C668)),CONCATENATE(PARAMETRES!$C$3,A668),"")</f>
        <v/>
      </c>
      <c r="H668" s="40"/>
      <c r="I668" s="41"/>
      <c r="J668" s="41"/>
      <c r="K668" s="38">
        <f>COUNTIF(PROJETS!$B$2:$B$700,B668)</f>
        <v>0</v>
      </c>
      <c r="L668" s="37">
        <f>SUMIFS(PROJETS!$K$2:$K$699,PROJETS!B668:B1365,Tableau5[[#This Row],[ID_CLIENT]])</f>
        <v>0</v>
      </c>
    </row>
    <row r="669" spans="1:12" x14ac:dyDescent="0.25">
      <c r="A669" s="38">
        <v>668</v>
      </c>
      <c r="B669" s="38" t="str">
        <f>IF(NOT(ISBLANK(C669)),CONCATENATE(PARAMETRES!$C$3,A669),"")</f>
        <v/>
      </c>
      <c r="H669" s="40"/>
      <c r="I669" s="41"/>
      <c r="J669" s="41"/>
      <c r="K669" s="38">
        <f>COUNTIF(PROJETS!$B$2:$B$700,B669)</f>
        <v>0</v>
      </c>
      <c r="L669" s="37">
        <f>SUMIFS(PROJETS!$K$2:$K$699,PROJETS!B669:B1366,Tableau5[[#This Row],[ID_CLIENT]])</f>
        <v>0</v>
      </c>
    </row>
    <row r="670" spans="1:12" x14ac:dyDescent="0.25">
      <c r="A670" s="38">
        <v>669</v>
      </c>
      <c r="B670" s="38" t="str">
        <f>IF(NOT(ISBLANK(C670)),CONCATENATE(PARAMETRES!$C$3,A670),"")</f>
        <v/>
      </c>
      <c r="H670" s="40"/>
      <c r="I670" s="41"/>
      <c r="J670" s="41"/>
      <c r="K670" s="38">
        <f>COUNTIF(PROJETS!$B$2:$B$700,B670)</f>
        <v>0</v>
      </c>
      <c r="L670" s="37">
        <f>SUMIFS(PROJETS!$K$2:$K$699,PROJETS!B670:B1367,Tableau5[[#This Row],[ID_CLIENT]])</f>
        <v>0</v>
      </c>
    </row>
    <row r="671" spans="1:12" x14ac:dyDescent="0.25">
      <c r="A671" s="38">
        <v>670</v>
      </c>
      <c r="B671" s="38" t="str">
        <f>IF(NOT(ISBLANK(C671)),CONCATENATE(PARAMETRES!$C$3,A671),"")</f>
        <v/>
      </c>
      <c r="H671" s="40"/>
      <c r="I671" s="41"/>
      <c r="J671" s="41"/>
      <c r="K671" s="38">
        <f>COUNTIF(PROJETS!$B$2:$B$700,B671)</f>
        <v>0</v>
      </c>
      <c r="L671" s="37">
        <f>SUMIFS(PROJETS!$K$2:$K$699,PROJETS!B671:B1368,Tableau5[[#This Row],[ID_CLIENT]])</f>
        <v>0</v>
      </c>
    </row>
    <row r="672" spans="1:12" x14ac:dyDescent="0.25">
      <c r="A672" s="38">
        <v>671</v>
      </c>
      <c r="B672" s="38" t="str">
        <f>IF(NOT(ISBLANK(C672)),CONCATENATE(PARAMETRES!$C$3,A672),"")</f>
        <v/>
      </c>
      <c r="H672" s="40"/>
      <c r="I672" s="41"/>
      <c r="J672" s="41"/>
      <c r="K672" s="38">
        <f>COUNTIF(PROJETS!$B$2:$B$700,B672)</f>
        <v>0</v>
      </c>
      <c r="L672" s="37">
        <f>SUMIFS(PROJETS!$K$2:$K$699,PROJETS!B672:B1369,Tableau5[[#This Row],[ID_CLIENT]])</f>
        <v>0</v>
      </c>
    </row>
    <row r="673" spans="1:12" x14ac:dyDescent="0.25">
      <c r="A673" s="38">
        <v>672</v>
      </c>
      <c r="B673" s="38" t="str">
        <f>IF(NOT(ISBLANK(C673)),CONCATENATE(PARAMETRES!$C$3,A673),"")</f>
        <v/>
      </c>
      <c r="H673" s="40"/>
      <c r="I673" s="41"/>
      <c r="J673" s="41"/>
      <c r="K673" s="38">
        <f>COUNTIF(PROJETS!$B$2:$B$700,B673)</f>
        <v>0</v>
      </c>
      <c r="L673" s="37">
        <f>SUMIFS(PROJETS!$K$2:$K$699,PROJETS!B673:B1370,Tableau5[[#This Row],[ID_CLIENT]])</f>
        <v>0</v>
      </c>
    </row>
    <row r="674" spans="1:12" x14ac:dyDescent="0.25">
      <c r="A674" s="38">
        <v>673</v>
      </c>
      <c r="B674" s="38" t="str">
        <f>IF(NOT(ISBLANK(C674)),CONCATENATE(PARAMETRES!$C$3,A674),"")</f>
        <v/>
      </c>
      <c r="H674" s="40"/>
      <c r="I674" s="41"/>
      <c r="J674" s="41"/>
      <c r="K674" s="38">
        <f>COUNTIF(PROJETS!$B$2:$B$700,B674)</f>
        <v>0</v>
      </c>
      <c r="L674" s="37">
        <f>SUMIFS(PROJETS!$K$2:$K$699,PROJETS!B674:B1371,Tableau5[[#This Row],[ID_CLIENT]])</f>
        <v>0</v>
      </c>
    </row>
    <row r="675" spans="1:12" x14ac:dyDescent="0.25">
      <c r="A675" s="38">
        <v>674</v>
      </c>
      <c r="B675" s="38" t="str">
        <f>IF(NOT(ISBLANK(C675)),CONCATENATE(PARAMETRES!$C$3,A675),"")</f>
        <v/>
      </c>
      <c r="H675" s="40"/>
      <c r="I675" s="41"/>
      <c r="J675" s="41"/>
      <c r="K675" s="38">
        <f>COUNTIF(PROJETS!$B$2:$B$700,B675)</f>
        <v>0</v>
      </c>
      <c r="L675" s="37">
        <f>SUMIFS(PROJETS!$K$2:$K$699,PROJETS!B675:B1372,Tableau5[[#This Row],[ID_CLIENT]])</f>
        <v>0</v>
      </c>
    </row>
    <row r="676" spans="1:12" x14ac:dyDescent="0.25">
      <c r="A676" s="38">
        <v>675</v>
      </c>
      <c r="B676" s="38" t="str">
        <f>IF(NOT(ISBLANK(C676)),CONCATENATE(PARAMETRES!$C$3,A676),"")</f>
        <v/>
      </c>
      <c r="H676" s="40"/>
      <c r="I676" s="41"/>
      <c r="J676" s="41"/>
      <c r="K676" s="38">
        <f>COUNTIF(PROJETS!$B$2:$B$700,B676)</f>
        <v>0</v>
      </c>
      <c r="L676" s="37">
        <f>SUMIFS(PROJETS!$K$2:$K$699,PROJETS!B676:B1373,Tableau5[[#This Row],[ID_CLIENT]])</f>
        <v>0</v>
      </c>
    </row>
    <row r="677" spans="1:12" x14ac:dyDescent="0.25">
      <c r="A677" s="38">
        <v>676</v>
      </c>
      <c r="B677" s="38" t="str">
        <f>IF(NOT(ISBLANK(C677)),CONCATENATE(PARAMETRES!$C$3,A677),"")</f>
        <v/>
      </c>
      <c r="H677" s="40"/>
      <c r="I677" s="41"/>
      <c r="J677" s="41"/>
      <c r="K677" s="38">
        <f>COUNTIF(PROJETS!$B$2:$B$700,B677)</f>
        <v>0</v>
      </c>
      <c r="L677" s="37">
        <f>SUMIFS(PROJETS!$K$2:$K$699,PROJETS!B677:B1374,Tableau5[[#This Row],[ID_CLIENT]])</f>
        <v>0</v>
      </c>
    </row>
    <row r="678" spans="1:12" x14ac:dyDescent="0.25">
      <c r="A678" s="38">
        <v>677</v>
      </c>
      <c r="B678" s="38" t="str">
        <f>IF(NOT(ISBLANK(C678)),CONCATENATE(PARAMETRES!$C$3,A678),"")</f>
        <v/>
      </c>
      <c r="H678" s="40"/>
      <c r="I678" s="41"/>
      <c r="J678" s="41"/>
      <c r="K678" s="38">
        <f>COUNTIF(PROJETS!$B$2:$B$700,B678)</f>
        <v>0</v>
      </c>
      <c r="L678" s="37">
        <f>SUMIFS(PROJETS!$K$2:$K$699,PROJETS!B678:B1375,Tableau5[[#This Row],[ID_CLIENT]])</f>
        <v>0</v>
      </c>
    </row>
    <row r="679" spans="1:12" x14ac:dyDescent="0.25">
      <c r="A679" s="38">
        <v>678</v>
      </c>
      <c r="B679" s="38" t="str">
        <f>IF(NOT(ISBLANK(C679)),CONCATENATE(PARAMETRES!$C$3,A679),"")</f>
        <v/>
      </c>
      <c r="H679" s="40"/>
      <c r="I679" s="41"/>
      <c r="J679" s="41"/>
      <c r="K679" s="38">
        <f>COUNTIF(PROJETS!$B$2:$B$700,B679)</f>
        <v>0</v>
      </c>
      <c r="L679" s="37">
        <f>SUMIFS(PROJETS!$K$2:$K$699,PROJETS!B679:B1376,Tableau5[[#This Row],[ID_CLIENT]])</f>
        <v>0</v>
      </c>
    </row>
    <row r="680" spans="1:12" x14ac:dyDescent="0.25">
      <c r="A680" s="38">
        <v>679</v>
      </c>
      <c r="B680" s="38" t="str">
        <f>IF(NOT(ISBLANK(C680)),CONCATENATE(PARAMETRES!$C$3,A680),"")</f>
        <v/>
      </c>
      <c r="H680" s="40"/>
      <c r="I680" s="41"/>
      <c r="J680" s="41"/>
      <c r="K680" s="38">
        <f>COUNTIF(PROJETS!$B$2:$B$700,B680)</f>
        <v>0</v>
      </c>
      <c r="L680" s="37">
        <f>SUMIFS(PROJETS!$K$2:$K$699,PROJETS!B680:B1377,Tableau5[[#This Row],[ID_CLIENT]])</f>
        <v>0</v>
      </c>
    </row>
    <row r="681" spans="1:12" x14ac:dyDescent="0.25">
      <c r="A681" s="38">
        <v>680</v>
      </c>
      <c r="B681" s="38" t="str">
        <f>IF(NOT(ISBLANK(C681)),CONCATENATE(PARAMETRES!$C$3,A681),"")</f>
        <v/>
      </c>
      <c r="H681" s="40"/>
      <c r="I681" s="41"/>
      <c r="J681" s="41"/>
      <c r="K681" s="38">
        <f>COUNTIF(PROJETS!$B$2:$B$700,B681)</f>
        <v>0</v>
      </c>
      <c r="L681" s="37">
        <f>SUMIFS(PROJETS!$K$2:$K$699,PROJETS!B681:B1378,Tableau5[[#This Row],[ID_CLIENT]])</f>
        <v>0</v>
      </c>
    </row>
    <row r="682" spans="1:12" x14ac:dyDescent="0.25">
      <c r="A682" s="38">
        <v>681</v>
      </c>
      <c r="B682" s="38" t="str">
        <f>IF(NOT(ISBLANK(C682)),CONCATENATE(PARAMETRES!$C$3,A682),"")</f>
        <v/>
      </c>
      <c r="H682" s="40"/>
      <c r="I682" s="41"/>
      <c r="J682" s="41"/>
      <c r="K682" s="38">
        <f>COUNTIF(PROJETS!$B$2:$B$700,B682)</f>
        <v>0</v>
      </c>
      <c r="L682" s="37">
        <f>SUMIFS(PROJETS!$K$2:$K$699,PROJETS!B682:B1379,Tableau5[[#This Row],[ID_CLIENT]])</f>
        <v>0</v>
      </c>
    </row>
    <row r="683" spans="1:12" x14ac:dyDescent="0.25">
      <c r="A683" s="38">
        <v>682</v>
      </c>
      <c r="B683" s="38" t="str">
        <f>IF(NOT(ISBLANK(C683)),CONCATENATE(PARAMETRES!$C$3,A683),"")</f>
        <v/>
      </c>
      <c r="H683" s="40"/>
      <c r="I683" s="41"/>
      <c r="J683" s="41"/>
      <c r="K683" s="38">
        <f>COUNTIF(PROJETS!$B$2:$B$700,B683)</f>
        <v>0</v>
      </c>
      <c r="L683" s="37">
        <f>SUMIFS(PROJETS!$K$2:$K$699,PROJETS!B683:B1380,Tableau5[[#This Row],[ID_CLIENT]])</f>
        <v>0</v>
      </c>
    </row>
    <row r="684" spans="1:12" x14ac:dyDescent="0.25">
      <c r="A684" s="38">
        <v>683</v>
      </c>
      <c r="B684" s="38" t="str">
        <f>IF(NOT(ISBLANK(C684)),CONCATENATE(PARAMETRES!$C$3,A684),"")</f>
        <v/>
      </c>
      <c r="H684" s="40"/>
      <c r="I684" s="41"/>
      <c r="J684" s="41"/>
      <c r="K684" s="38">
        <f>COUNTIF(PROJETS!$B$2:$B$700,B684)</f>
        <v>0</v>
      </c>
      <c r="L684" s="37">
        <f>SUMIFS(PROJETS!$K$2:$K$699,PROJETS!B684:B1381,Tableau5[[#This Row],[ID_CLIENT]])</f>
        <v>0</v>
      </c>
    </row>
    <row r="685" spans="1:12" x14ac:dyDescent="0.25">
      <c r="A685" s="38">
        <v>684</v>
      </c>
      <c r="B685" s="38" t="str">
        <f>IF(NOT(ISBLANK(C685)),CONCATENATE(PARAMETRES!$C$3,A685),"")</f>
        <v/>
      </c>
      <c r="H685" s="40"/>
      <c r="I685" s="41"/>
      <c r="J685" s="41"/>
      <c r="K685" s="38">
        <f>COUNTIF(PROJETS!$B$2:$B$700,B685)</f>
        <v>0</v>
      </c>
      <c r="L685" s="37">
        <f>SUMIFS(PROJETS!$K$2:$K$699,PROJETS!B685:B1382,Tableau5[[#This Row],[ID_CLIENT]])</f>
        <v>0</v>
      </c>
    </row>
    <row r="686" spans="1:12" x14ac:dyDescent="0.25">
      <c r="A686" s="38">
        <v>685</v>
      </c>
      <c r="B686" s="38" t="str">
        <f>IF(NOT(ISBLANK(C686)),CONCATENATE(PARAMETRES!$C$3,A686),"")</f>
        <v/>
      </c>
      <c r="H686" s="40"/>
      <c r="I686" s="41"/>
      <c r="J686" s="41"/>
      <c r="K686" s="38">
        <f>COUNTIF(PROJETS!$B$2:$B$700,B686)</f>
        <v>0</v>
      </c>
      <c r="L686" s="37">
        <f>SUMIFS(PROJETS!$K$2:$K$699,PROJETS!B686:B1383,Tableau5[[#This Row],[ID_CLIENT]])</f>
        <v>0</v>
      </c>
    </row>
    <row r="687" spans="1:12" x14ac:dyDescent="0.25">
      <c r="A687" s="38">
        <v>686</v>
      </c>
      <c r="B687" s="38" t="str">
        <f>IF(NOT(ISBLANK(C687)),CONCATENATE(PARAMETRES!$C$3,A687),"")</f>
        <v/>
      </c>
      <c r="H687" s="40"/>
      <c r="I687" s="41"/>
      <c r="J687" s="41"/>
      <c r="K687" s="38">
        <f>COUNTIF(PROJETS!$B$2:$B$700,B687)</f>
        <v>0</v>
      </c>
      <c r="L687" s="37">
        <f>SUMIFS(PROJETS!$K$2:$K$699,PROJETS!B687:B1384,Tableau5[[#This Row],[ID_CLIENT]])</f>
        <v>0</v>
      </c>
    </row>
    <row r="688" spans="1:12" x14ac:dyDescent="0.25">
      <c r="A688" s="38">
        <v>687</v>
      </c>
      <c r="B688" s="38" t="str">
        <f>IF(NOT(ISBLANK(C688)),CONCATENATE(PARAMETRES!$C$3,A688),"")</f>
        <v/>
      </c>
      <c r="H688" s="40"/>
      <c r="I688" s="41"/>
      <c r="J688" s="41"/>
      <c r="K688" s="38">
        <f>COUNTIF(PROJETS!$B$2:$B$700,B688)</f>
        <v>0</v>
      </c>
      <c r="L688" s="37">
        <f>SUMIFS(PROJETS!$K$2:$K$699,PROJETS!B688:B1385,Tableau5[[#This Row],[ID_CLIENT]])</f>
        <v>0</v>
      </c>
    </row>
    <row r="689" spans="1:12" x14ac:dyDescent="0.25">
      <c r="A689" s="38">
        <v>688</v>
      </c>
      <c r="B689" s="38" t="str">
        <f>IF(NOT(ISBLANK(C689)),CONCATENATE(PARAMETRES!$C$3,A689),"")</f>
        <v/>
      </c>
      <c r="H689" s="40"/>
      <c r="I689" s="41"/>
      <c r="J689" s="41"/>
      <c r="K689" s="38">
        <f>COUNTIF(PROJETS!$B$2:$B$700,B689)</f>
        <v>0</v>
      </c>
      <c r="L689" s="37">
        <f>SUMIFS(PROJETS!$K$2:$K$699,PROJETS!B689:B1386,Tableau5[[#This Row],[ID_CLIENT]])</f>
        <v>0</v>
      </c>
    </row>
    <row r="690" spans="1:12" x14ac:dyDescent="0.25">
      <c r="A690" s="38">
        <v>689</v>
      </c>
      <c r="B690" s="38" t="str">
        <f>IF(NOT(ISBLANK(C690)),CONCATENATE(PARAMETRES!$C$3,A690),"")</f>
        <v/>
      </c>
      <c r="H690" s="40"/>
      <c r="I690" s="41"/>
      <c r="J690" s="41"/>
      <c r="K690" s="38">
        <f>COUNTIF(PROJETS!$B$2:$B$700,B690)</f>
        <v>0</v>
      </c>
      <c r="L690" s="37">
        <f>SUMIFS(PROJETS!$K$2:$K$699,PROJETS!B690:B1387,Tableau5[[#This Row],[ID_CLIENT]])</f>
        <v>0</v>
      </c>
    </row>
    <row r="691" spans="1:12" x14ac:dyDescent="0.25">
      <c r="A691" s="38">
        <v>690</v>
      </c>
      <c r="B691" s="38" t="str">
        <f>IF(NOT(ISBLANK(C691)),CONCATENATE(PARAMETRES!$C$3,A691),"")</f>
        <v/>
      </c>
      <c r="H691" s="40"/>
      <c r="I691" s="41"/>
      <c r="J691" s="41"/>
      <c r="K691" s="38">
        <f>COUNTIF(PROJETS!$B$2:$B$700,B691)</f>
        <v>0</v>
      </c>
      <c r="L691" s="37">
        <f>SUMIFS(PROJETS!$K$2:$K$699,PROJETS!B691:B1388,Tableau5[[#This Row],[ID_CLIENT]])</f>
        <v>0</v>
      </c>
    </row>
    <row r="692" spans="1:12" x14ac:dyDescent="0.25">
      <c r="A692" s="38">
        <v>691</v>
      </c>
      <c r="B692" s="38" t="str">
        <f>IF(NOT(ISBLANK(C692)),CONCATENATE(PARAMETRES!$C$3,A692),"")</f>
        <v/>
      </c>
      <c r="H692" s="40"/>
      <c r="I692" s="41"/>
      <c r="J692" s="41"/>
      <c r="K692" s="38">
        <f>COUNTIF(PROJETS!$B$2:$B$700,B692)</f>
        <v>0</v>
      </c>
      <c r="L692" s="37">
        <f>SUMIFS(PROJETS!$K$2:$K$699,PROJETS!B692:B1389,Tableau5[[#This Row],[ID_CLIENT]])</f>
        <v>0</v>
      </c>
    </row>
    <row r="693" spans="1:12" x14ac:dyDescent="0.25">
      <c r="A693" s="38">
        <v>692</v>
      </c>
      <c r="B693" s="38" t="str">
        <f>IF(NOT(ISBLANK(C693)),CONCATENATE(PARAMETRES!$C$3,A693),"")</f>
        <v/>
      </c>
      <c r="H693" s="40"/>
      <c r="I693" s="41"/>
      <c r="J693" s="41"/>
      <c r="K693" s="38">
        <f>COUNTIF(PROJETS!$B$2:$B$700,B693)</f>
        <v>0</v>
      </c>
      <c r="L693" s="37">
        <f>SUMIFS(PROJETS!$K$2:$K$699,PROJETS!B693:B1390,Tableau5[[#This Row],[ID_CLIENT]])</f>
        <v>0</v>
      </c>
    </row>
    <row r="694" spans="1:12" x14ac:dyDescent="0.25">
      <c r="A694" s="38">
        <v>693</v>
      </c>
      <c r="B694" s="38" t="str">
        <f>IF(NOT(ISBLANK(C694)),CONCATENATE(PARAMETRES!$C$3,A694),"")</f>
        <v/>
      </c>
      <c r="H694" s="40"/>
      <c r="I694" s="41"/>
      <c r="J694" s="41"/>
      <c r="K694" s="38">
        <f>COUNTIF(PROJETS!$B$2:$B$700,B694)</f>
        <v>0</v>
      </c>
      <c r="L694" s="37">
        <f>SUMIFS(PROJETS!$K$2:$K$699,PROJETS!B694:B1391,Tableau5[[#This Row],[ID_CLIENT]])</f>
        <v>0</v>
      </c>
    </row>
    <row r="695" spans="1:12" x14ac:dyDescent="0.25">
      <c r="A695" s="38">
        <v>694</v>
      </c>
      <c r="B695" s="38" t="str">
        <f>IF(NOT(ISBLANK(C695)),CONCATENATE(PARAMETRES!$C$3,A695),"")</f>
        <v/>
      </c>
      <c r="H695" s="40"/>
      <c r="I695" s="41"/>
      <c r="J695" s="41"/>
      <c r="K695" s="38">
        <f>COUNTIF(PROJETS!$B$2:$B$700,B695)</f>
        <v>0</v>
      </c>
      <c r="L695" s="37">
        <f>SUMIFS(PROJETS!$K$2:$K$699,PROJETS!B695:B1392,Tableau5[[#This Row],[ID_CLIENT]])</f>
        <v>0</v>
      </c>
    </row>
    <row r="696" spans="1:12" x14ac:dyDescent="0.25">
      <c r="A696" s="38">
        <v>695</v>
      </c>
      <c r="B696" s="38" t="str">
        <f>IF(NOT(ISBLANK(C696)),CONCATENATE(PARAMETRES!$C$3,A696),"")</f>
        <v/>
      </c>
      <c r="H696" s="40"/>
      <c r="I696" s="41"/>
      <c r="J696" s="41"/>
      <c r="K696" s="38">
        <f>COUNTIF(PROJETS!$B$2:$B$700,B696)</f>
        <v>0</v>
      </c>
      <c r="L696" s="37">
        <f>SUMIFS(PROJETS!$K$2:$K$699,PROJETS!B696:B1393,Tableau5[[#This Row],[ID_CLIENT]])</f>
        <v>0</v>
      </c>
    </row>
    <row r="697" spans="1:12" x14ac:dyDescent="0.25">
      <c r="A697" s="38">
        <v>696</v>
      </c>
      <c r="B697" s="38" t="str">
        <f>IF(NOT(ISBLANK(C697)),CONCATENATE(PARAMETRES!$C$3,A697),"")</f>
        <v/>
      </c>
      <c r="H697" s="40"/>
      <c r="I697" s="41"/>
      <c r="J697" s="41"/>
      <c r="K697" s="38">
        <f>COUNTIF(PROJETS!$B$2:$B$700,B697)</f>
        <v>0</v>
      </c>
      <c r="L697" s="37">
        <f>SUMIFS(PROJETS!$K$2:$K$699,PROJETS!B697:B1394,Tableau5[[#This Row],[ID_CLIENT]])</f>
        <v>0</v>
      </c>
    </row>
    <row r="698" spans="1:12" x14ac:dyDescent="0.25">
      <c r="A698" s="38">
        <v>697</v>
      </c>
      <c r="B698" s="38" t="str">
        <f>IF(NOT(ISBLANK(C698)),CONCATENATE(PARAMETRES!$C$3,A698),"")</f>
        <v/>
      </c>
      <c r="H698" s="40"/>
      <c r="I698" s="41"/>
      <c r="J698" s="41"/>
      <c r="K698" s="38">
        <f>COUNTIF(PROJETS!$B$2:$B$700,B698)</f>
        <v>0</v>
      </c>
      <c r="L698" s="37">
        <f>SUMIFS(PROJETS!$K$2:$K$699,PROJETS!B698:B1395,Tableau5[[#This Row],[ID_CLIENT]])</f>
        <v>0</v>
      </c>
    </row>
    <row r="699" spans="1:12" x14ac:dyDescent="0.25">
      <c r="A699" s="38">
        <v>698</v>
      </c>
      <c r="B699" s="38" t="str">
        <f>IF(NOT(ISBLANK(C699)),CONCATENATE(PARAMETRES!$C$3,A699),"")</f>
        <v/>
      </c>
      <c r="H699" s="40"/>
      <c r="I699" s="41"/>
      <c r="J699" s="41"/>
      <c r="L699" s="37">
        <f>SUMIFS(PROJETS!$K$2:$K$699,PROJETS!B699:B1396,Tableau5[[#This Row],[ID_CLIENT]])</f>
        <v>0</v>
      </c>
    </row>
    <row r="700" spans="1:12" x14ac:dyDescent="0.25">
      <c r="A700" s="38">
        <v>699</v>
      </c>
      <c r="B700" s="38" t="str">
        <f>IF(NOT(ISBLANK(C700)),CONCATENATE(PARAMETRES!$C$3,A700),"")</f>
        <v/>
      </c>
      <c r="H700" s="40"/>
      <c r="I700" s="41"/>
      <c r="J700" s="41"/>
      <c r="L700" s="37">
        <f>SUMIFS(PROJETS!$K$2:$K$699,PROJETS!B700:B1397,Tableau5[[#This Row],[ID_CLIENT]])</f>
        <v>1</v>
      </c>
    </row>
  </sheetData>
  <sheetProtection selectLockedCells="1" selectUnlockedCells="1"/>
  <customSheetViews>
    <customSheetView guid="{C13BF634-D626-4580-8682-42E5361F180D}" showAutoFilter="1" hiddenColumns="1" topLeftCell="B1">
      <selection activeCell="D13" sqref="D13"/>
      <pageMargins left="0.7" right="0.7" top="0.75" bottom="0.75" header="0.3" footer="0.3"/>
      <autoFilter ref="B1:H701"/>
    </customSheetView>
  </customSheetViews>
  <conditionalFormatting sqref="K2:K698">
    <cfRule type="cellIs" dxfId="13" priority="1" operator="equal">
      <formula>0</formula>
    </cfRule>
    <cfRule type="colorScale" priority="2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7"/>
  </sheetPr>
  <dimension ref="A1:X700"/>
  <sheetViews>
    <sheetView topLeftCell="G1" zoomScaleNormal="100" workbookViewId="0">
      <pane ySplit="1" topLeftCell="A2" activePane="bottomLeft" state="frozen"/>
      <selection pane="bottomLeft" activeCell="K3" sqref="K3"/>
    </sheetView>
  </sheetViews>
  <sheetFormatPr baseColWidth="10" defaultRowHeight="15" x14ac:dyDescent="0.25"/>
  <cols>
    <col min="1" max="1" width="4" style="1" hidden="1" customWidth="1"/>
    <col min="2" max="2" width="14.42578125" style="1" bestFit="1" customWidth="1"/>
    <col min="3" max="3" width="19.85546875" style="1" bestFit="1" customWidth="1"/>
    <col min="4" max="4" width="14.85546875" style="1" bestFit="1" customWidth="1"/>
    <col min="5" max="5" width="21" style="1" bestFit="1" customWidth="1"/>
    <col min="6" max="6" width="19.140625" style="1" bestFit="1" customWidth="1"/>
    <col min="7" max="7" width="16.28515625" style="1" bestFit="1" customWidth="1"/>
    <col min="8" max="8" width="22.5703125" style="1" bestFit="1" customWidth="1"/>
    <col min="9" max="9" width="12.28515625" style="1" bestFit="1" customWidth="1"/>
    <col min="10" max="10" width="20.28515625" style="1" bestFit="1" customWidth="1"/>
    <col min="11" max="11" width="23.5703125" style="1" bestFit="1" customWidth="1"/>
    <col min="12" max="12" width="23.28515625" style="1" bestFit="1" customWidth="1"/>
    <col min="13" max="13" width="23.28515625" style="58" customWidth="1"/>
    <col min="14" max="14" width="37.5703125" style="1" bestFit="1" customWidth="1"/>
    <col min="15" max="15" width="19.5703125" style="1" hidden="1" customWidth="1"/>
    <col min="16" max="24" width="11.42578125" style="1"/>
  </cols>
  <sheetData>
    <row r="1" spans="1:15" x14ac:dyDescent="0.25">
      <c r="A1" s="7" t="s">
        <v>155</v>
      </c>
      <c r="B1" s="90" t="s">
        <v>0</v>
      </c>
      <c r="C1" s="90" t="s">
        <v>9</v>
      </c>
      <c r="D1" s="90" t="s">
        <v>1</v>
      </c>
      <c r="E1" s="90" t="s">
        <v>2</v>
      </c>
      <c r="F1" s="90" t="s">
        <v>3</v>
      </c>
      <c r="G1" s="90" t="s">
        <v>4</v>
      </c>
      <c r="H1" s="90" t="s">
        <v>10</v>
      </c>
      <c r="I1" s="90" t="s">
        <v>5</v>
      </c>
      <c r="J1" s="90" t="s">
        <v>6</v>
      </c>
      <c r="K1" s="90" t="s">
        <v>46</v>
      </c>
      <c r="L1" s="90" t="s">
        <v>54</v>
      </c>
      <c r="M1" s="90" t="s">
        <v>161</v>
      </c>
      <c r="N1" s="90" t="s">
        <v>75</v>
      </c>
      <c r="O1" s="6" t="s">
        <v>158</v>
      </c>
    </row>
    <row r="2" spans="1:15" x14ac:dyDescent="0.25">
      <c r="A2" s="1">
        <v>1</v>
      </c>
      <c r="B2" s="1" t="s">
        <v>40</v>
      </c>
      <c r="C2" s="1" t="str">
        <f>VLOOKUP(PROJETS!B2,CLIENTS!$B$2:$C$700, 2, FALSE)</f>
        <v>CCI 36</v>
      </c>
      <c r="D2" s="1" t="str">
        <f>IF(NOT(ISBLANK(E2)),CONCATENATE(PARAMETRES!$C$4,A2),"")</f>
        <v>PRO_1</v>
      </c>
      <c r="E2" s="1" t="s">
        <v>45</v>
      </c>
      <c r="F2" s="2">
        <v>42668</v>
      </c>
      <c r="G2" s="2">
        <v>42741</v>
      </c>
      <c r="H2" s="9">
        <f>G2-F2</f>
        <v>73</v>
      </c>
      <c r="I2" s="1" t="s">
        <v>15</v>
      </c>
      <c r="J2" s="4"/>
      <c r="K2" s="4">
        <f>COUNTIF(TÂCHES!$D$2:$D$699,D2)</f>
        <v>53</v>
      </c>
      <c r="L2" s="4">
        <f ca="1">SUMIF(TÂCHES!$D$2:$O$699,PROJETS!D2,TÂCHES!$K$2:$K$699)</f>
        <v>21.049999999999997</v>
      </c>
      <c r="M2" s="4">
        <f>COUNTIFS(TÂCHES!$N$2:$N$699,"Terminé",TÂCHES!$D$2:$D$699,D2)</f>
        <v>53</v>
      </c>
      <c r="N2" s="3">
        <f ca="1">IF(NOT(ISBLANK(G2)),G2-PARAMETRES!$C$6,"")</f>
        <v>2</v>
      </c>
      <c r="O2" s="1" t="str">
        <f t="shared" ref="O2:O65" ca="1" si="0">IF(AND(I2="Terminé",N2=0),"1","0")</f>
        <v>0</v>
      </c>
    </row>
    <row r="3" spans="1:15" ht="30" x14ac:dyDescent="0.25">
      <c r="A3" s="1">
        <v>2</v>
      </c>
      <c r="B3" s="1" t="s">
        <v>40</v>
      </c>
      <c r="C3" s="1" t="str">
        <f>VLOOKUP(PROJETS!B3,CLIENTS!$B$2:$C$700, 2, FALSE)</f>
        <v>CCI 36</v>
      </c>
      <c r="D3" s="1" t="str">
        <f>IF(NOT(ISBLANK(E3)),CONCATENATE(PARAMETRES!$C$4,A3),"")</f>
        <v>PRO_2</v>
      </c>
      <c r="E3" s="1" t="s">
        <v>156</v>
      </c>
      <c r="F3" s="2">
        <v>42739</v>
      </c>
      <c r="G3" s="2">
        <v>42825</v>
      </c>
      <c r="H3" s="9">
        <f t="shared" ref="H3:H66" si="1">G3-F3</f>
        <v>86</v>
      </c>
      <c r="I3" s="1" t="s">
        <v>13</v>
      </c>
      <c r="J3" s="4" t="s">
        <v>157</v>
      </c>
      <c r="K3" s="4">
        <f>IF(D3="","",COUNTIF(TÂCHES!$D$2:$D$699,D3))</f>
        <v>1</v>
      </c>
      <c r="L3" s="4">
        <f ca="1">SUMIF(TÂCHES!$D$2:$O$699,PROJETS!D3,TÂCHES!$K$2:$K$699)</f>
        <v>0</v>
      </c>
      <c r="M3" s="4">
        <f>COUNTIFS(TÂCHES!$N$2:$N$699,"Terminé",TÂCHES!$D$2:$D$699,D3)</f>
        <v>1</v>
      </c>
      <c r="N3" s="3">
        <f ca="1">IF(NOT(ISBLANK(G3)),G3-PARAMETRES!$C$6,"")</f>
        <v>86</v>
      </c>
      <c r="O3" s="1" t="str">
        <f t="shared" ca="1" si="0"/>
        <v>0</v>
      </c>
    </row>
    <row r="4" spans="1:15" x14ac:dyDescent="0.25">
      <c r="A4" s="1">
        <v>3</v>
      </c>
      <c r="B4" s="1" t="s">
        <v>41</v>
      </c>
      <c r="C4" s="1" t="e">
        <f>VLOOKUP(PROJETS!B4,CLIENTS!$B$2:$C$700, 2, FALSE)</f>
        <v>#N/A</v>
      </c>
      <c r="D4" s="1" t="str">
        <f>IF(NOT(ISBLANK(E4)),CONCATENATE(PARAMETRES!$C$4,A4),"")</f>
        <v/>
      </c>
      <c r="F4" s="2"/>
      <c r="G4" s="2"/>
      <c r="H4" s="9">
        <f t="shared" si="1"/>
        <v>0</v>
      </c>
      <c r="J4" s="4"/>
      <c r="K4" s="4" t="str">
        <f>IF(D4="","",COUNTIF(TÂCHES!$D$2:$D$699,D4))</f>
        <v/>
      </c>
      <c r="L4" s="4">
        <f ca="1">SUMIF(TÂCHES!$D$2:$O$699,PROJETS!D4,TÂCHES!$K$2:$K$699)</f>
        <v>0</v>
      </c>
      <c r="M4" s="4">
        <f>COUNTIFS(TÂCHES!$N$2:$N$699,"Terminé",TÂCHES!$D$2:$D$699,D4)</f>
        <v>0</v>
      </c>
      <c r="N4" s="3" t="str">
        <f>IF(NOT(ISBLANK(G4)),G4-PARAMETRES!$C$6,"")</f>
        <v/>
      </c>
      <c r="O4" s="1" t="str">
        <f t="shared" si="0"/>
        <v>0</v>
      </c>
    </row>
    <row r="5" spans="1:15" x14ac:dyDescent="0.25">
      <c r="A5" s="1">
        <v>4</v>
      </c>
      <c r="B5" s="1" t="s">
        <v>41</v>
      </c>
      <c r="C5" s="1" t="e">
        <f>VLOOKUP(PROJETS!B5,CLIENTS!$B$2:$C$700, 2, FALSE)</f>
        <v>#N/A</v>
      </c>
      <c r="D5" s="1" t="str">
        <f>IF(NOT(ISBLANK(E5)),CONCATENATE(PARAMETRES!$C$4,A5),"")</f>
        <v/>
      </c>
      <c r="F5" s="2"/>
      <c r="G5" s="2"/>
      <c r="H5" s="9">
        <f t="shared" si="1"/>
        <v>0</v>
      </c>
      <c r="J5" s="4"/>
      <c r="K5" s="4" t="str">
        <f>IF(D5="","",COUNTIF(TÂCHES!$D$2:$D$699,D5))</f>
        <v/>
      </c>
      <c r="L5" s="4">
        <f ca="1">SUMIF(TÂCHES!$D$2:$O$699,PROJETS!D5,TÂCHES!$K$2:$K$699)</f>
        <v>0</v>
      </c>
      <c r="M5" s="4">
        <f>COUNTIFS(TÂCHES!$N$2:$N$699,"Terminé",TÂCHES!$D$2:$D$699,D5)</f>
        <v>0</v>
      </c>
      <c r="N5" s="3" t="str">
        <f>IF(NOT(ISBLANK(G5)),G5-PARAMETRES!$C$6,"")</f>
        <v/>
      </c>
      <c r="O5" s="1" t="str">
        <f t="shared" si="0"/>
        <v>0</v>
      </c>
    </row>
    <row r="6" spans="1:15" x14ac:dyDescent="0.25">
      <c r="A6" s="1">
        <v>5</v>
      </c>
      <c r="B6" s="1" t="s">
        <v>41</v>
      </c>
      <c r="C6" s="1" t="e">
        <f>VLOOKUP(PROJETS!B6,CLIENTS!$B$2:$C$700, 2, FALSE)</f>
        <v>#N/A</v>
      </c>
      <c r="D6" s="1" t="str">
        <f>IF(NOT(ISBLANK(E6)),CONCATENATE(PARAMETRES!$C$4,A6),"")</f>
        <v/>
      </c>
      <c r="F6" s="2"/>
      <c r="G6" s="2"/>
      <c r="H6" s="9">
        <f t="shared" si="1"/>
        <v>0</v>
      </c>
      <c r="J6" s="4"/>
      <c r="K6" s="4" t="str">
        <f>IF(D6="","",COUNTIF(TÂCHES!$D$2:$D$699,D6))</f>
        <v/>
      </c>
      <c r="L6" s="4">
        <f ca="1">SUMIF(TÂCHES!$D$2:$O$699,PROJETS!D6,TÂCHES!$K$2:$K$699)</f>
        <v>0</v>
      </c>
      <c r="M6" s="4">
        <f>COUNTIFS(TÂCHES!$N$2:$N$699,"Terminé",TÂCHES!$D$2:$D$699,D6)</f>
        <v>0</v>
      </c>
      <c r="N6" s="3" t="str">
        <f>IF(NOT(ISBLANK(G6)),G6-PARAMETRES!$C$6,"")</f>
        <v/>
      </c>
      <c r="O6" s="1" t="str">
        <f t="shared" si="0"/>
        <v>0</v>
      </c>
    </row>
    <row r="7" spans="1:15" x14ac:dyDescent="0.25">
      <c r="A7" s="1">
        <v>6</v>
      </c>
      <c r="B7" s="1" t="s">
        <v>41</v>
      </c>
      <c r="C7" s="1" t="e">
        <f>VLOOKUP(PROJETS!B7,CLIENTS!$B$2:$C$700, 2, FALSE)</f>
        <v>#N/A</v>
      </c>
      <c r="D7" s="1" t="str">
        <f>IF(NOT(ISBLANK(E7)),CONCATENATE(PARAMETRES!$C$4,A7),"")</f>
        <v/>
      </c>
      <c r="F7" s="2"/>
      <c r="G7" s="2"/>
      <c r="H7" s="9">
        <f t="shared" si="1"/>
        <v>0</v>
      </c>
      <c r="J7" s="4"/>
      <c r="K7" s="4" t="str">
        <f>IF(D7="","",COUNTIF(TÂCHES!$D$2:$D$699,D7))</f>
        <v/>
      </c>
      <c r="L7" s="4">
        <f ca="1">SUMIF(TÂCHES!$D$2:$O$699,PROJETS!D7,TÂCHES!$K$2:$K$699)</f>
        <v>0</v>
      </c>
      <c r="M7" s="4">
        <f>COUNTIFS(TÂCHES!$N$2:$N$699,"Terminé",TÂCHES!$D$2:$D$699,D7)</f>
        <v>0</v>
      </c>
      <c r="N7" s="3" t="str">
        <f>IF(NOT(ISBLANK(G7)),G7-PARAMETRES!$C$6,"")</f>
        <v/>
      </c>
      <c r="O7" s="1" t="str">
        <f t="shared" si="0"/>
        <v>0</v>
      </c>
    </row>
    <row r="8" spans="1:15" x14ac:dyDescent="0.25">
      <c r="A8" s="1">
        <v>7</v>
      </c>
      <c r="B8" s="1" t="s">
        <v>41</v>
      </c>
      <c r="C8" s="1" t="e">
        <f>VLOOKUP(PROJETS!B8,CLIENTS!$B$2:$C$700, 2, FALSE)</f>
        <v>#N/A</v>
      </c>
      <c r="D8" s="1" t="str">
        <f>IF(NOT(ISBLANK(E8)),CONCATENATE(PARAMETRES!$C$4,A8),"")</f>
        <v/>
      </c>
      <c r="F8" s="2"/>
      <c r="G8" s="2"/>
      <c r="H8" s="9">
        <f t="shared" si="1"/>
        <v>0</v>
      </c>
      <c r="J8" s="4"/>
      <c r="K8" s="4" t="str">
        <f>IF(D8="","",COUNTIF(TÂCHES!$D$2:$D$699,D8))</f>
        <v/>
      </c>
      <c r="L8" s="4">
        <f ca="1">SUMIF(TÂCHES!$D$2:$O$699,PROJETS!D8,TÂCHES!$K$2:$K$699)</f>
        <v>0</v>
      </c>
      <c r="M8" s="4">
        <f>COUNTIFS(TÂCHES!$N$2:$N$699,"Terminé",TÂCHES!$D$2:$D$699,D8)</f>
        <v>0</v>
      </c>
      <c r="N8" s="3" t="str">
        <f>IF(NOT(ISBLANK(G8)),G8-PARAMETRES!$C$6,"")</f>
        <v/>
      </c>
      <c r="O8" s="1" t="str">
        <f t="shared" si="0"/>
        <v>0</v>
      </c>
    </row>
    <row r="9" spans="1:15" x14ac:dyDescent="0.25">
      <c r="A9" s="1">
        <v>8</v>
      </c>
      <c r="B9" s="1" t="s">
        <v>41</v>
      </c>
      <c r="C9" s="1" t="e">
        <f>VLOOKUP(PROJETS!B9,CLIENTS!$B$2:$C$700, 2, FALSE)</f>
        <v>#N/A</v>
      </c>
      <c r="D9" s="1" t="str">
        <f>IF(NOT(ISBLANK(E9)),CONCATENATE(PARAMETRES!$C$4,A9),"")</f>
        <v/>
      </c>
      <c r="F9" s="2"/>
      <c r="G9" s="2"/>
      <c r="H9" s="9">
        <f t="shared" si="1"/>
        <v>0</v>
      </c>
      <c r="J9" s="4"/>
      <c r="K9" s="4" t="str">
        <f>IF(D9="","",COUNTIF(TÂCHES!$D$2:$D$699,D9))</f>
        <v/>
      </c>
      <c r="L9" s="4">
        <f ca="1">SUMIF(TÂCHES!$D$2:$O$699,PROJETS!D9,TÂCHES!$K$2:$K$699)</f>
        <v>0</v>
      </c>
      <c r="M9" s="4">
        <f>COUNTIFS(TÂCHES!$N$2:$N$699,"Terminé",TÂCHES!$D$2:$D$699,D9)</f>
        <v>0</v>
      </c>
      <c r="N9" s="3" t="str">
        <f>IF(NOT(ISBLANK(G9)),G9-PARAMETRES!$C$6,"")</f>
        <v/>
      </c>
      <c r="O9" s="1" t="str">
        <f t="shared" si="0"/>
        <v>0</v>
      </c>
    </row>
    <row r="10" spans="1:15" x14ac:dyDescent="0.25">
      <c r="A10" s="1">
        <v>9</v>
      </c>
      <c r="B10" s="1" t="s">
        <v>41</v>
      </c>
      <c r="C10" s="1" t="e">
        <f>VLOOKUP(PROJETS!B10,CLIENTS!$B$2:$C$700, 2, FALSE)</f>
        <v>#N/A</v>
      </c>
      <c r="D10" s="1" t="str">
        <f>IF(NOT(ISBLANK(E10)),CONCATENATE(PARAMETRES!$C$4,A10),"")</f>
        <v/>
      </c>
      <c r="F10" s="2"/>
      <c r="G10" s="2"/>
      <c r="H10" s="9">
        <f t="shared" si="1"/>
        <v>0</v>
      </c>
      <c r="J10" s="4"/>
      <c r="K10" s="4" t="str">
        <f>IF(D10="","",COUNTIF(TÂCHES!$D$2:$D$699,D10))</f>
        <v/>
      </c>
      <c r="L10" s="4">
        <f ca="1">SUMIF(TÂCHES!$D$2:$O$699,PROJETS!D10,TÂCHES!$K$2:$K$699)</f>
        <v>0</v>
      </c>
      <c r="M10" s="4">
        <f>COUNTIFS(TÂCHES!$N$2:$N$699,"Terminé",TÂCHES!$D$2:$D$699,D10)</f>
        <v>0</v>
      </c>
      <c r="N10" s="3" t="str">
        <f>IF(NOT(ISBLANK(G10)),G10-PARAMETRES!$C$6,"")</f>
        <v/>
      </c>
      <c r="O10" s="1" t="str">
        <f t="shared" si="0"/>
        <v>0</v>
      </c>
    </row>
    <row r="11" spans="1:15" x14ac:dyDescent="0.25">
      <c r="A11" s="1">
        <v>10</v>
      </c>
      <c r="B11" s="1" t="s">
        <v>41</v>
      </c>
      <c r="C11" s="1" t="e">
        <f>VLOOKUP(PROJETS!B11,CLIENTS!$B$2:$C$700, 2, FALSE)</f>
        <v>#N/A</v>
      </c>
      <c r="D11" s="1" t="str">
        <f>IF(NOT(ISBLANK(E11)),CONCATENATE(PARAMETRES!$C$4,A11),"")</f>
        <v/>
      </c>
      <c r="F11" s="2"/>
      <c r="G11" s="2"/>
      <c r="H11" s="9">
        <f t="shared" si="1"/>
        <v>0</v>
      </c>
      <c r="J11" s="4"/>
      <c r="K11" s="4" t="str">
        <f>IF(D11="","",COUNTIF(TÂCHES!$D$2:$D$699,D11))</f>
        <v/>
      </c>
      <c r="L11" s="4">
        <f ca="1">SUMIF(TÂCHES!$D$2:$O$699,PROJETS!D11,TÂCHES!$K$2:$K$699)</f>
        <v>0</v>
      </c>
      <c r="M11" s="4">
        <f>COUNTIFS(TÂCHES!$N$2:$N$699,"Terminé",TÂCHES!$D$2:$D$699,D11)</f>
        <v>0</v>
      </c>
      <c r="N11" s="3" t="str">
        <f>IF(NOT(ISBLANK(G11)),G11-PARAMETRES!$C$6,"")</f>
        <v/>
      </c>
      <c r="O11" s="1" t="str">
        <f t="shared" si="0"/>
        <v>0</v>
      </c>
    </row>
    <row r="12" spans="1:15" x14ac:dyDescent="0.25">
      <c r="A12" s="1">
        <v>11</v>
      </c>
      <c r="B12" s="1" t="s">
        <v>41</v>
      </c>
      <c r="C12" s="1" t="e">
        <f>VLOOKUP(PROJETS!B12,CLIENTS!$B$2:$C$700, 2, FALSE)</f>
        <v>#N/A</v>
      </c>
      <c r="D12" s="1" t="str">
        <f>IF(NOT(ISBLANK(E12)),CONCATENATE(PARAMETRES!$C$4,A12),"")</f>
        <v/>
      </c>
      <c r="F12" s="2"/>
      <c r="G12" s="2"/>
      <c r="H12" s="9">
        <f t="shared" si="1"/>
        <v>0</v>
      </c>
      <c r="J12" s="4"/>
      <c r="K12" s="4" t="str">
        <f>IF(D12="","",COUNTIF(TÂCHES!$D$2:$D$699,D12))</f>
        <v/>
      </c>
      <c r="L12" s="4">
        <f ca="1">SUMIF(TÂCHES!$D$2:$O$699,PROJETS!D12,TÂCHES!$K$2:$K$699)</f>
        <v>0</v>
      </c>
      <c r="M12" s="4">
        <f>COUNTIFS(TÂCHES!$N$2:$N$699,"Terminé",TÂCHES!$D$2:$D$699,D12)</f>
        <v>0</v>
      </c>
      <c r="N12" s="3" t="str">
        <f>IF(NOT(ISBLANK(G12)),G12-PARAMETRES!$C$6,"")</f>
        <v/>
      </c>
      <c r="O12" s="1" t="str">
        <f t="shared" si="0"/>
        <v>0</v>
      </c>
    </row>
    <row r="13" spans="1:15" x14ac:dyDescent="0.25">
      <c r="A13" s="1">
        <v>12</v>
      </c>
      <c r="B13" s="1" t="s">
        <v>41</v>
      </c>
      <c r="C13" s="1" t="e">
        <f>VLOOKUP(PROJETS!B13,CLIENTS!$B$2:$C$700, 2, FALSE)</f>
        <v>#N/A</v>
      </c>
      <c r="D13" s="1" t="str">
        <f>IF(NOT(ISBLANK(E13)),CONCATENATE(PARAMETRES!$C$4,A13),"")</f>
        <v/>
      </c>
      <c r="F13" s="2"/>
      <c r="G13" s="2"/>
      <c r="H13" s="9">
        <f t="shared" si="1"/>
        <v>0</v>
      </c>
      <c r="J13" s="4"/>
      <c r="K13" s="4" t="str">
        <f>IF(D13="","",COUNTIF(TÂCHES!$D$2:$D$699,D13))</f>
        <v/>
      </c>
      <c r="L13" s="4">
        <f ca="1">SUMIF(TÂCHES!$D$2:$O$699,PROJETS!D13,TÂCHES!$K$2:$K$699)</f>
        <v>0</v>
      </c>
      <c r="M13" s="4">
        <f>COUNTIFS(TÂCHES!$N$2:$N$699,"Terminé",TÂCHES!$D$2:$D$699,D13)</f>
        <v>0</v>
      </c>
      <c r="N13" s="3" t="str">
        <f>IF(NOT(ISBLANK(G13)),G13-PARAMETRES!$C$6,"")</f>
        <v/>
      </c>
      <c r="O13" s="1" t="str">
        <f t="shared" si="0"/>
        <v>0</v>
      </c>
    </row>
    <row r="14" spans="1:15" x14ac:dyDescent="0.25">
      <c r="A14" s="1">
        <v>13</v>
      </c>
      <c r="B14" s="1" t="s">
        <v>41</v>
      </c>
      <c r="C14" s="1" t="e">
        <f>VLOOKUP(PROJETS!B14,CLIENTS!$B$2:$C$700, 2, FALSE)</f>
        <v>#N/A</v>
      </c>
      <c r="D14" s="1" t="str">
        <f>IF(NOT(ISBLANK(E14)),CONCATENATE(PARAMETRES!$C$4,A14),"")</f>
        <v/>
      </c>
      <c r="F14" s="2"/>
      <c r="G14" s="2"/>
      <c r="H14" s="9">
        <f t="shared" si="1"/>
        <v>0</v>
      </c>
      <c r="J14" s="4"/>
      <c r="K14" s="4" t="str">
        <f>IF(D14="","",COUNTIF(TÂCHES!$D$2:$D$699,D14))</f>
        <v/>
      </c>
      <c r="L14" s="4">
        <f ca="1">SUMIF(TÂCHES!$D$2:$O$699,PROJETS!D14,TÂCHES!$K$2:$K$699)</f>
        <v>0</v>
      </c>
      <c r="M14" s="4">
        <f>COUNTIFS(TÂCHES!$N$2:$N$699,"Terminé",TÂCHES!$D$2:$D$699,D14)</f>
        <v>0</v>
      </c>
      <c r="N14" s="3" t="str">
        <f>IF(NOT(ISBLANK(G14)),G14-PARAMETRES!$C$6,"")</f>
        <v/>
      </c>
      <c r="O14" s="1" t="str">
        <f t="shared" si="0"/>
        <v>0</v>
      </c>
    </row>
    <row r="15" spans="1:15" x14ac:dyDescent="0.25">
      <c r="A15" s="1">
        <v>14</v>
      </c>
      <c r="B15" s="1" t="s">
        <v>41</v>
      </c>
      <c r="C15" s="1" t="e">
        <f>VLOOKUP(PROJETS!B15,CLIENTS!$B$2:$C$700, 2, FALSE)</f>
        <v>#N/A</v>
      </c>
      <c r="D15" s="1" t="str">
        <f>IF(NOT(ISBLANK(E15)),CONCATENATE(PARAMETRES!$C$4,A15),"")</f>
        <v/>
      </c>
      <c r="F15" s="2"/>
      <c r="G15" s="2"/>
      <c r="H15" s="9">
        <f t="shared" si="1"/>
        <v>0</v>
      </c>
      <c r="J15" s="4"/>
      <c r="K15" s="4" t="str">
        <f>IF(D15="","",COUNTIF(TÂCHES!$D$2:$D$699,D15))</f>
        <v/>
      </c>
      <c r="L15" s="4">
        <f ca="1">SUMIF(TÂCHES!$D$2:$O$699,PROJETS!D15,TÂCHES!$K$2:$K$699)</f>
        <v>0</v>
      </c>
      <c r="M15" s="4">
        <f>COUNTIFS(TÂCHES!$N$2:$N$699,"Terminé",TÂCHES!$D$2:$D$699,D15)</f>
        <v>0</v>
      </c>
      <c r="N15" s="3" t="str">
        <f>IF(NOT(ISBLANK(G15)),G15-PARAMETRES!$C$6,"")</f>
        <v/>
      </c>
      <c r="O15" s="1" t="str">
        <f t="shared" si="0"/>
        <v>0</v>
      </c>
    </row>
    <row r="16" spans="1:15" x14ac:dyDescent="0.25">
      <c r="A16" s="1">
        <v>15</v>
      </c>
      <c r="B16" s="1" t="s">
        <v>41</v>
      </c>
      <c r="C16" s="1" t="e">
        <f>VLOOKUP(PROJETS!B16,CLIENTS!$B$2:$C$700, 2, FALSE)</f>
        <v>#N/A</v>
      </c>
      <c r="D16" s="1" t="str">
        <f>IF(NOT(ISBLANK(E16)),CONCATENATE(PARAMETRES!$C$4,A16),"")</f>
        <v/>
      </c>
      <c r="F16" s="2"/>
      <c r="G16" s="2"/>
      <c r="H16" s="9">
        <f t="shared" si="1"/>
        <v>0</v>
      </c>
      <c r="J16" s="4"/>
      <c r="K16" s="4" t="str">
        <f>IF(D16="","",COUNTIF(TÂCHES!$D$2:$D$699,D16))</f>
        <v/>
      </c>
      <c r="L16" s="4">
        <f ca="1">SUMIF(TÂCHES!$D$2:$O$699,PROJETS!D16,TÂCHES!$K$2:$K$699)</f>
        <v>0</v>
      </c>
      <c r="M16" s="4">
        <f>COUNTIFS(TÂCHES!$N$2:$N$699,"Terminé",TÂCHES!$D$2:$D$699,D16)</f>
        <v>0</v>
      </c>
      <c r="N16" s="3" t="str">
        <f>IF(NOT(ISBLANK(G16)),G16-PARAMETRES!$C$6,"")</f>
        <v/>
      </c>
      <c r="O16" s="1" t="str">
        <f t="shared" si="0"/>
        <v>0</v>
      </c>
    </row>
    <row r="17" spans="1:15" x14ac:dyDescent="0.25">
      <c r="A17" s="1">
        <v>16</v>
      </c>
      <c r="B17" s="1" t="s">
        <v>41</v>
      </c>
      <c r="C17" s="1" t="e">
        <f>VLOOKUP(PROJETS!B17,CLIENTS!$B$2:$C$700, 2, FALSE)</f>
        <v>#N/A</v>
      </c>
      <c r="D17" s="1" t="str">
        <f>IF(NOT(ISBLANK(E17)),CONCATENATE(PARAMETRES!$C$4,A17),"")</f>
        <v/>
      </c>
      <c r="F17" s="2"/>
      <c r="G17" s="2"/>
      <c r="H17" s="9">
        <f t="shared" si="1"/>
        <v>0</v>
      </c>
      <c r="J17" s="4"/>
      <c r="K17" s="4" t="str">
        <f>IF(D17="","",COUNTIF(TÂCHES!$D$2:$D$699,D17))</f>
        <v/>
      </c>
      <c r="L17" s="4">
        <f ca="1">SUMIF(TÂCHES!$D$2:$O$699,PROJETS!D17,TÂCHES!$K$2:$K$699)</f>
        <v>0</v>
      </c>
      <c r="M17" s="4">
        <f>COUNTIFS(TÂCHES!$N$2:$N$699,"Terminé",TÂCHES!$D$2:$D$699,D17)</f>
        <v>0</v>
      </c>
      <c r="N17" s="3" t="str">
        <f>IF(NOT(ISBLANK(G17)),G17-PARAMETRES!$C$6,"")</f>
        <v/>
      </c>
      <c r="O17" s="1" t="str">
        <f t="shared" si="0"/>
        <v>0</v>
      </c>
    </row>
    <row r="18" spans="1:15" x14ac:dyDescent="0.25">
      <c r="A18" s="1">
        <v>17</v>
      </c>
      <c r="B18" s="1" t="s">
        <v>41</v>
      </c>
      <c r="C18" s="1" t="e">
        <f>VLOOKUP(PROJETS!B18,CLIENTS!$B$2:$C$700, 2, FALSE)</f>
        <v>#N/A</v>
      </c>
      <c r="D18" s="1" t="str">
        <f>IF(NOT(ISBLANK(E18)),CONCATENATE(PARAMETRES!$C$4,A18),"")</f>
        <v/>
      </c>
      <c r="F18" s="2"/>
      <c r="G18" s="2"/>
      <c r="H18" s="9">
        <f t="shared" si="1"/>
        <v>0</v>
      </c>
      <c r="J18" s="4"/>
      <c r="K18" s="4" t="str">
        <f>IF(D18="","",COUNTIF(TÂCHES!$D$2:$D$699,D18))</f>
        <v/>
      </c>
      <c r="L18" s="4">
        <f ca="1">SUMIF(TÂCHES!$D$2:$O$699,PROJETS!D18,TÂCHES!$K$2:$K$699)</f>
        <v>0</v>
      </c>
      <c r="M18" s="4">
        <f>COUNTIFS(TÂCHES!$N$2:$N$699,"Terminé",TÂCHES!$D$2:$D$699,D18)</f>
        <v>0</v>
      </c>
      <c r="N18" s="3" t="str">
        <f>IF(NOT(ISBLANK(G18)),G18-PARAMETRES!$C$6,"")</f>
        <v/>
      </c>
      <c r="O18" s="1" t="str">
        <f t="shared" si="0"/>
        <v>0</v>
      </c>
    </row>
    <row r="19" spans="1:15" x14ac:dyDescent="0.25">
      <c r="A19" s="1">
        <v>18</v>
      </c>
      <c r="B19" s="1" t="s">
        <v>41</v>
      </c>
      <c r="C19" s="1" t="e">
        <f>VLOOKUP(PROJETS!B19,CLIENTS!$B$2:$C$700, 2, FALSE)</f>
        <v>#N/A</v>
      </c>
      <c r="D19" s="1" t="str">
        <f>IF(NOT(ISBLANK(E19)),CONCATENATE(PARAMETRES!$C$4,A19),"")</f>
        <v/>
      </c>
      <c r="F19" s="2"/>
      <c r="G19" s="2"/>
      <c r="H19" s="9">
        <f t="shared" si="1"/>
        <v>0</v>
      </c>
      <c r="J19" s="4"/>
      <c r="K19" s="4" t="str">
        <f>IF(D19="","",COUNTIF(TÂCHES!$D$2:$D$699,D19))</f>
        <v/>
      </c>
      <c r="L19" s="4">
        <f ca="1">SUMIF(TÂCHES!$D$2:$O$699,PROJETS!D19,TÂCHES!$K$2:$K$699)</f>
        <v>0</v>
      </c>
      <c r="M19" s="4">
        <f>COUNTIFS(TÂCHES!$N$2:$N$699,"Terminé",TÂCHES!$D$2:$D$699,D19)</f>
        <v>0</v>
      </c>
      <c r="N19" s="3" t="str">
        <f>IF(NOT(ISBLANK(G19)),G19-PARAMETRES!$C$6,"")</f>
        <v/>
      </c>
      <c r="O19" s="1" t="str">
        <f t="shared" si="0"/>
        <v>0</v>
      </c>
    </row>
    <row r="20" spans="1:15" x14ac:dyDescent="0.25">
      <c r="A20" s="1">
        <v>19</v>
      </c>
      <c r="B20" s="1" t="s">
        <v>41</v>
      </c>
      <c r="C20" s="1" t="e">
        <f>VLOOKUP(PROJETS!B20,CLIENTS!$B$2:$C$700, 2, FALSE)</f>
        <v>#N/A</v>
      </c>
      <c r="D20" s="1" t="str">
        <f>IF(NOT(ISBLANK(E20)),CONCATENATE(PARAMETRES!$C$4,A20),"")</f>
        <v/>
      </c>
      <c r="F20" s="2"/>
      <c r="G20" s="2"/>
      <c r="H20" s="9">
        <f t="shared" si="1"/>
        <v>0</v>
      </c>
      <c r="J20" s="4"/>
      <c r="K20" s="4" t="str">
        <f>IF(D20="","",COUNTIF(TÂCHES!$D$2:$D$699,D20))</f>
        <v/>
      </c>
      <c r="L20" s="4">
        <f ca="1">SUMIF(TÂCHES!$D$2:$O$699,PROJETS!D20,TÂCHES!$K$2:$K$699)</f>
        <v>0</v>
      </c>
      <c r="M20" s="4">
        <f>COUNTIFS(TÂCHES!$N$2:$N$699,"Terminé",TÂCHES!$D$2:$D$699,D20)</f>
        <v>0</v>
      </c>
      <c r="N20" s="3" t="str">
        <f>IF(NOT(ISBLANK(G20)),G20-PARAMETRES!$C$6,"")</f>
        <v/>
      </c>
      <c r="O20" s="1" t="str">
        <f t="shared" si="0"/>
        <v>0</v>
      </c>
    </row>
    <row r="21" spans="1:15" x14ac:dyDescent="0.25">
      <c r="A21" s="1">
        <v>20</v>
      </c>
      <c r="B21" s="1" t="s">
        <v>41</v>
      </c>
      <c r="C21" s="1" t="e">
        <f>VLOOKUP(PROJETS!B21,CLIENTS!$B$2:$C$700, 2, FALSE)</f>
        <v>#N/A</v>
      </c>
      <c r="D21" s="1" t="str">
        <f>IF(NOT(ISBLANK(E21)),CONCATENATE(PARAMETRES!$C$4,A21),"")</f>
        <v/>
      </c>
      <c r="F21" s="2"/>
      <c r="G21" s="2"/>
      <c r="H21" s="9">
        <f t="shared" si="1"/>
        <v>0</v>
      </c>
      <c r="J21" s="4"/>
      <c r="K21" s="4" t="str">
        <f>IF(D21="","",COUNTIF(TÂCHES!$D$2:$D$699,D21))</f>
        <v/>
      </c>
      <c r="L21" s="4">
        <f ca="1">SUMIF(TÂCHES!$D$2:$O$699,PROJETS!D21,TÂCHES!$K$2:$K$699)</f>
        <v>0</v>
      </c>
      <c r="M21" s="4">
        <f>COUNTIFS(TÂCHES!$N$2:$N$699,"Terminé",TÂCHES!$D$2:$D$699,D21)</f>
        <v>0</v>
      </c>
      <c r="N21" s="3" t="str">
        <f>IF(NOT(ISBLANK(G21)),G21-PARAMETRES!$C$6,"")</f>
        <v/>
      </c>
      <c r="O21" s="1" t="str">
        <f t="shared" si="0"/>
        <v>0</v>
      </c>
    </row>
    <row r="22" spans="1:15" x14ac:dyDescent="0.25">
      <c r="A22" s="1">
        <v>21</v>
      </c>
      <c r="B22" s="1" t="s">
        <v>41</v>
      </c>
      <c r="C22" s="1" t="e">
        <f>VLOOKUP(PROJETS!B22,CLIENTS!$B$2:$C$700, 2, FALSE)</f>
        <v>#N/A</v>
      </c>
      <c r="D22" s="1" t="str">
        <f>IF(NOT(ISBLANK(E22)),CONCATENATE(PARAMETRES!$C$4,A22),"")</f>
        <v/>
      </c>
      <c r="F22" s="2"/>
      <c r="G22" s="2"/>
      <c r="H22" s="9">
        <f t="shared" si="1"/>
        <v>0</v>
      </c>
      <c r="J22" s="4"/>
      <c r="K22" s="4" t="str">
        <f>IF(D22="","",COUNTIF(TÂCHES!$D$2:$D$699,D22))</f>
        <v/>
      </c>
      <c r="L22" s="4">
        <f ca="1">SUMIF(TÂCHES!$D$2:$O$699,PROJETS!D22,TÂCHES!$K$2:$K$699)</f>
        <v>0</v>
      </c>
      <c r="M22" s="4">
        <f>COUNTIFS(TÂCHES!$N$2:$N$699,"Terminé",TÂCHES!$D$2:$D$699,D22)</f>
        <v>0</v>
      </c>
      <c r="N22" s="3" t="str">
        <f>IF(NOT(ISBLANK(G22)),G22-PARAMETRES!$C$6,"")</f>
        <v/>
      </c>
      <c r="O22" s="1" t="str">
        <f t="shared" si="0"/>
        <v>0</v>
      </c>
    </row>
    <row r="23" spans="1:15" x14ac:dyDescent="0.25">
      <c r="A23" s="1">
        <v>22</v>
      </c>
      <c r="B23" s="1" t="s">
        <v>41</v>
      </c>
      <c r="C23" s="1" t="e">
        <f>VLOOKUP(PROJETS!B23,CLIENTS!$B$2:$C$700, 2, FALSE)</f>
        <v>#N/A</v>
      </c>
      <c r="D23" s="1" t="str">
        <f>IF(NOT(ISBLANK(E23)),CONCATENATE(PARAMETRES!$C$4,A23),"")</f>
        <v/>
      </c>
      <c r="F23" s="2"/>
      <c r="G23" s="2"/>
      <c r="H23" s="9">
        <f t="shared" si="1"/>
        <v>0</v>
      </c>
      <c r="J23" s="4"/>
      <c r="K23" s="4" t="str">
        <f>IF(D23="","",COUNTIF(TÂCHES!$D$2:$D$699,D23))</f>
        <v/>
      </c>
      <c r="L23" s="4">
        <f ca="1">SUMIF(TÂCHES!$D$2:$O$699,PROJETS!D23,TÂCHES!$K$2:$K$699)</f>
        <v>0</v>
      </c>
      <c r="M23" s="4">
        <f>COUNTIFS(TÂCHES!$N$2:$N$699,"Terminé",TÂCHES!$D$2:$D$699,D23)</f>
        <v>0</v>
      </c>
      <c r="N23" s="3" t="str">
        <f>IF(NOT(ISBLANK(G23)),G23-PARAMETRES!$C$6,"")</f>
        <v/>
      </c>
      <c r="O23" s="1" t="str">
        <f t="shared" si="0"/>
        <v>0</v>
      </c>
    </row>
    <row r="24" spans="1:15" x14ac:dyDescent="0.25">
      <c r="A24" s="1">
        <v>23</v>
      </c>
      <c r="B24" s="1" t="s">
        <v>41</v>
      </c>
      <c r="C24" s="1" t="e">
        <f>VLOOKUP(PROJETS!B24,CLIENTS!$B$2:$C$700, 2, FALSE)</f>
        <v>#N/A</v>
      </c>
      <c r="D24" s="1" t="str">
        <f>IF(NOT(ISBLANK(E24)),CONCATENATE(PARAMETRES!$C$4,A24),"")</f>
        <v/>
      </c>
      <c r="F24" s="2"/>
      <c r="G24" s="2"/>
      <c r="H24" s="9">
        <f t="shared" si="1"/>
        <v>0</v>
      </c>
      <c r="J24" s="4"/>
      <c r="K24" s="4" t="str">
        <f>IF(D24="","",COUNTIF(TÂCHES!$D$2:$D$699,D24))</f>
        <v/>
      </c>
      <c r="L24" s="4">
        <f ca="1">SUMIF(TÂCHES!$D$2:$O$699,PROJETS!D24,TÂCHES!$K$2:$K$699)</f>
        <v>0</v>
      </c>
      <c r="M24" s="4">
        <f>COUNTIFS(TÂCHES!$N$2:$N$699,"Terminé",TÂCHES!$D$2:$D$699,D24)</f>
        <v>0</v>
      </c>
      <c r="N24" s="3" t="str">
        <f>IF(NOT(ISBLANK(G24)),G24-PARAMETRES!$C$6,"")</f>
        <v/>
      </c>
      <c r="O24" s="1" t="str">
        <f t="shared" si="0"/>
        <v>0</v>
      </c>
    </row>
    <row r="25" spans="1:15" x14ac:dyDescent="0.25">
      <c r="A25" s="1">
        <v>24</v>
      </c>
      <c r="B25" s="1" t="s">
        <v>41</v>
      </c>
      <c r="C25" s="1" t="e">
        <f>VLOOKUP(PROJETS!B25,CLIENTS!$B$2:$C$700, 2, FALSE)</f>
        <v>#N/A</v>
      </c>
      <c r="D25" s="1" t="str">
        <f>IF(NOT(ISBLANK(E25)),CONCATENATE(PARAMETRES!$C$4,A25),"")</f>
        <v/>
      </c>
      <c r="F25" s="2"/>
      <c r="G25" s="2"/>
      <c r="H25" s="9">
        <f t="shared" si="1"/>
        <v>0</v>
      </c>
      <c r="J25" s="4"/>
      <c r="K25" s="4" t="str">
        <f>IF(D25="","",COUNTIF(TÂCHES!$D$2:$D$699,D25))</f>
        <v/>
      </c>
      <c r="L25" s="4">
        <f ca="1">SUMIF(TÂCHES!$D$2:$O$699,PROJETS!D25,TÂCHES!$K$2:$K$699)</f>
        <v>0</v>
      </c>
      <c r="M25" s="4">
        <f>COUNTIFS(TÂCHES!$N$2:$N$699,"Terminé",TÂCHES!$D$2:$D$699,D25)</f>
        <v>0</v>
      </c>
      <c r="N25" s="3" t="str">
        <f>IF(NOT(ISBLANK(G25)),G25-PARAMETRES!$C$6,"")</f>
        <v/>
      </c>
      <c r="O25" s="1" t="str">
        <f t="shared" si="0"/>
        <v>0</v>
      </c>
    </row>
    <row r="26" spans="1:15" x14ac:dyDescent="0.25">
      <c r="A26" s="1">
        <v>25</v>
      </c>
      <c r="B26" s="1" t="s">
        <v>41</v>
      </c>
      <c r="C26" s="1" t="e">
        <f>VLOOKUP(PROJETS!B26,CLIENTS!$B$2:$C$700, 2, FALSE)</f>
        <v>#N/A</v>
      </c>
      <c r="D26" s="1" t="str">
        <f>IF(NOT(ISBLANK(E26)),CONCATENATE(PARAMETRES!$C$4,A26),"")</f>
        <v/>
      </c>
      <c r="F26" s="2"/>
      <c r="G26" s="2"/>
      <c r="H26" s="9">
        <f t="shared" si="1"/>
        <v>0</v>
      </c>
      <c r="J26" s="4"/>
      <c r="K26" s="4" t="str">
        <f>IF(D26="","",COUNTIF(TÂCHES!$D$2:$D$699,D26))</f>
        <v/>
      </c>
      <c r="L26" s="4">
        <f ca="1">SUMIF(TÂCHES!$D$2:$O$699,PROJETS!D26,TÂCHES!$K$2:$K$699)</f>
        <v>0</v>
      </c>
      <c r="M26" s="4">
        <f>COUNTIFS(TÂCHES!$N$2:$N$699,"Terminé",TÂCHES!$D$2:$D$699,D26)</f>
        <v>0</v>
      </c>
      <c r="N26" s="3" t="str">
        <f>IF(NOT(ISBLANK(G26)),G26-PARAMETRES!$C$6,"")</f>
        <v/>
      </c>
      <c r="O26" s="1" t="str">
        <f t="shared" si="0"/>
        <v>0</v>
      </c>
    </row>
    <row r="27" spans="1:15" x14ac:dyDescent="0.25">
      <c r="A27" s="1">
        <v>26</v>
      </c>
      <c r="B27" s="1" t="s">
        <v>41</v>
      </c>
      <c r="C27" s="1" t="e">
        <f>VLOOKUP(PROJETS!B27,CLIENTS!$B$2:$C$700, 2, FALSE)</f>
        <v>#N/A</v>
      </c>
      <c r="D27" s="1" t="str">
        <f>IF(NOT(ISBLANK(E27)),CONCATENATE(PARAMETRES!$C$4,A27),"")</f>
        <v/>
      </c>
      <c r="F27" s="2"/>
      <c r="G27" s="2"/>
      <c r="H27" s="9">
        <f t="shared" si="1"/>
        <v>0</v>
      </c>
      <c r="J27" s="4"/>
      <c r="K27" s="4" t="str">
        <f>IF(D27="","",COUNTIF(TÂCHES!$D$2:$D$699,D27))</f>
        <v/>
      </c>
      <c r="L27" s="4">
        <f ca="1">SUMIF(TÂCHES!$D$2:$O$699,PROJETS!D27,TÂCHES!$K$2:$K$699)</f>
        <v>0</v>
      </c>
      <c r="M27" s="4">
        <f>COUNTIFS(TÂCHES!$N$2:$N$699,"Terminé",TÂCHES!$D$2:$D$699,D27)</f>
        <v>0</v>
      </c>
      <c r="N27" s="3" t="str">
        <f>IF(NOT(ISBLANK(G27)),G27-PARAMETRES!$C$6,"")</f>
        <v/>
      </c>
      <c r="O27" s="1" t="str">
        <f t="shared" si="0"/>
        <v>0</v>
      </c>
    </row>
    <row r="28" spans="1:15" x14ac:dyDescent="0.25">
      <c r="A28" s="1">
        <v>27</v>
      </c>
      <c r="B28" s="1" t="s">
        <v>41</v>
      </c>
      <c r="C28" s="1" t="e">
        <f>VLOOKUP(PROJETS!B28,CLIENTS!$B$2:$C$700, 2, FALSE)</f>
        <v>#N/A</v>
      </c>
      <c r="D28" s="1" t="str">
        <f>IF(NOT(ISBLANK(E28)),CONCATENATE(PARAMETRES!$C$4,A28),"")</f>
        <v/>
      </c>
      <c r="F28" s="2"/>
      <c r="G28" s="2"/>
      <c r="H28" s="9">
        <f t="shared" si="1"/>
        <v>0</v>
      </c>
      <c r="J28" s="4"/>
      <c r="K28" s="4" t="str">
        <f>IF(D28="","",COUNTIF(TÂCHES!$D$2:$D$699,D28))</f>
        <v/>
      </c>
      <c r="L28" s="4">
        <f ca="1">SUMIF(TÂCHES!$D$2:$O$699,PROJETS!D28,TÂCHES!$K$2:$K$699)</f>
        <v>0</v>
      </c>
      <c r="M28" s="4">
        <f>COUNTIFS(TÂCHES!$N$2:$N$699,"Terminé",TÂCHES!$D$2:$D$699,D28)</f>
        <v>0</v>
      </c>
      <c r="N28" s="3" t="str">
        <f>IF(NOT(ISBLANK(G28)),G28-PARAMETRES!$C$6,"")</f>
        <v/>
      </c>
      <c r="O28" s="1" t="str">
        <f t="shared" si="0"/>
        <v>0</v>
      </c>
    </row>
    <row r="29" spans="1:15" x14ac:dyDescent="0.25">
      <c r="A29" s="1">
        <v>28</v>
      </c>
      <c r="B29" s="1" t="s">
        <v>41</v>
      </c>
      <c r="C29" s="1" t="e">
        <f>VLOOKUP(PROJETS!B29,CLIENTS!$B$2:$C$700, 2, FALSE)</f>
        <v>#N/A</v>
      </c>
      <c r="D29" s="1" t="str">
        <f>IF(NOT(ISBLANK(E29)),CONCATENATE(PARAMETRES!$C$4,A29),"")</f>
        <v/>
      </c>
      <c r="F29" s="2"/>
      <c r="G29" s="2"/>
      <c r="H29" s="9">
        <f t="shared" si="1"/>
        <v>0</v>
      </c>
      <c r="J29" s="4"/>
      <c r="K29" s="4" t="str">
        <f>IF(D29="","",COUNTIF(TÂCHES!$D$2:$D$699,D29))</f>
        <v/>
      </c>
      <c r="L29" s="4">
        <f ca="1">SUMIF(TÂCHES!$D$2:$O$699,PROJETS!D29,TÂCHES!$K$2:$K$699)</f>
        <v>0</v>
      </c>
      <c r="M29" s="4">
        <f>COUNTIFS(TÂCHES!$N$2:$N$699,"Terminé",TÂCHES!$D$2:$D$699,D29)</f>
        <v>0</v>
      </c>
      <c r="N29" s="3" t="str">
        <f>IF(NOT(ISBLANK(G29)),G29-PARAMETRES!$C$6,"")</f>
        <v/>
      </c>
      <c r="O29" s="1" t="str">
        <f t="shared" si="0"/>
        <v>0</v>
      </c>
    </row>
    <row r="30" spans="1:15" x14ac:dyDescent="0.25">
      <c r="A30" s="1">
        <v>29</v>
      </c>
      <c r="B30" s="1" t="s">
        <v>41</v>
      </c>
      <c r="C30" s="1" t="e">
        <f>VLOOKUP(PROJETS!B30,CLIENTS!$B$2:$C$700, 2, FALSE)</f>
        <v>#N/A</v>
      </c>
      <c r="D30" s="1" t="str">
        <f>IF(NOT(ISBLANK(E30)),CONCATENATE(PARAMETRES!$C$4,A30),"")</f>
        <v/>
      </c>
      <c r="F30" s="2"/>
      <c r="G30" s="2"/>
      <c r="H30" s="9">
        <f t="shared" si="1"/>
        <v>0</v>
      </c>
      <c r="J30" s="4"/>
      <c r="K30" s="4" t="str">
        <f>IF(D30="","",COUNTIF(TÂCHES!$D$2:$D$699,D30))</f>
        <v/>
      </c>
      <c r="L30" s="4">
        <f ca="1">SUMIF(TÂCHES!$D$2:$O$699,PROJETS!D30,TÂCHES!$K$2:$K$699)</f>
        <v>0</v>
      </c>
      <c r="M30" s="4">
        <f>COUNTIFS(TÂCHES!$N$2:$N$699,"Terminé",TÂCHES!$D$2:$D$699,D30)</f>
        <v>0</v>
      </c>
      <c r="N30" s="3" t="str">
        <f>IF(NOT(ISBLANK(G30)),G30-PARAMETRES!$C$6,"")</f>
        <v/>
      </c>
      <c r="O30" s="1" t="str">
        <f t="shared" si="0"/>
        <v>0</v>
      </c>
    </row>
    <row r="31" spans="1:15" x14ac:dyDescent="0.25">
      <c r="A31" s="1">
        <v>30</v>
      </c>
      <c r="B31" s="1" t="s">
        <v>41</v>
      </c>
      <c r="C31" s="1" t="e">
        <f>VLOOKUP(PROJETS!B31,CLIENTS!$B$2:$C$700, 2, FALSE)</f>
        <v>#N/A</v>
      </c>
      <c r="D31" s="1" t="str">
        <f>IF(NOT(ISBLANK(E31)),CONCATENATE(PARAMETRES!$C$4,A31),"")</f>
        <v/>
      </c>
      <c r="F31" s="2"/>
      <c r="G31" s="2"/>
      <c r="H31" s="9">
        <f t="shared" si="1"/>
        <v>0</v>
      </c>
      <c r="J31" s="4"/>
      <c r="K31" s="4" t="str">
        <f>IF(D31="","",COUNTIF(TÂCHES!$D$2:$D$699,D31))</f>
        <v/>
      </c>
      <c r="L31" s="4">
        <f ca="1">SUMIF(TÂCHES!$D$2:$O$699,PROJETS!D31,TÂCHES!$K$2:$K$699)</f>
        <v>0</v>
      </c>
      <c r="M31" s="4">
        <f>COUNTIFS(TÂCHES!$N$2:$N$699,"Terminé",TÂCHES!$D$2:$D$699,D31)</f>
        <v>0</v>
      </c>
      <c r="N31" s="3" t="str">
        <f>IF(NOT(ISBLANK(G31)),G31-PARAMETRES!$C$6,"")</f>
        <v/>
      </c>
      <c r="O31" s="1" t="str">
        <f t="shared" si="0"/>
        <v>0</v>
      </c>
    </row>
    <row r="32" spans="1:15" x14ac:dyDescent="0.25">
      <c r="A32" s="1">
        <v>31</v>
      </c>
      <c r="B32" s="1" t="s">
        <v>41</v>
      </c>
      <c r="C32" s="1" t="e">
        <f>VLOOKUP(PROJETS!B32,CLIENTS!$B$2:$C$700, 2, FALSE)</f>
        <v>#N/A</v>
      </c>
      <c r="D32" s="1" t="str">
        <f>IF(NOT(ISBLANK(E32)),CONCATENATE(PARAMETRES!$C$4,A32),"")</f>
        <v/>
      </c>
      <c r="F32" s="2"/>
      <c r="G32" s="2"/>
      <c r="H32" s="9">
        <f t="shared" si="1"/>
        <v>0</v>
      </c>
      <c r="J32" s="4"/>
      <c r="K32" s="4" t="str">
        <f>IF(D32="","",COUNTIF(TÂCHES!$D$2:$D$699,D32))</f>
        <v/>
      </c>
      <c r="L32" s="4">
        <f ca="1">SUMIF(TÂCHES!$D$2:$O$699,PROJETS!D32,TÂCHES!$K$2:$K$699)</f>
        <v>0</v>
      </c>
      <c r="M32" s="4">
        <f>COUNTIFS(TÂCHES!$N$2:$N$699,"Terminé",TÂCHES!$D$2:$D$699,D32)</f>
        <v>0</v>
      </c>
      <c r="N32" s="3" t="str">
        <f>IF(NOT(ISBLANK(G32)),G32-PARAMETRES!$C$6,"")</f>
        <v/>
      </c>
      <c r="O32" s="1" t="str">
        <f t="shared" si="0"/>
        <v>0</v>
      </c>
    </row>
    <row r="33" spans="1:15" x14ac:dyDescent="0.25">
      <c r="A33" s="1">
        <v>32</v>
      </c>
      <c r="B33" s="1" t="s">
        <v>41</v>
      </c>
      <c r="C33" s="1" t="e">
        <f>VLOOKUP(PROJETS!B33,CLIENTS!$B$2:$C$700, 2, FALSE)</f>
        <v>#N/A</v>
      </c>
      <c r="D33" s="1" t="str">
        <f>IF(NOT(ISBLANK(E33)),CONCATENATE(PARAMETRES!$C$4,A33),"")</f>
        <v/>
      </c>
      <c r="F33" s="2"/>
      <c r="G33" s="2"/>
      <c r="H33" s="9">
        <f t="shared" si="1"/>
        <v>0</v>
      </c>
      <c r="J33" s="4"/>
      <c r="K33" s="4" t="str">
        <f>IF(D33="","",COUNTIF(TÂCHES!$D$2:$D$699,D33))</f>
        <v/>
      </c>
      <c r="L33" s="4">
        <f ca="1">SUMIF(TÂCHES!$D$2:$O$699,PROJETS!D33,TÂCHES!$K$2:$K$699)</f>
        <v>0</v>
      </c>
      <c r="M33" s="4">
        <f>COUNTIFS(TÂCHES!$N$2:$N$699,"Terminé",TÂCHES!$D$2:$D$699,D33)</f>
        <v>0</v>
      </c>
      <c r="N33" s="3" t="str">
        <f>IF(NOT(ISBLANK(G33)),G33-PARAMETRES!$C$6,"")</f>
        <v/>
      </c>
      <c r="O33" s="1" t="str">
        <f t="shared" si="0"/>
        <v>0</v>
      </c>
    </row>
    <row r="34" spans="1:15" x14ac:dyDescent="0.25">
      <c r="A34" s="1">
        <v>33</v>
      </c>
      <c r="B34" s="1" t="s">
        <v>41</v>
      </c>
      <c r="C34" s="1" t="e">
        <f>VLOOKUP(PROJETS!B34,CLIENTS!$B$2:$C$700, 2, FALSE)</f>
        <v>#N/A</v>
      </c>
      <c r="D34" s="1" t="str">
        <f>IF(NOT(ISBLANK(E34)),CONCATENATE(PARAMETRES!$C$4,A34),"")</f>
        <v/>
      </c>
      <c r="F34" s="2"/>
      <c r="G34" s="2"/>
      <c r="H34" s="9">
        <f t="shared" si="1"/>
        <v>0</v>
      </c>
      <c r="J34" s="4"/>
      <c r="K34" s="4" t="str">
        <f>IF(D34="","",COUNTIF(TÂCHES!$D$2:$D$699,D34))</f>
        <v/>
      </c>
      <c r="L34" s="4">
        <f ca="1">SUMIF(TÂCHES!$D$2:$O$699,PROJETS!D34,TÂCHES!$K$2:$K$699)</f>
        <v>0</v>
      </c>
      <c r="M34" s="4">
        <f>COUNTIFS(TÂCHES!$N$2:$N$699,"Terminé",TÂCHES!$D$2:$D$699,D34)</f>
        <v>0</v>
      </c>
      <c r="N34" s="3" t="str">
        <f>IF(NOT(ISBLANK(G34)),G34-PARAMETRES!$C$6,"")</f>
        <v/>
      </c>
      <c r="O34" s="1" t="str">
        <f t="shared" si="0"/>
        <v>0</v>
      </c>
    </row>
    <row r="35" spans="1:15" x14ac:dyDescent="0.25">
      <c r="A35" s="1">
        <v>34</v>
      </c>
      <c r="B35" s="1" t="s">
        <v>41</v>
      </c>
      <c r="C35" s="1" t="e">
        <f>VLOOKUP(PROJETS!B35,CLIENTS!$B$2:$C$700, 2, FALSE)</f>
        <v>#N/A</v>
      </c>
      <c r="D35" s="1" t="str">
        <f>IF(NOT(ISBLANK(E35)),CONCATENATE(PARAMETRES!$C$4,A35),"")</f>
        <v/>
      </c>
      <c r="F35" s="2"/>
      <c r="G35" s="2"/>
      <c r="H35" s="9">
        <f t="shared" si="1"/>
        <v>0</v>
      </c>
      <c r="J35" s="4"/>
      <c r="K35" s="4" t="str">
        <f>IF(D35="","",COUNTIF(TÂCHES!$D$2:$D$699,D35))</f>
        <v/>
      </c>
      <c r="L35" s="4">
        <f ca="1">SUMIF(TÂCHES!$D$2:$O$699,PROJETS!D35,TÂCHES!$K$2:$K$699)</f>
        <v>0</v>
      </c>
      <c r="M35" s="4">
        <f>COUNTIFS(TÂCHES!$N$2:$N$699,"Terminé",TÂCHES!$D$2:$D$699,D35)</f>
        <v>0</v>
      </c>
      <c r="N35" s="3" t="str">
        <f>IF(NOT(ISBLANK(G35)),G35-PARAMETRES!$C$6,"")</f>
        <v/>
      </c>
      <c r="O35" s="1" t="str">
        <f t="shared" si="0"/>
        <v>0</v>
      </c>
    </row>
    <row r="36" spans="1:15" x14ac:dyDescent="0.25">
      <c r="A36" s="1">
        <v>35</v>
      </c>
      <c r="B36" s="1" t="s">
        <v>41</v>
      </c>
      <c r="C36" s="1" t="e">
        <f>VLOOKUP(PROJETS!B36,CLIENTS!$B$2:$C$700, 2, FALSE)</f>
        <v>#N/A</v>
      </c>
      <c r="D36" s="1" t="str">
        <f>IF(NOT(ISBLANK(E36)),CONCATENATE(PARAMETRES!$C$4,A36),"")</f>
        <v/>
      </c>
      <c r="F36" s="2"/>
      <c r="G36" s="2"/>
      <c r="H36" s="9">
        <f t="shared" si="1"/>
        <v>0</v>
      </c>
      <c r="J36" s="4"/>
      <c r="K36" s="4" t="str">
        <f>IF(D36="","",COUNTIF(TÂCHES!$D$2:$D$699,D36))</f>
        <v/>
      </c>
      <c r="L36" s="4">
        <f ca="1">SUMIF(TÂCHES!$D$2:$O$699,PROJETS!D36,TÂCHES!$K$2:$K$699)</f>
        <v>0</v>
      </c>
      <c r="M36" s="4">
        <f>COUNTIFS(TÂCHES!$N$2:$N$699,"Terminé",TÂCHES!$D$2:$D$699,D36)</f>
        <v>0</v>
      </c>
      <c r="N36" s="3" t="str">
        <f>IF(NOT(ISBLANK(G36)),G36-PARAMETRES!$C$6,"")</f>
        <v/>
      </c>
      <c r="O36" s="1" t="str">
        <f t="shared" si="0"/>
        <v>0</v>
      </c>
    </row>
    <row r="37" spans="1:15" x14ac:dyDescent="0.25">
      <c r="A37" s="1">
        <v>36</v>
      </c>
      <c r="B37" s="1" t="s">
        <v>41</v>
      </c>
      <c r="C37" s="1" t="e">
        <f>VLOOKUP(PROJETS!B37,CLIENTS!$B$2:$C$700, 2, FALSE)</f>
        <v>#N/A</v>
      </c>
      <c r="D37" s="1" t="str">
        <f>IF(NOT(ISBLANK(E37)),CONCATENATE(PARAMETRES!$C$4,A37),"")</f>
        <v/>
      </c>
      <c r="F37" s="2"/>
      <c r="G37" s="2"/>
      <c r="H37" s="9">
        <f t="shared" si="1"/>
        <v>0</v>
      </c>
      <c r="J37" s="4"/>
      <c r="K37" s="4" t="str">
        <f>IF(D37="","",COUNTIF(TÂCHES!$D$2:$D$699,D37))</f>
        <v/>
      </c>
      <c r="L37" s="4">
        <f ca="1">SUMIF(TÂCHES!$D$2:$O$699,PROJETS!D37,TÂCHES!$K$2:$K$699)</f>
        <v>0</v>
      </c>
      <c r="M37" s="4">
        <f>COUNTIFS(TÂCHES!$N$2:$N$699,"Terminé",TÂCHES!$D$2:$D$699,D37)</f>
        <v>0</v>
      </c>
      <c r="N37" s="3" t="str">
        <f>IF(NOT(ISBLANK(G37)),G37-PARAMETRES!$C$6,"")</f>
        <v/>
      </c>
      <c r="O37" s="1" t="str">
        <f t="shared" si="0"/>
        <v>0</v>
      </c>
    </row>
    <row r="38" spans="1:15" x14ac:dyDescent="0.25">
      <c r="A38" s="1">
        <v>37</v>
      </c>
      <c r="B38" s="1" t="s">
        <v>41</v>
      </c>
      <c r="C38" s="1" t="e">
        <f>VLOOKUP(PROJETS!B38,CLIENTS!$B$2:$C$700, 2, FALSE)</f>
        <v>#N/A</v>
      </c>
      <c r="D38" s="1" t="str">
        <f>IF(NOT(ISBLANK(E38)),CONCATENATE(PARAMETRES!$C$4,A38),"")</f>
        <v/>
      </c>
      <c r="F38" s="2"/>
      <c r="G38" s="2"/>
      <c r="H38" s="9">
        <f t="shared" si="1"/>
        <v>0</v>
      </c>
      <c r="J38" s="4"/>
      <c r="K38" s="4" t="str">
        <f>IF(D38="","",COUNTIF(TÂCHES!$D$2:$D$699,D38))</f>
        <v/>
      </c>
      <c r="L38" s="4">
        <f ca="1">SUMIF(TÂCHES!$D$2:$O$699,PROJETS!D38,TÂCHES!$K$2:$K$699)</f>
        <v>0</v>
      </c>
      <c r="M38" s="4">
        <f>COUNTIFS(TÂCHES!$N$2:$N$699,"Terminé",TÂCHES!$D$2:$D$699,D38)</f>
        <v>0</v>
      </c>
      <c r="N38" s="3" t="str">
        <f>IF(NOT(ISBLANK(G38)),G38-PARAMETRES!$C$6,"")</f>
        <v/>
      </c>
      <c r="O38" s="1" t="str">
        <f t="shared" si="0"/>
        <v>0</v>
      </c>
    </row>
    <row r="39" spans="1:15" x14ac:dyDescent="0.25">
      <c r="A39" s="1">
        <v>38</v>
      </c>
      <c r="B39" s="1" t="s">
        <v>41</v>
      </c>
      <c r="C39" s="1" t="e">
        <f>VLOOKUP(PROJETS!B39,CLIENTS!$B$2:$C$700, 2, FALSE)</f>
        <v>#N/A</v>
      </c>
      <c r="D39" s="1" t="str">
        <f>IF(NOT(ISBLANK(E39)),CONCATENATE(PARAMETRES!$C$4,A39),"")</f>
        <v/>
      </c>
      <c r="F39" s="2"/>
      <c r="G39" s="2"/>
      <c r="H39" s="9">
        <f t="shared" si="1"/>
        <v>0</v>
      </c>
      <c r="J39" s="4"/>
      <c r="K39" s="4" t="str">
        <f>IF(D39="","",COUNTIF(TÂCHES!$D$2:$D$699,D39))</f>
        <v/>
      </c>
      <c r="L39" s="4">
        <f ca="1">SUMIF(TÂCHES!$D$2:$O$699,PROJETS!D39,TÂCHES!$K$2:$K$699)</f>
        <v>0</v>
      </c>
      <c r="M39" s="4">
        <f>COUNTIFS(TÂCHES!$N$2:$N$699,"Terminé",TÂCHES!$D$2:$D$699,D39)</f>
        <v>0</v>
      </c>
      <c r="N39" s="3" t="str">
        <f>IF(NOT(ISBLANK(G39)),G39-PARAMETRES!$C$6,"")</f>
        <v/>
      </c>
      <c r="O39" s="1" t="str">
        <f t="shared" si="0"/>
        <v>0</v>
      </c>
    </row>
    <row r="40" spans="1:15" x14ac:dyDescent="0.25">
      <c r="A40" s="1">
        <v>39</v>
      </c>
      <c r="B40" s="1" t="s">
        <v>41</v>
      </c>
      <c r="C40" s="1" t="e">
        <f>VLOOKUP(PROJETS!B40,CLIENTS!$B$2:$C$700, 2, FALSE)</f>
        <v>#N/A</v>
      </c>
      <c r="D40" s="1" t="str">
        <f>IF(NOT(ISBLANK(E40)),CONCATENATE(PARAMETRES!$C$4,A40),"")</f>
        <v/>
      </c>
      <c r="F40" s="2"/>
      <c r="G40" s="2"/>
      <c r="H40" s="9">
        <f t="shared" si="1"/>
        <v>0</v>
      </c>
      <c r="J40" s="4"/>
      <c r="K40" s="4" t="str">
        <f>IF(D40="","",COUNTIF(TÂCHES!$D$2:$D$699,D40))</f>
        <v/>
      </c>
      <c r="L40" s="4">
        <f ca="1">SUMIF(TÂCHES!$D$2:$O$699,PROJETS!D40,TÂCHES!$K$2:$K$699)</f>
        <v>0</v>
      </c>
      <c r="M40" s="4">
        <f>COUNTIFS(TÂCHES!$N$2:$N$699,"Terminé",TÂCHES!$D$2:$D$699,D40)</f>
        <v>0</v>
      </c>
      <c r="N40" s="3" t="str">
        <f>IF(NOT(ISBLANK(G40)),G40-PARAMETRES!$C$6,"")</f>
        <v/>
      </c>
      <c r="O40" s="1" t="str">
        <f t="shared" si="0"/>
        <v>0</v>
      </c>
    </row>
    <row r="41" spans="1:15" x14ac:dyDescent="0.25">
      <c r="A41" s="1">
        <v>40</v>
      </c>
      <c r="B41" s="1" t="s">
        <v>41</v>
      </c>
      <c r="C41" s="1" t="e">
        <f>VLOOKUP(PROJETS!B41,CLIENTS!$B$2:$C$700, 2, FALSE)</f>
        <v>#N/A</v>
      </c>
      <c r="D41" s="1" t="str">
        <f>IF(NOT(ISBLANK(E41)),CONCATENATE(PARAMETRES!$C$4,A41),"")</f>
        <v/>
      </c>
      <c r="F41" s="2"/>
      <c r="G41" s="2"/>
      <c r="H41" s="9">
        <f t="shared" si="1"/>
        <v>0</v>
      </c>
      <c r="J41" s="4"/>
      <c r="K41" s="4" t="str">
        <f>IF(D41="","",COUNTIF(TÂCHES!$D$2:$D$699,D41))</f>
        <v/>
      </c>
      <c r="L41" s="4">
        <f ca="1">SUMIF(TÂCHES!$D$2:$O$699,PROJETS!D41,TÂCHES!$K$2:$K$699)</f>
        <v>0</v>
      </c>
      <c r="M41" s="4">
        <f>COUNTIFS(TÂCHES!$N$2:$N$699,"Terminé",TÂCHES!$D$2:$D$699,D41)</f>
        <v>0</v>
      </c>
      <c r="N41" s="3" t="str">
        <f>IF(NOT(ISBLANK(G41)),G41-PARAMETRES!$C$6,"")</f>
        <v/>
      </c>
      <c r="O41" s="1" t="str">
        <f t="shared" si="0"/>
        <v>0</v>
      </c>
    </row>
    <row r="42" spans="1:15" x14ac:dyDescent="0.25">
      <c r="A42" s="1">
        <v>41</v>
      </c>
      <c r="B42" s="1" t="s">
        <v>41</v>
      </c>
      <c r="C42" s="1" t="e">
        <f>VLOOKUP(PROJETS!B42,CLIENTS!$B$2:$C$700, 2, FALSE)</f>
        <v>#N/A</v>
      </c>
      <c r="D42" s="1" t="str">
        <f>IF(NOT(ISBLANK(E42)),CONCATENATE(PARAMETRES!$C$4,A42),"")</f>
        <v/>
      </c>
      <c r="F42" s="2"/>
      <c r="G42" s="2"/>
      <c r="H42" s="9">
        <f t="shared" si="1"/>
        <v>0</v>
      </c>
      <c r="J42" s="4"/>
      <c r="K42" s="4" t="str">
        <f>IF(D42="","",COUNTIF(TÂCHES!$D$2:$D$699,D42))</f>
        <v/>
      </c>
      <c r="L42" s="4">
        <f ca="1">SUMIF(TÂCHES!$D$2:$O$699,PROJETS!D42,TÂCHES!$K$2:$K$699)</f>
        <v>0</v>
      </c>
      <c r="M42" s="4">
        <f>COUNTIFS(TÂCHES!$N$2:$N$699,"Terminé",TÂCHES!$D$2:$D$699,D42)</f>
        <v>0</v>
      </c>
      <c r="N42" s="3" t="str">
        <f>IF(NOT(ISBLANK(G42)),G42-PARAMETRES!$C$6,"")</f>
        <v/>
      </c>
      <c r="O42" s="1" t="str">
        <f t="shared" si="0"/>
        <v>0</v>
      </c>
    </row>
    <row r="43" spans="1:15" x14ac:dyDescent="0.25">
      <c r="A43" s="1">
        <v>42</v>
      </c>
      <c r="B43" s="1" t="s">
        <v>41</v>
      </c>
      <c r="C43" s="1" t="e">
        <f>VLOOKUP(PROJETS!B43,CLIENTS!$B$2:$C$700, 2, FALSE)</f>
        <v>#N/A</v>
      </c>
      <c r="D43" s="1" t="str">
        <f>IF(NOT(ISBLANK(E43)),CONCATENATE(PARAMETRES!$C$4,A43),"")</f>
        <v/>
      </c>
      <c r="F43" s="2"/>
      <c r="G43" s="2"/>
      <c r="H43" s="9">
        <f t="shared" si="1"/>
        <v>0</v>
      </c>
      <c r="J43" s="4"/>
      <c r="K43" s="4" t="str">
        <f>IF(D43="","",COUNTIF(TÂCHES!$D$2:$D$699,D43))</f>
        <v/>
      </c>
      <c r="L43" s="4">
        <f ca="1">SUMIF(TÂCHES!$D$2:$O$699,PROJETS!D43,TÂCHES!$K$2:$K$699)</f>
        <v>0</v>
      </c>
      <c r="M43" s="4">
        <f>COUNTIFS(TÂCHES!$N$2:$N$699,"Terminé",TÂCHES!$D$2:$D$699,D43)</f>
        <v>0</v>
      </c>
      <c r="N43" s="3" t="str">
        <f>IF(NOT(ISBLANK(G43)),G43-PARAMETRES!$C$6,"")</f>
        <v/>
      </c>
      <c r="O43" s="1" t="str">
        <f t="shared" si="0"/>
        <v>0</v>
      </c>
    </row>
    <row r="44" spans="1:15" x14ac:dyDescent="0.25">
      <c r="A44" s="1">
        <v>43</v>
      </c>
      <c r="B44" s="1" t="s">
        <v>41</v>
      </c>
      <c r="C44" s="1" t="e">
        <f>VLOOKUP(PROJETS!B44,CLIENTS!$B$2:$C$700, 2, FALSE)</f>
        <v>#N/A</v>
      </c>
      <c r="D44" s="1" t="str">
        <f>IF(NOT(ISBLANK(E44)),CONCATENATE(PARAMETRES!$C$4,A44),"")</f>
        <v/>
      </c>
      <c r="F44" s="2"/>
      <c r="G44" s="2"/>
      <c r="H44" s="9">
        <f t="shared" si="1"/>
        <v>0</v>
      </c>
      <c r="J44" s="4"/>
      <c r="K44" s="4" t="str">
        <f>IF(D44="","",COUNTIF(TÂCHES!$D$2:$D$699,D44))</f>
        <v/>
      </c>
      <c r="L44" s="4">
        <f ca="1">SUMIF(TÂCHES!$D$2:$O$699,PROJETS!D44,TÂCHES!$K$2:$K$699)</f>
        <v>0</v>
      </c>
      <c r="M44" s="4">
        <f>COUNTIFS(TÂCHES!$N$2:$N$699,"Terminé",TÂCHES!$D$2:$D$699,D44)</f>
        <v>0</v>
      </c>
      <c r="N44" s="3" t="str">
        <f>IF(NOT(ISBLANK(G44)),G44-PARAMETRES!$C$6,"")</f>
        <v/>
      </c>
      <c r="O44" s="1" t="str">
        <f t="shared" si="0"/>
        <v>0</v>
      </c>
    </row>
    <row r="45" spans="1:15" x14ac:dyDescent="0.25">
      <c r="A45" s="1">
        <v>44</v>
      </c>
      <c r="B45" s="1" t="s">
        <v>41</v>
      </c>
      <c r="C45" s="1" t="e">
        <f>VLOOKUP(PROJETS!B45,CLIENTS!$B$2:$C$700, 2, FALSE)</f>
        <v>#N/A</v>
      </c>
      <c r="D45" s="1" t="str">
        <f>IF(NOT(ISBLANK(E45)),CONCATENATE(PARAMETRES!$C$4,A45),"")</f>
        <v/>
      </c>
      <c r="F45" s="2"/>
      <c r="G45" s="2"/>
      <c r="H45" s="9">
        <f t="shared" si="1"/>
        <v>0</v>
      </c>
      <c r="J45" s="4"/>
      <c r="K45" s="4" t="str">
        <f>IF(D45="","",COUNTIF(TÂCHES!$D$2:$D$699,D45))</f>
        <v/>
      </c>
      <c r="L45" s="4">
        <f ca="1">SUMIF(TÂCHES!$D$2:$O$699,PROJETS!D45,TÂCHES!$K$2:$K$699)</f>
        <v>0</v>
      </c>
      <c r="M45" s="4">
        <f>COUNTIFS(TÂCHES!$N$2:$N$699,"Terminé",TÂCHES!$D$2:$D$699,D45)</f>
        <v>0</v>
      </c>
      <c r="N45" s="3" t="str">
        <f>IF(NOT(ISBLANK(G45)),G45-PARAMETRES!$C$6,"")</f>
        <v/>
      </c>
      <c r="O45" s="1" t="str">
        <f t="shared" si="0"/>
        <v>0</v>
      </c>
    </row>
    <row r="46" spans="1:15" x14ac:dyDescent="0.25">
      <c r="A46" s="1">
        <v>45</v>
      </c>
      <c r="B46" s="1" t="s">
        <v>41</v>
      </c>
      <c r="C46" s="1" t="e">
        <f>VLOOKUP(PROJETS!B46,CLIENTS!$B$2:$C$700, 2, FALSE)</f>
        <v>#N/A</v>
      </c>
      <c r="D46" s="1" t="str">
        <f>IF(NOT(ISBLANK(E46)),CONCATENATE(PARAMETRES!$C$4,A46),"")</f>
        <v/>
      </c>
      <c r="F46" s="2"/>
      <c r="G46" s="2"/>
      <c r="H46" s="9">
        <f t="shared" si="1"/>
        <v>0</v>
      </c>
      <c r="J46" s="4"/>
      <c r="K46" s="4" t="str">
        <f>IF(D46="","",COUNTIF(TÂCHES!$D$2:$D$699,D46))</f>
        <v/>
      </c>
      <c r="L46" s="4">
        <f ca="1">SUMIF(TÂCHES!$D$2:$O$699,PROJETS!D46,TÂCHES!$K$2:$K$699)</f>
        <v>0</v>
      </c>
      <c r="M46" s="4">
        <f>COUNTIFS(TÂCHES!$N$2:$N$699,"Terminé",TÂCHES!$D$2:$D$699,D46)</f>
        <v>0</v>
      </c>
      <c r="N46" s="3" t="str">
        <f>IF(NOT(ISBLANK(G46)),G46-PARAMETRES!$C$6,"")</f>
        <v/>
      </c>
      <c r="O46" s="1" t="str">
        <f t="shared" si="0"/>
        <v>0</v>
      </c>
    </row>
    <row r="47" spans="1:15" x14ac:dyDescent="0.25">
      <c r="A47" s="1">
        <v>46</v>
      </c>
      <c r="B47" s="1" t="s">
        <v>41</v>
      </c>
      <c r="C47" s="1" t="e">
        <f>VLOOKUP(PROJETS!B47,CLIENTS!$B$2:$C$700, 2, FALSE)</f>
        <v>#N/A</v>
      </c>
      <c r="D47" s="1" t="str">
        <f>IF(NOT(ISBLANK(E47)),CONCATENATE(PARAMETRES!$C$4,A47),"")</f>
        <v/>
      </c>
      <c r="F47" s="2"/>
      <c r="G47" s="2"/>
      <c r="H47" s="9">
        <f t="shared" si="1"/>
        <v>0</v>
      </c>
      <c r="J47" s="4"/>
      <c r="K47" s="4" t="str">
        <f>IF(D47="","",COUNTIF(TÂCHES!$D$2:$D$699,D47))</f>
        <v/>
      </c>
      <c r="L47" s="4">
        <f ca="1">SUMIF(TÂCHES!$D$2:$O$699,PROJETS!D47,TÂCHES!$K$2:$K$699)</f>
        <v>0</v>
      </c>
      <c r="M47" s="4">
        <f>COUNTIFS(TÂCHES!$N$2:$N$699,"Terminé",TÂCHES!$D$2:$D$699,D47)</f>
        <v>0</v>
      </c>
      <c r="N47" s="3" t="str">
        <f>IF(NOT(ISBLANK(G47)),G47-PARAMETRES!$C$6,"")</f>
        <v/>
      </c>
      <c r="O47" s="1" t="str">
        <f t="shared" si="0"/>
        <v>0</v>
      </c>
    </row>
    <row r="48" spans="1:15" x14ac:dyDescent="0.25">
      <c r="A48" s="1">
        <v>47</v>
      </c>
      <c r="B48" s="1" t="s">
        <v>41</v>
      </c>
      <c r="C48" s="1" t="e">
        <f>VLOOKUP(PROJETS!B48,CLIENTS!$B$2:$C$700, 2, FALSE)</f>
        <v>#N/A</v>
      </c>
      <c r="D48" s="1" t="str">
        <f>IF(NOT(ISBLANK(E48)),CONCATENATE(PARAMETRES!$C$4,A48),"")</f>
        <v/>
      </c>
      <c r="F48" s="2"/>
      <c r="G48" s="2"/>
      <c r="H48" s="9">
        <f t="shared" si="1"/>
        <v>0</v>
      </c>
      <c r="J48" s="4"/>
      <c r="K48" s="4" t="str">
        <f>IF(D48="","",COUNTIF(TÂCHES!$D$2:$D$699,D48))</f>
        <v/>
      </c>
      <c r="L48" s="4">
        <f ca="1">SUMIF(TÂCHES!$D$2:$O$699,PROJETS!D48,TÂCHES!$K$2:$K$699)</f>
        <v>0</v>
      </c>
      <c r="M48" s="4">
        <f>COUNTIFS(TÂCHES!$N$2:$N$699,"Terminé",TÂCHES!$D$2:$D$699,D48)</f>
        <v>0</v>
      </c>
      <c r="N48" s="3" t="str">
        <f>IF(NOT(ISBLANK(G48)),G48-PARAMETRES!$C$6,"")</f>
        <v/>
      </c>
      <c r="O48" s="1" t="str">
        <f t="shared" si="0"/>
        <v>0</v>
      </c>
    </row>
    <row r="49" spans="1:15" x14ac:dyDescent="0.25">
      <c r="A49" s="1">
        <v>48</v>
      </c>
      <c r="B49" s="1" t="s">
        <v>41</v>
      </c>
      <c r="C49" s="1" t="e">
        <f>VLOOKUP(PROJETS!B49,CLIENTS!$B$2:$C$700, 2, FALSE)</f>
        <v>#N/A</v>
      </c>
      <c r="D49" s="1" t="str">
        <f>IF(NOT(ISBLANK(E49)),CONCATENATE(PARAMETRES!$C$4,A49),"")</f>
        <v/>
      </c>
      <c r="F49" s="2"/>
      <c r="G49" s="2"/>
      <c r="H49" s="9">
        <f t="shared" si="1"/>
        <v>0</v>
      </c>
      <c r="J49" s="4"/>
      <c r="K49" s="4" t="str">
        <f>IF(D49="","",COUNTIF(TÂCHES!$D$2:$D$699,D49))</f>
        <v/>
      </c>
      <c r="L49" s="4">
        <f ca="1">SUMIF(TÂCHES!$D$2:$O$699,PROJETS!D49,TÂCHES!$K$2:$K$699)</f>
        <v>0</v>
      </c>
      <c r="M49" s="4">
        <f>COUNTIFS(TÂCHES!$N$2:$N$699,"Terminé",TÂCHES!$D$2:$D$699,D49)</f>
        <v>0</v>
      </c>
      <c r="N49" s="3" t="str">
        <f>IF(NOT(ISBLANK(G49)),G49-PARAMETRES!$C$6,"")</f>
        <v/>
      </c>
      <c r="O49" s="1" t="str">
        <f t="shared" si="0"/>
        <v>0</v>
      </c>
    </row>
    <row r="50" spans="1:15" x14ac:dyDescent="0.25">
      <c r="A50" s="1">
        <v>49</v>
      </c>
      <c r="B50" s="1" t="s">
        <v>41</v>
      </c>
      <c r="C50" s="1" t="e">
        <f>VLOOKUP(PROJETS!B50,CLIENTS!$B$2:$C$700, 2, FALSE)</f>
        <v>#N/A</v>
      </c>
      <c r="D50" s="1" t="str">
        <f>IF(NOT(ISBLANK(E50)),CONCATENATE(PARAMETRES!$C$4,A50),"")</f>
        <v/>
      </c>
      <c r="F50" s="2"/>
      <c r="G50" s="2"/>
      <c r="H50" s="9">
        <f t="shared" si="1"/>
        <v>0</v>
      </c>
      <c r="J50" s="4"/>
      <c r="K50" s="4" t="str">
        <f>IF(D50="","",COUNTIF(TÂCHES!$D$2:$D$699,D50))</f>
        <v/>
      </c>
      <c r="L50" s="4">
        <f ca="1">SUMIF(TÂCHES!$D$2:$O$699,PROJETS!D50,TÂCHES!$K$2:$K$699)</f>
        <v>0</v>
      </c>
      <c r="M50" s="4">
        <f>COUNTIFS(TÂCHES!$N$2:$N$699,"Terminé",TÂCHES!$D$2:$D$699,D50)</f>
        <v>0</v>
      </c>
      <c r="N50" s="3" t="str">
        <f>IF(NOT(ISBLANK(G50)),G50-PARAMETRES!$C$6,"")</f>
        <v/>
      </c>
      <c r="O50" s="1" t="str">
        <f t="shared" si="0"/>
        <v>0</v>
      </c>
    </row>
    <row r="51" spans="1:15" x14ac:dyDescent="0.25">
      <c r="A51" s="1">
        <v>50</v>
      </c>
      <c r="B51" s="1" t="s">
        <v>41</v>
      </c>
      <c r="C51" s="1" t="e">
        <f>VLOOKUP(PROJETS!B51,CLIENTS!$B$2:$C$700, 2, FALSE)</f>
        <v>#N/A</v>
      </c>
      <c r="D51" s="1" t="str">
        <f>IF(NOT(ISBLANK(E51)),CONCATENATE(PARAMETRES!$C$4,A51),"")</f>
        <v/>
      </c>
      <c r="F51" s="2"/>
      <c r="G51" s="2"/>
      <c r="H51" s="9">
        <f t="shared" si="1"/>
        <v>0</v>
      </c>
      <c r="J51" s="4"/>
      <c r="K51" s="4" t="str">
        <f>IF(D51="","",COUNTIF(TÂCHES!$D$2:$D$699,D51))</f>
        <v/>
      </c>
      <c r="L51" s="4">
        <f ca="1">SUMIF(TÂCHES!$D$2:$O$699,PROJETS!D51,TÂCHES!$K$2:$K$699)</f>
        <v>0</v>
      </c>
      <c r="M51" s="4">
        <f>COUNTIFS(TÂCHES!$N$2:$N$699,"Terminé",TÂCHES!$D$2:$D$699,D51)</f>
        <v>0</v>
      </c>
      <c r="N51" s="3" t="str">
        <f>IF(NOT(ISBLANK(G51)),G51-PARAMETRES!$C$6,"")</f>
        <v/>
      </c>
      <c r="O51" s="1" t="str">
        <f t="shared" si="0"/>
        <v>0</v>
      </c>
    </row>
    <row r="52" spans="1:15" x14ac:dyDescent="0.25">
      <c r="A52" s="1">
        <v>51</v>
      </c>
      <c r="B52" s="1" t="s">
        <v>41</v>
      </c>
      <c r="C52" s="1" t="e">
        <f>VLOOKUP(PROJETS!B52,CLIENTS!$B$2:$C$700, 2, FALSE)</f>
        <v>#N/A</v>
      </c>
      <c r="D52" s="1" t="str">
        <f>IF(NOT(ISBLANK(E52)),CONCATENATE(PARAMETRES!$C$4,A52),"")</f>
        <v/>
      </c>
      <c r="F52" s="2"/>
      <c r="G52" s="2"/>
      <c r="H52" s="9">
        <f t="shared" si="1"/>
        <v>0</v>
      </c>
      <c r="J52" s="4"/>
      <c r="K52" s="4" t="str">
        <f>IF(D52="","",COUNTIF(TÂCHES!$D$2:$D$699,D52))</f>
        <v/>
      </c>
      <c r="L52" s="4">
        <f ca="1">SUMIF(TÂCHES!$D$2:$O$699,PROJETS!D52,TÂCHES!$K$2:$K$699)</f>
        <v>0</v>
      </c>
      <c r="M52" s="4">
        <f>COUNTIFS(TÂCHES!$N$2:$N$699,"Terminé",TÂCHES!$D$2:$D$699,D52)</f>
        <v>0</v>
      </c>
      <c r="N52" s="3" t="str">
        <f>IF(NOT(ISBLANK(G52)),G52-PARAMETRES!$C$6,"")</f>
        <v/>
      </c>
      <c r="O52" s="1" t="str">
        <f t="shared" si="0"/>
        <v>0</v>
      </c>
    </row>
    <row r="53" spans="1:15" x14ac:dyDescent="0.25">
      <c r="A53" s="1">
        <v>52</v>
      </c>
      <c r="B53" s="1" t="s">
        <v>41</v>
      </c>
      <c r="C53" s="1" t="e">
        <f>VLOOKUP(PROJETS!B53,CLIENTS!$B$2:$C$700, 2, FALSE)</f>
        <v>#N/A</v>
      </c>
      <c r="D53" s="1" t="str">
        <f>IF(NOT(ISBLANK(E53)),CONCATENATE(PARAMETRES!$C$4,A53),"")</f>
        <v/>
      </c>
      <c r="F53" s="2"/>
      <c r="G53" s="2"/>
      <c r="H53" s="9">
        <f t="shared" si="1"/>
        <v>0</v>
      </c>
      <c r="J53" s="4"/>
      <c r="K53" s="4" t="str">
        <f>IF(D53="","",COUNTIF(TÂCHES!$D$2:$D$699,D53))</f>
        <v/>
      </c>
      <c r="L53" s="4">
        <f ca="1">SUMIF(TÂCHES!$D$2:$O$699,PROJETS!D53,TÂCHES!$K$2:$K$699)</f>
        <v>0</v>
      </c>
      <c r="M53" s="4">
        <f>COUNTIFS(TÂCHES!$N$2:$N$699,"Terminé",TÂCHES!$D$2:$D$699,D53)</f>
        <v>0</v>
      </c>
      <c r="N53" s="3" t="str">
        <f>IF(NOT(ISBLANK(G53)),G53-PARAMETRES!$C$6,"")</f>
        <v/>
      </c>
      <c r="O53" s="1" t="str">
        <f t="shared" si="0"/>
        <v>0</v>
      </c>
    </row>
    <row r="54" spans="1:15" x14ac:dyDescent="0.25">
      <c r="A54" s="1">
        <v>53</v>
      </c>
      <c r="B54" s="1" t="s">
        <v>41</v>
      </c>
      <c r="C54" s="1" t="e">
        <f>VLOOKUP(PROJETS!B54,CLIENTS!$B$2:$C$700, 2, FALSE)</f>
        <v>#N/A</v>
      </c>
      <c r="D54" s="1" t="str">
        <f>IF(NOT(ISBLANK(E54)),CONCATENATE(PARAMETRES!$C$4,A54),"")</f>
        <v/>
      </c>
      <c r="F54" s="2"/>
      <c r="G54" s="2"/>
      <c r="H54" s="9">
        <f t="shared" si="1"/>
        <v>0</v>
      </c>
      <c r="J54" s="4"/>
      <c r="K54" s="4" t="str">
        <f>IF(D54="","",COUNTIF(TÂCHES!$D$2:$D$699,D54))</f>
        <v/>
      </c>
      <c r="L54" s="4">
        <f ca="1">SUMIF(TÂCHES!$D$2:$O$699,PROJETS!D54,TÂCHES!$K$2:$K$699)</f>
        <v>0</v>
      </c>
      <c r="M54" s="4">
        <f>COUNTIFS(TÂCHES!$N$2:$N$699,"Terminé",TÂCHES!$D$2:$D$699,D54)</f>
        <v>0</v>
      </c>
      <c r="N54" s="3" t="str">
        <f>IF(NOT(ISBLANK(G54)),G54-PARAMETRES!$C$6,"")</f>
        <v/>
      </c>
      <c r="O54" s="1" t="str">
        <f t="shared" si="0"/>
        <v>0</v>
      </c>
    </row>
    <row r="55" spans="1:15" x14ac:dyDescent="0.25">
      <c r="A55" s="1">
        <v>54</v>
      </c>
      <c r="B55" s="1" t="s">
        <v>41</v>
      </c>
      <c r="C55" s="1" t="e">
        <f>VLOOKUP(PROJETS!B55,CLIENTS!$B$2:$C$700, 2, FALSE)</f>
        <v>#N/A</v>
      </c>
      <c r="D55" s="1" t="str">
        <f>IF(NOT(ISBLANK(E55)),CONCATENATE(PARAMETRES!$C$4,A55),"")</f>
        <v/>
      </c>
      <c r="F55" s="2"/>
      <c r="G55" s="2"/>
      <c r="H55" s="9">
        <f t="shared" si="1"/>
        <v>0</v>
      </c>
      <c r="J55" s="4"/>
      <c r="K55" s="4" t="str">
        <f>IF(D55="","",COUNTIF(TÂCHES!$D$2:$D$699,D55))</f>
        <v/>
      </c>
      <c r="L55" s="4">
        <f ca="1">SUMIF(TÂCHES!$D$2:$O$699,PROJETS!D55,TÂCHES!$K$2:$K$699)</f>
        <v>0</v>
      </c>
      <c r="M55" s="4">
        <f>COUNTIFS(TÂCHES!$N$2:$N$699,"Terminé",TÂCHES!$D$2:$D$699,D55)</f>
        <v>0</v>
      </c>
      <c r="N55" s="3" t="str">
        <f>IF(NOT(ISBLANK(G55)),G55-PARAMETRES!$C$6,"")</f>
        <v/>
      </c>
      <c r="O55" s="1" t="str">
        <f t="shared" si="0"/>
        <v>0</v>
      </c>
    </row>
    <row r="56" spans="1:15" x14ac:dyDescent="0.25">
      <c r="A56" s="1">
        <v>55</v>
      </c>
      <c r="B56" s="1" t="s">
        <v>41</v>
      </c>
      <c r="C56" s="1" t="e">
        <f>VLOOKUP(PROJETS!B56,CLIENTS!$B$2:$C$700, 2, FALSE)</f>
        <v>#N/A</v>
      </c>
      <c r="D56" s="1" t="str">
        <f>IF(NOT(ISBLANK(E56)),CONCATENATE(PARAMETRES!$C$4,A56),"")</f>
        <v/>
      </c>
      <c r="F56" s="2"/>
      <c r="G56" s="2"/>
      <c r="H56" s="9">
        <f t="shared" si="1"/>
        <v>0</v>
      </c>
      <c r="J56" s="4"/>
      <c r="K56" s="4" t="str">
        <f>IF(D56="","",COUNTIF(TÂCHES!$D$2:$D$699,D56))</f>
        <v/>
      </c>
      <c r="L56" s="4">
        <f ca="1">SUMIF(TÂCHES!$D$2:$O$699,PROJETS!D56,TÂCHES!$K$2:$K$699)</f>
        <v>0</v>
      </c>
      <c r="M56" s="4">
        <f>COUNTIFS(TÂCHES!$N$2:$N$699,"Terminé",TÂCHES!$D$2:$D$699,D56)</f>
        <v>0</v>
      </c>
      <c r="N56" s="3" t="str">
        <f>IF(NOT(ISBLANK(G56)),G56-PARAMETRES!$C$6,"")</f>
        <v/>
      </c>
      <c r="O56" s="1" t="str">
        <f t="shared" si="0"/>
        <v>0</v>
      </c>
    </row>
    <row r="57" spans="1:15" x14ac:dyDescent="0.25">
      <c r="A57" s="1">
        <v>56</v>
      </c>
      <c r="B57" s="1" t="s">
        <v>41</v>
      </c>
      <c r="C57" s="1" t="e">
        <f>VLOOKUP(PROJETS!B57,CLIENTS!$B$2:$C$700, 2, FALSE)</f>
        <v>#N/A</v>
      </c>
      <c r="D57" s="1" t="str">
        <f>IF(NOT(ISBLANK(E57)),CONCATENATE(PARAMETRES!$C$4,A57),"")</f>
        <v/>
      </c>
      <c r="F57" s="2"/>
      <c r="G57" s="2"/>
      <c r="H57" s="9">
        <f t="shared" si="1"/>
        <v>0</v>
      </c>
      <c r="J57" s="4"/>
      <c r="K57" s="4" t="str">
        <f>IF(D57="","",COUNTIF(TÂCHES!$D$2:$D$699,D57))</f>
        <v/>
      </c>
      <c r="L57" s="4">
        <f ca="1">SUMIF(TÂCHES!$D$2:$O$699,PROJETS!D57,TÂCHES!$K$2:$K$699)</f>
        <v>0</v>
      </c>
      <c r="M57" s="4">
        <f>COUNTIFS(TÂCHES!$N$2:$N$699,"Terminé",TÂCHES!$D$2:$D$699,D57)</f>
        <v>0</v>
      </c>
      <c r="N57" s="3" t="str">
        <f>IF(NOT(ISBLANK(G57)),G57-PARAMETRES!$C$6,"")</f>
        <v/>
      </c>
      <c r="O57" s="1" t="str">
        <f t="shared" si="0"/>
        <v>0</v>
      </c>
    </row>
    <row r="58" spans="1:15" x14ac:dyDescent="0.25">
      <c r="A58" s="1">
        <v>57</v>
      </c>
      <c r="B58" s="1" t="s">
        <v>41</v>
      </c>
      <c r="C58" s="1" t="e">
        <f>VLOOKUP(PROJETS!B58,CLIENTS!$B$2:$C$700, 2, FALSE)</f>
        <v>#N/A</v>
      </c>
      <c r="D58" s="1" t="str">
        <f>IF(NOT(ISBLANK(E58)),CONCATENATE(PARAMETRES!$C$4,A58),"")</f>
        <v/>
      </c>
      <c r="F58" s="2"/>
      <c r="G58" s="2"/>
      <c r="H58" s="9">
        <f t="shared" si="1"/>
        <v>0</v>
      </c>
      <c r="J58" s="4"/>
      <c r="K58" s="4" t="str">
        <f>IF(D58="","",COUNTIF(TÂCHES!$D$2:$D$699,D58))</f>
        <v/>
      </c>
      <c r="L58" s="4">
        <f ca="1">SUMIF(TÂCHES!$D$2:$O$699,PROJETS!D58,TÂCHES!$K$2:$K$699)</f>
        <v>0</v>
      </c>
      <c r="M58" s="4">
        <f>COUNTIFS(TÂCHES!$N$2:$N$699,"Terminé",TÂCHES!$D$2:$D$699,D58)</f>
        <v>0</v>
      </c>
      <c r="N58" s="3" t="str">
        <f>IF(NOT(ISBLANK(G58)),G58-PARAMETRES!$C$6,"")</f>
        <v/>
      </c>
      <c r="O58" s="1" t="str">
        <f t="shared" si="0"/>
        <v>0</v>
      </c>
    </row>
    <row r="59" spans="1:15" x14ac:dyDescent="0.25">
      <c r="A59" s="1">
        <v>58</v>
      </c>
      <c r="B59" s="1" t="s">
        <v>41</v>
      </c>
      <c r="C59" s="1" t="e">
        <f>VLOOKUP(PROJETS!B59,CLIENTS!$B$2:$C$700, 2, FALSE)</f>
        <v>#N/A</v>
      </c>
      <c r="D59" s="1" t="str">
        <f>IF(NOT(ISBLANK(E59)),CONCATENATE(PARAMETRES!$C$4,A59),"")</f>
        <v/>
      </c>
      <c r="F59" s="2"/>
      <c r="G59" s="2"/>
      <c r="H59" s="9">
        <f t="shared" si="1"/>
        <v>0</v>
      </c>
      <c r="J59" s="4"/>
      <c r="K59" s="4" t="str">
        <f>IF(D59="","",COUNTIF(TÂCHES!$D$2:$D$699,D59))</f>
        <v/>
      </c>
      <c r="L59" s="4">
        <f ca="1">SUMIF(TÂCHES!$D$2:$O$699,PROJETS!D59,TÂCHES!$K$2:$K$699)</f>
        <v>0</v>
      </c>
      <c r="M59" s="4">
        <f>COUNTIFS(TÂCHES!$N$2:$N$699,"Terminé",TÂCHES!$D$2:$D$699,D59)</f>
        <v>0</v>
      </c>
      <c r="N59" s="3" t="str">
        <f>IF(NOT(ISBLANK(G59)),G59-PARAMETRES!$C$6,"")</f>
        <v/>
      </c>
      <c r="O59" s="1" t="str">
        <f t="shared" si="0"/>
        <v>0</v>
      </c>
    </row>
    <row r="60" spans="1:15" x14ac:dyDescent="0.25">
      <c r="A60" s="1">
        <v>59</v>
      </c>
      <c r="B60" s="1" t="s">
        <v>41</v>
      </c>
      <c r="C60" s="1" t="e">
        <f>VLOOKUP(PROJETS!B60,CLIENTS!$B$2:$C$700, 2, FALSE)</f>
        <v>#N/A</v>
      </c>
      <c r="D60" s="1" t="str">
        <f>IF(NOT(ISBLANK(E60)),CONCATENATE(PARAMETRES!$C$4,A60),"")</f>
        <v/>
      </c>
      <c r="F60" s="2"/>
      <c r="G60" s="2"/>
      <c r="H60" s="9">
        <f t="shared" si="1"/>
        <v>0</v>
      </c>
      <c r="J60" s="4"/>
      <c r="K60" s="4" t="str">
        <f>IF(D60="","",COUNTIF(TÂCHES!$D$2:$D$699,D60))</f>
        <v/>
      </c>
      <c r="L60" s="4">
        <f ca="1">SUMIF(TÂCHES!$D$2:$O$699,PROJETS!D60,TÂCHES!$K$2:$K$699)</f>
        <v>0</v>
      </c>
      <c r="M60" s="4">
        <f>COUNTIFS(TÂCHES!$N$2:$N$699,"Terminé",TÂCHES!$D$2:$D$699,D60)</f>
        <v>0</v>
      </c>
      <c r="N60" s="3" t="str">
        <f>IF(NOT(ISBLANK(G60)),G60-PARAMETRES!$C$6,"")</f>
        <v/>
      </c>
      <c r="O60" s="1" t="str">
        <f t="shared" si="0"/>
        <v>0</v>
      </c>
    </row>
    <row r="61" spans="1:15" x14ac:dyDescent="0.25">
      <c r="A61" s="1">
        <v>60</v>
      </c>
      <c r="B61" s="1" t="s">
        <v>41</v>
      </c>
      <c r="C61" s="1" t="e">
        <f>VLOOKUP(PROJETS!B61,CLIENTS!$B$2:$C$700, 2, FALSE)</f>
        <v>#N/A</v>
      </c>
      <c r="D61" s="1" t="str">
        <f>IF(NOT(ISBLANK(E61)),CONCATENATE(PARAMETRES!$C$4,A61),"")</f>
        <v/>
      </c>
      <c r="F61" s="2"/>
      <c r="G61" s="2"/>
      <c r="H61" s="9">
        <f t="shared" si="1"/>
        <v>0</v>
      </c>
      <c r="J61" s="4"/>
      <c r="K61" s="4" t="str">
        <f>IF(D61="","",COUNTIF(TÂCHES!$D$2:$D$699,D61))</f>
        <v/>
      </c>
      <c r="L61" s="4">
        <f ca="1">SUMIF(TÂCHES!$D$2:$O$699,PROJETS!D61,TÂCHES!$K$2:$K$699)</f>
        <v>0</v>
      </c>
      <c r="M61" s="4">
        <f>COUNTIFS(TÂCHES!$N$2:$N$699,"Terminé",TÂCHES!$D$2:$D$699,D61)</f>
        <v>0</v>
      </c>
      <c r="N61" s="3" t="str">
        <f>IF(NOT(ISBLANK(G61)),G61-PARAMETRES!$C$6,"")</f>
        <v/>
      </c>
      <c r="O61" s="1" t="str">
        <f t="shared" si="0"/>
        <v>0</v>
      </c>
    </row>
    <row r="62" spans="1:15" x14ac:dyDescent="0.25">
      <c r="A62" s="1">
        <v>61</v>
      </c>
      <c r="B62" s="1" t="s">
        <v>41</v>
      </c>
      <c r="C62" s="1" t="e">
        <f>VLOOKUP(PROJETS!B62,CLIENTS!$B$2:$C$700, 2, FALSE)</f>
        <v>#N/A</v>
      </c>
      <c r="D62" s="1" t="str">
        <f>IF(NOT(ISBLANK(E62)),CONCATENATE(PARAMETRES!$C$4,A62),"")</f>
        <v/>
      </c>
      <c r="F62" s="2"/>
      <c r="G62" s="2"/>
      <c r="H62" s="9">
        <f t="shared" si="1"/>
        <v>0</v>
      </c>
      <c r="J62" s="4"/>
      <c r="K62" s="4" t="str">
        <f>IF(D62="","",COUNTIF(TÂCHES!$D$2:$D$699,D62))</f>
        <v/>
      </c>
      <c r="L62" s="4">
        <f ca="1">SUMIF(TÂCHES!$D$2:$O$699,PROJETS!D62,TÂCHES!$K$2:$K$699)</f>
        <v>0</v>
      </c>
      <c r="M62" s="4">
        <f>COUNTIFS(TÂCHES!$N$2:$N$699,"Terminé",TÂCHES!$D$2:$D$699,D62)</f>
        <v>0</v>
      </c>
      <c r="N62" s="3" t="str">
        <f>IF(NOT(ISBLANK(G62)),G62-PARAMETRES!$C$6,"")</f>
        <v/>
      </c>
      <c r="O62" s="1" t="str">
        <f t="shared" si="0"/>
        <v>0</v>
      </c>
    </row>
    <row r="63" spans="1:15" x14ac:dyDescent="0.25">
      <c r="A63" s="1">
        <v>62</v>
      </c>
      <c r="B63" s="1" t="s">
        <v>41</v>
      </c>
      <c r="C63" s="1" t="e">
        <f>VLOOKUP(PROJETS!B63,CLIENTS!$B$2:$C$700, 2, FALSE)</f>
        <v>#N/A</v>
      </c>
      <c r="D63" s="1" t="str">
        <f>IF(NOT(ISBLANK(E63)),CONCATENATE(PARAMETRES!$C$4,A63),"")</f>
        <v/>
      </c>
      <c r="F63" s="2"/>
      <c r="G63" s="2"/>
      <c r="H63" s="9">
        <f t="shared" si="1"/>
        <v>0</v>
      </c>
      <c r="J63" s="4"/>
      <c r="K63" s="4" t="str">
        <f>IF(D63="","",COUNTIF(TÂCHES!$D$2:$D$699,D63))</f>
        <v/>
      </c>
      <c r="L63" s="4">
        <f ca="1">SUMIF(TÂCHES!$D$2:$O$699,PROJETS!D63,TÂCHES!$K$2:$K$699)</f>
        <v>0</v>
      </c>
      <c r="M63" s="4">
        <f>COUNTIFS(TÂCHES!$N$2:$N$699,"Terminé",TÂCHES!$D$2:$D$699,D63)</f>
        <v>0</v>
      </c>
      <c r="N63" s="3" t="str">
        <f>IF(NOT(ISBLANK(G63)),G63-PARAMETRES!$C$6,"")</f>
        <v/>
      </c>
      <c r="O63" s="1" t="str">
        <f t="shared" si="0"/>
        <v>0</v>
      </c>
    </row>
    <row r="64" spans="1:15" x14ac:dyDescent="0.25">
      <c r="A64" s="1">
        <v>63</v>
      </c>
      <c r="B64" s="1" t="s">
        <v>41</v>
      </c>
      <c r="C64" s="1" t="e">
        <f>VLOOKUP(PROJETS!B64,CLIENTS!$B$2:$C$700, 2, FALSE)</f>
        <v>#N/A</v>
      </c>
      <c r="D64" s="1" t="str">
        <f>IF(NOT(ISBLANK(E64)),CONCATENATE(PARAMETRES!$C$4,A64),"")</f>
        <v/>
      </c>
      <c r="F64" s="2"/>
      <c r="G64" s="2"/>
      <c r="H64" s="9">
        <f t="shared" si="1"/>
        <v>0</v>
      </c>
      <c r="J64" s="4"/>
      <c r="K64" s="4" t="str">
        <f>IF(D64="","",COUNTIF(TÂCHES!$D$2:$D$699,D64))</f>
        <v/>
      </c>
      <c r="L64" s="4">
        <f ca="1">SUMIF(TÂCHES!$D$2:$O$699,PROJETS!D64,TÂCHES!$K$2:$K$699)</f>
        <v>0</v>
      </c>
      <c r="M64" s="4">
        <f>COUNTIFS(TÂCHES!$N$2:$N$699,"Terminé",TÂCHES!$D$2:$D$699,D64)</f>
        <v>0</v>
      </c>
      <c r="N64" s="3" t="str">
        <f>IF(NOT(ISBLANK(G64)),G64-PARAMETRES!$C$6,"")</f>
        <v/>
      </c>
      <c r="O64" s="1" t="str">
        <f t="shared" si="0"/>
        <v>0</v>
      </c>
    </row>
    <row r="65" spans="1:15" x14ac:dyDescent="0.25">
      <c r="A65" s="1">
        <v>64</v>
      </c>
      <c r="B65" s="1" t="s">
        <v>41</v>
      </c>
      <c r="C65" s="1" t="e">
        <f>VLOOKUP(PROJETS!B65,CLIENTS!$B$2:$C$700, 2, FALSE)</f>
        <v>#N/A</v>
      </c>
      <c r="D65" s="1" t="str">
        <f>IF(NOT(ISBLANK(E65)),CONCATENATE(PARAMETRES!$C$4,A65),"")</f>
        <v/>
      </c>
      <c r="F65" s="2"/>
      <c r="G65" s="2"/>
      <c r="H65" s="9">
        <f t="shared" si="1"/>
        <v>0</v>
      </c>
      <c r="J65" s="4"/>
      <c r="K65" s="4" t="str">
        <f>IF(D65="","",COUNTIF(TÂCHES!$D$2:$D$699,D65))</f>
        <v/>
      </c>
      <c r="L65" s="4">
        <f ca="1">SUMIF(TÂCHES!$D$2:$O$699,PROJETS!D65,TÂCHES!$K$2:$K$699)</f>
        <v>0</v>
      </c>
      <c r="M65" s="4">
        <f>COUNTIFS(TÂCHES!$N$2:$N$699,"Terminé",TÂCHES!$D$2:$D$699,D65)</f>
        <v>0</v>
      </c>
      <c r="N65" s="3" t="str">
        <f>IF(NOT(ISBLANK(G65)),G65-PARAMETRES!$C$6,"")</f>
        <v/>
      </c>
      <c r="O65" s="1" t="str">
        <f t="shared" si="0"/>
        <v>0</v>
      </c>
    </row>
    <row r="66" spans="1:15" x14ac:dyDescent="0.25">
      <c r="A66" s="1">
        <v>65</v>
      </c>
      <c r="B66" s="1" t="s">
        <v>41</v>
      </c>
      <c r="C66" s="1" t="e">
        <f>VLOOKUP(PROJETS!B66,CLIENTS!$B$2:$C$700, 2, FALSE)</f>
        <v>#N/A</v>
      </c>
      <c r="D66" s="1" t="str">
        <f>IF(NOT(ISBLANK(E66)),CONCATENATE(PARAMETRES!$C$4,A66),"")</f>
        <v/>
      </c>
      <c r="F66" s="2"/>
      <c r="G66" s="2"/>
      <c r="H66" s="9">
        <f t="shared" si="1"/>
        <v>0</v>
      </c>
      <c r="J66" s="4"/>
      <c r="K66" s="4" t="str">
        <f>IF(D66="","",COUNTIF(TÂCHES!$D$2:$D$699,D66))</f>
        <v/>
      </c>
      <c r="L66" s="4">
        <f ca="1">SUMIF(TÂCHES!$D$2:$O$699,PROJETS!D66,TÂCHES!$K$2:$K$699)</f>
        <v>0</v>
      </c>
      <c r="M66" s="4">
        <f>COUNTIFS(TÂCHES!$N$2:$N$699,"Terminé",TÂCHES!$D$2:$D$699,D66)</f>
        <v>0</v>
      </c>
      <c r="N66" s="3" t="str">
        <f>IF(NOT(ISBLANK(G66)),G66-PARAMETRES!$C$6,"")</f>
        <v/>
      </c>
      <c r="O66" s="1" t="str">
        <f t="shared" ref="O66:O129" si="2">IF(AND(I66="Terminé",N66=0),"1","0")</f>
        <v>0</v>
      </c>
    </row>
    <row r="67" spans="1:15" x14ac:dyDescent="0.25">
      <c r="A67" s="1">
        <v>66</v>
      </c>
      <c r="B67" s="1" t="s">
        <v>41</v>
      </c>
      <c r="C67" s="1" t="e">
        <f>VLOOKUP(PROJETS!B67,CLIENTS!$B$2:$C$700, 2, FALSE)</f>
        <v>#N/A</v>
      </c>
      <c r="D67" s="1" t="str">
        <f>IF(NOT(ISBLANK(E67)),CONCATENATE(PARAMETRES!$C$4,A67),"")</f>
        <v/>
      </c>
      <c r="F67" s="2"/>
      <c r="G67" s="2"/>
      <c r="H67" s="9">
        <f t="shared" ref="H67:H130" si="3">G67-F67</f>
        <v>0</v>
      </c>
      <c r="J67" s="4"/>
      <c r="K67" s="4" t="str">
        <f>IF(D67="","",COUNTIF(TÂCHES!$D$2:$D$699,D67))</f>
        <v/>
      </c>
      <c r="L67" s="4">
        <f ca="1">SUMIF(TÂCHES!$D$2:$O$699,PROJETS!D67,TÂCHES!$K$2:$K$699)</f>
        <v>0</v>
      </c>
      <c r="M67" s="4">
        <f>COUNTIFS(TÂCHES!$N$2:$N$699,"Terminé",TÂCHES!$D$2:$D$699,D67)</f>
        <v>0</v>
      </c>
      <c r="N67" s="3" t="str">
        <f>IF(NOT(ISBLANK(G67)),G67-PARAMETRES!$C$6,"")</f>
        <v/>
      </c>
      <c r="O67" s="1" t="str">
        <f t="shared" si="2"/>
        <v>0</v>
      </c>
    </row>
    <row r="68" spans="1:15" x14ac:dyDescent="0.25">
      <c r="A68" s="1">
        <v>67</v>
      </c>
      <c r="B68" s="1" t="s">
        <v>41</v>
      </c>
      <c r="C68" s="1" t="e">
        <f>VLOOKUP(PROJETS!B68,CLIENTS!$B$2:$C$700, 2, FALSE)</f>
        <v>#N/A</v>
      </c>
      <c r="D68" s="1" t="str">
        <f>IF(NOT(ISBLANK(E68)),CONCATENATE(PARAMETRES!$C$4,A68),"")</f>
        <v/>
      </c>
      <c r="F68" s="2"/>
      <c r="G68" s="2"/>
      <c r="H68" s="9">
        <f t="shared" si="3"/>
        <v>0</v>
      </c>
      <c r="J68" s="4"/>
      <c r="K68" s="4" t="str">
        <f>IF(D68="","",COUNTIF(TÂCHES!$D$2:$D$699,D68))</f>
        <v/>
      </c>
      <c r="L68" s="4">
        <f ca="1">SUMIF(TÂCHES!$D$2:$O$699,PROJETS!D68,TÂCHES!$K$2:$K$699)</f>
        <v>0</v>
      </c>
      <c r="M68" s="4">
        <f>COUNTIFS(TÂCHES!$N$2:$N$699,"Terminé",TÂCHES!$D$2:$D$699,D68)</f>
        <v>0</v>
      </c>
      <c r="N68" s="3" t="str">
        <f>IF(NOT(ISBLANK(G68)),G68-PARAMETRES!$C$6,"")</f>
        <v/>
      </c>
      <c r="O68" s="1" t="str">
        <f t="shared" si="2"/>
        <v>0</v>
      </c>
    </row>
    <row r="69" spans="1:15" x14ac:dyDescent="0.25">
      <c r="A69" s="1">
        <v>68</v>
      </c>
      <c r="B69" s="1" t="s">
        <v>41</v>
      </c>
      <c r="C69" s="1" t="e">
        <f>VLOOKUP(PROJETS!B69,CLIENTS!$B$2:$C$700, 2, FALSE)</f>
        <v>#N/A</v>
      </c>
      <c r="D69" s="1" t="str">
        <f>IF(NOT(ISBLANK(E69)),CONCATENATE(PARAMETRES!$C$4,A69),"")</f>
        <v/>
      </c>
      <c r="F69" s="2"/>
      <c r="G69" s="2"/>
      <c r="H69" s="9">
        <f t="shared" si="3"/>
        <v>0</v>
      </c>
      <c r="J69" s="4"/>
      <c r="K69" s="4" t="str">
        <f>IF(D69="","",COUNTIF(TÂCHES!$D$2:$D$699,D69))</f>
        <v/>
      </c>
      <c r="L69" s="4">
        <f ca="1">SUMIF(TÂCHES!$D$2:$O$699,PROJETS!D69,TÂCHES!$K$2:$K$699)</f>
        <v>0</v>
      </c>
      <c r="M69" s="4">
        <f>COUNTIFS(TÂCHES!$N$2:$N$699,"Terminé",TÂCHES!$D$2:$D$699,D69)</f>
        <v>0</v>
      </c>
      <c r="N69" s="3" t="str">
        <f>IF(NOT(ISBLANK(G69)),G69-PARAMETRES!$C$6,"")</f>
        <v/>
      </c>
      <c r="O69" s="1" t="str">
        <f t="shared" si="2"/>
        <v>0</v>
      </c>
    </row>
    <row r="70" spans="1:15" x14ac:dyDescent="0.25">
      <c r="A70" s="1">
        <v>69</v>
      </c>
      <c r="B70" s="1" t="s">
        <v>41</v>
      </c>
      <c r="C70" s="1" t="e">
        <f>VLOOKUP(PROJETS!B70,CLIENTS!$B$2:$C$700, 2, FALSE)</f>
        <v>#N/A</v>
      </c>
      <c r="D70" s="1" t="str">
        <f>IF(NOT(ISBLANK(E70)),CONCATENATE(PARAMETRES!$C$4,A70),"")</f>
        <v/>
      </c>
      <c r="F70" s="2"/>
      <c r="G70" s="2"/>
      <c r="H70" s="9">
        <f t="shared" si="3"/>
        <v>0</v>
      </c>
      <c r="J70" s="4"/>
      <c r="K70" s="4" t="str">
        <f>IF(D70="","",COUNTIF(TÂCHES!$D$2:$D$699,D70))</f>
        <v/>
      </c>
      <c r="L70" s="4">
        <f ca="1">SUMIF(TÂCHES!$D$2:$O$699,PROJETS!D70,TÂCHES!$K$2:$K$699)</f>
        <v>0</v>
      </c>
      <c r="M70" s="4">
        <f>COUNTIFS(TÂCHES!$N$2:$N$699,"Terminé",TÂCHES!$D$2:$D$699,D70)</f>
        <v>0</v>
      </c>
      <c r="N70" s="3" t="str">
        <f>IF(NOT(ISBLANK(G70)),G70-PARAMETRES!$C$6,"")</f>
        <v/>
      </c>
      <c r="O70" s="1" t="str">
        <f t="shared" si="2"/>
        <v>0</v>
      </c>
    </row>
    <row r="71" spans="1:15" x14ac:dyDescent="0.25">
      <c r="A71" s="1">
        <v>70</v>
      </c>
      <c r="B71" s="1" t="s">
        <v>41</v>
      </c>
      <c r="C71" s="1" t="e">
        <f>VLOOKUP(PROJETS!B71,CLIENTS!$B$2:$C$700, 2, FALSE)</f>
        <v>#N/A</v>
      </c>
      <c r="D71" s="1" t="str">
        <f>IF(NOT(ISBLANK(E71)),CONCATENATE(PARAMETRES!$C$4,A71),"")</f>
        <v/>
      </c>
      <c r="F71" s="2"/>
      <c r="G71" s="2"/>
      <c r="H71" s="9">
        <f t="shared" si="3"/>
        <v>0</v>
      </c>
      <c r="J71" s="4"/>
      <c r="K71" s="4" t="str">
        <f>IF(D71="","",COUNTIF(TÂCHES!$D$2:$D$699,D71))</f>
        <v/>
      </c>
      <c r="L71" s="4">
        <f ca="1">SUMIF(TÂCHES!$D$2:$O$699,PROJETS!D71,TÂCHES!$K$2:$K$699)</f>
        <v>0</v>
      </c>
      <c r="M71" s="4">
        <f>COUNTIFS(TÂCHES!$N$2:$N$699,"Terminé",TÂCHES!$D$2:$D$699,D71)</f>
        <v>0</v>
      </c>
      <c r="N71" s="3" t="str">
        <f>IF(NOT(ISBLANK(G71)),G71-PARAMETRES!$C$6,"")</f>
        <v/>
      </c>
      <c r="O71" s="1" t="str">
        <f t="shared" si="2"/>
        <v>0</v>
      </c>
    </row>
    <row r="72" spans="1:15" x14ac:dyDescent="0.25">
      <c r="A72" s="1">
        <v>71</v>
      </c>
      <c r="B72" s="1" t="s">
        <v>41</v>
      </c>
      <c r="C72" s="1" t="e">
        <f>VLOOKUP(PROJETS!B72,CLIENTS!$B$2:$C$700, 2, FALSE)</f>
        <v>#N/A</v>
      </c>
      <c r="D72" s="1" t="str">
        <f>IF(NOT(ISBLANK(E72)),CONCATENATE(PARAMETRES!$C$4,A72),"")</f>
        <v/>
      </c>
      <c r="F72" s="2"/>
      <c r="G72" s="2"/>
      <c r="H72" s="9">
        <f t="shared" si="3"/>
        <v>0</v>
      </c>
      <c r="J72" s="4"/>
      <c r="K72" s="4" t="str">
        <f>IF(D72="","",COUNTIF(TÂCHES!$D$2:$D$699,D72))</f>
        <v/>
      </c>
      <c r="L72" s="4">
        <f ca="1">SUMIF(TÂCHES!$D$2:$O$699,PROJETS!D72,TÂCHES!$K$2:$K$699)</f>
        <v>0</v>
      </c>
      <c r="M72" s="4">
        <f>COUNTIFS(TÂCHES!$N$2:$N$699,"Terminé",TÂCHES!$D$2:$D$699,D72)</f>
        <v>0</v>
      </c>
      <c r="N72" s="3" t="str">
        <f>IF(NOT(ISBLANK(G72)),G72-PARAMETRES!$C$6,"")</f>
        <v/>
      </c>
      <c r="O72" s="1" t="str">
        <f t="shared" si="2"/>
        <v>0</v>
      </c>
    </row>
    <row r="73" spans="1:15" x14ac:dyDescent="0.25">
      <c r="A73" s="1">
        <v>72</v>
      </c>
      <c r="B73" s="1" t="s">
        <v>41</v>
      </c>
      <c r="C73" s="1" t="e">
        <f>VLOOKUP(PROJETS!B73,CLIENTS!$B$2:$C$700, 2, FALSE)</f>
        <v>#N/A</v>
      </c>
      <c r="D73" s="1" t="str">
        <f>IF(NOT(ISBLANK(E73)),CONCATENATE(PARAMETRES!$C$4,A73),"")</f>
        <v/>
      </c>
      <c r="F73" s="2"/>
      <c r="G73" s="2"/>
      <c r="H73" s="9">
        <f t="shared" si="3"/>
        <v>0</v>
      </c>
      <c r="J73" s="4"/>
      <c r="K73" s="4" t="str">
        <f>IF(D73="","",COUNTIF(TÂCHES!$D$2:$D$699,D73))</f>
        <v/>
      </c>
      <c r="L73" s="4">
        <f ca="1">SUMIF(TÂCHES!$D$2:$O$699,PROJETS!D73,TÂCHES!$K$2:$K$699)</f>
        <v>0</v>
      </c>
      <c r="M73" s="4">
        <f>COUNTIFS(TÂCHES!$N$2:$N$699,"Terminé",TÂCHES!$D$2:$D$699,D73)</f>
        <v>0</v>
      </c>
      <c r="N73" s="3" t="str">
        <f>IF(NOT(ISBLANK(G73)),G73-PARAMETRES!$C$6,"")</f>
        <v/>
      </c>
      <c r="O73" s="1" t="str">
        <f t="shared" si="2"/>
        <v>0</v>
      </c>
    </row>
    <row r="74" spans="1:15" x14ac:dyDescent="0.25">
      <c r="A74" s="1">
        <v>73</v>
      </c>
      <c r="B74" s="1" t="s">
        <v>41</v>
      </c>
      <c r="C74" s="1" t="e">
        <f>VLOOKUP(PROJETS!B74,CLIENTS!$B$2:$C$700, 2, FALSE)</f>
        <v>#N/A</v>
      </c>
      <c r="D74" s="1" t="str">
        <f>IF(NOT(ISBLANK(E74)),CONCATENATE(PARAMETRES!$C$4,A74),"")</f>
        <v/>
      </c>
      <c r="F74" s="2"/>
      <c r="G74" s="2"/>
      <c r="H74" s="9">
        <f t="shared" si="3"/>
        <v>0</v>
      </c>
      <c r="J74" s="4"/>
      <c r="K74" s="4" t="str">
        <f>IF(D74="","",COUNTIF(TÂCHES!$D$2:$D$699,D74))</f>
        <v/>
      </c>
      <c r="L74" s="4">
        <f ca="1">SUMIF(TÂCHES!$D$2:$O$699,PROJETS!D74,TÂCHES!$K$2:$K$699)</f>
        <v>0</v>
      </c>
      <c r="M74" s="4">
        <f>COUNTIFS(TÂCHES!$N$2:$N$699,"Terminé",TÂCHES!$D$2:$D$699,D74)</f>
        <v>0</v>
      </c>
      <c r="N74" s="3" t="str">
        <f>IF(NOT(ISBLANK(G74)),G74-PARAMETRES!$C$6,"")</f>
        <v/>
      </c>
      <c r="O74" s="1" t="str">
        <f t="shared" si="2"/>
        <v>0</v>
      </c>
    </row>
    <row r="75" spans="1:15" x14ac:dyDescent="0.25">
      <c r="A75" s="1">
        <v>74</v>
      </c>
      <c r="B75" s="1" t="s">
        <v>41</v>
      </c>
      <c r="C75" s="1" t="e">
        <f>VLOOKUP(PROJETS!B75,CLIENTS!$B$2:$C$700, 2, FALSE)</f>
        <v>#N/A</v>
      </c>
      <c r="D75" s="1" t="str">
        <f>IF(NOT(ISBLANK(E75)),CONCATENATE(PARAMETRES!$C$4,A75),"")</f>
        <v/>
      </c>
      <c r="F75" s="2"/>
      <c r="G75" s="2"/>
      <c r="H75" s="9">
        <f t="shared" si="3"/>
        <v>0</v>
      </c>
      <c r="J75" s="4"/>
      <c r="K75" s="4" t="str">
        <f>IF(D75="","",COUNTIF(TÂCHES!$D$2:$D$699,D75))</f>
        <v/>
      </c>
      <c r="L75" s="4">
        <f ca="1">SUMIF(TÂCHES!$D$2:$O$699,PROJETS!D75,TÂCHES!$K$2:$K$699)</f>
        <v>0</v>
      </c>
      <c r="M75" s="4">
        <f>COUNTIFS(TÂCHES!$N$2:$N$699,"Terminé",TÂCHES!$D$2:$D$699,D75)</f>
        <v>0</v>
      </c>
      <c r="N75" s="3" t="str">
        <f>IF(NOT(ISBLANK(G75)),G75-PARAMETRES!$C$6,"")</f>
        <v/>
      </c>
      <c r="O75" s="1" t="str">
        <f t="shared" si="2"/>
        <v>0</v>
      </c>
    </row>
    <row r="76" spans="1:15" x14ac:dyDescent="0.25">
      <c r="A76" s="1">
        <v>75</v>
      </c>
      <c r="B76" s="1" t="s">
        <v>41</v>
      </c>
      <c r="C76" s="1" t="e">
        <f>VLOOKUP(PROJETS!B76,CLIENTS!$B$2:$C$700, 2, FALSE)</f>
        <v>#N/A</v>
      </c>
      <c r="D76" s="1" t="str">
        <f>IF(NOT(ISBLANK(E76)),CONCATENATE(PARAMETRES!$C$4,A76),"")</f>
        <v/>
      </c>
      <c r="F76" s="2"/>
      <c r="G76" s="2"/>
      <c r="H76" s="9">
        <f t="shared" si="3"/>
        <v>0</v>
      </c>
      <c r="J76" s="4"/>
      <c r="K76" s="4" t="str">
        <f>IF(D76="","",COUNTIF(TÂCHES!$D$2:$D$699,D76))</f>
        <v/>
      </c>
      <c r="L76" s="4">
        <f ca="1">SUMIF(TÂCHES!$D$2:$O$699,PROJETS!D76,TÂCHES!$K$2:$K$699)</f>
        <v>0</v>
      </c>
      <c r="M76" s="4">
        <f>COUNTIFS(TÂCHES!$N$2:$N$699,"Terminé",TÂCHES!$D$2:$D$699,D76)</f>
        <v>0</v>
      </c>
      <c r="N76" s="3" t="str">
        <f>IF(NOT(ISBLANK(G76)),G76-PARAMETRES!$C$6,"")</f>
        <v/>
      </c>
      <c r="O76" s="1" t="str">
        <f t="shared" si="2"/>
        <v>0</v>
      </c>
    </row>
    <row r="77" spans="1:15" x14ac:dyDescent="0.25">
      <c r="A77" s="1">
        <v>76</v>
      </c>
      <c r="B77" s="1" t="s">
        <v>41</v>
      </c>
      <c r="C77" s="1" t="e">
        <f>VLOOKUP(PROJETS!B77,CLIENTS!$B$2:$C$700, 2, FALSE)</f>
        <v>#N/A</v>
      </c>
      <c r="D77" s="1" t="str">
        <f>IF(NOT(ISBLANK(E77)),CONCATENATE(PARAMETRES!$C$4,A77),"")</f>
        <v/>
      </c>
      <c r="F77" s="2"/>
      <c r="G77" s="2"/>
      <c r="H77" s="9">
        <f t="shared" si="3"/>
        <v>0</v>
      </c>
      <c r="J77" s="4"/>
      <c r="K77" s="4" t="str">
        <f>IF(D77="","",COUNTIF(TÂCHES!$D$2:$D$699,D77))</f>
        <v/>
      </c>
      <c r="L77" s="4">
        <f ca="1">SUMIF(TÂCHES!$D$2:$O$699,PROJETS!D77,TÂCHES!$K$2:$K$699)</f>
        <v>0</v>
      </c>
      <c r="M77" s="4">
        <f>COUNTIFS(TÂCHES!$N$2:$N$699,"Terminé",TÂCHES!$D$2:$D$699,D77)</f>
        <v>0</v>
      </c>
      <c r="N77" s="3" t="str">
        <f>IF(NOT(ISBLANK(G77)),G77-PARAMETRES!$C$6,"")</f>
        <v/>
      </c>
      <c r="O77" s="1" t="str">
        <f t="shared" si="2"/>
        <v>0</v>
      </c>
    </row>
    <row r="78" spans="1:15" x14ac:dyDescent="0.25">
      <c r="A78" s="1">
        <v>77</v>
      </c>
      <c r="B78" s="1" t="s">
        <v>41</v>
      </c>
      <c r="C78" s="1" t="e">
        <f>VLOOKUP(PROJETS!B78,CLIENTS!$B$2:$C$700, 2, FALSE)</f>
        <v>#N/A</v>
      </c>
      <c r="D78" s="1" t="str">
        <f>IF(NOT(ISBLANK(E78)),CONCATENATE(PARAMETRES!$C$4,A78),"")</f>
        <v/>
      </c>
      <c r="F78" s="2"/>
      <c r="G78" s="2"/>
      <c r="H78" s="9">
        <f t="shared" si="3"/>
        <v>0</v>
      </c>
      <c r="J78" s="4"/>
      <c r="K78" s="4" t="str">
        <f>IF(D78="","",COUNTIF(TÂCHES!$D$2:$D$699,D78))</f>
        <v/>
      </c>
      <c r="L78" s="4">
        <f ca="1">SUMIF(TÂCHES!$D$2:$O$699,PROJETS!D78,TÂCHES!$K$2:$K$699)</f>
        <v>0</v>
      </c>
      <c r="M78" s="4">
        <f>COUNTIFS(TÂCHES!$N$2:$N$699,"Terminé",TÂCHES!$D$2:$D$699,D78)</f>
        <v>0</v>
      </c>
      <c r="N78" s="3" t="str">
        <f>IF(NOT(ISBLANK(G78)),G78-PARAMETRES!$C$6,"")</f>
        <v/>
      </c>
      <c r="O78" s="1" t="str">
        <f t="shared" si="2"/>
        <v>0</v>
      </c>
    </row>
    <row r="79" spans="1:15" x14ac:dyDescent="0.25">
      <c r="A79" s="1">
        <v>78</v>
      </c>
      <c r="B79" s="1" t="s">
        <v>41</v>
      </c>
      <c r="C79" s="1" t="e">
        <f>VLOOKUP(PROJETS!B79,CLIENTS!$B$2:$C$700, 2, FALSE)</f>
        <v>#N/A</v>
      </c>
      <c r="D79" s="1" t="str">
        <f>IF(NOT(ISBLANK(E79)),CONCATENATE(PARAMETRES!$C$4,A79),"")</f>
        <v/>
      </c>
      <c r="F79" s="2"/>
      <c r="G79" s="2"/>
      <c r="H79" s="9">
        <f t="shared" si="3"/>
        <v>0</v>
      </c>
      <c r="J79" s="4"/>
      <c r="K79" s="4" t="str">
        <f>IF(D79="","",COUNTIF(TÂCHES!$D$2:$D$699,D79))</f>
        <v/>
      </c>
      <c r="L79" s="4">
        <f ca="1">SUMIF(TÂCHES!$D$2:$O$699,PROJETS!D79,TÂCHES!$K$2:$K$699)</f>
        <v>0</v>
      </c>
      <c r="M79" s="4">
        <f>COUNTIFS(TÂCHES!$N$2:$N$699,"Terminé",TÂCHES!$D$2:$D$699,D79)</f>
        <v>0</v>
      </c>
      <c r="N79" s="3" t="str">
        <f>IF(NOT(ISBLANK(G79)),G79-PARAMETRES!$C$6,"")</f>
        <v/>
      </c>
      <c r="O79" s="1" t="str">
        <f t="shared" si="2"/>
        <v>0</v>
      </c>
    </row>
    <row r="80" spans="1:15" x14ac:dyDescent="0.25">
      <c r="A80" s="1">
        <v>79</v>
      </c>
      <c r="B80" s="1" t="s">
        <v>41</v>
      </c>
      <c r="C80" s="1" t="e">
        <f>VLOOKUP(PROJETS!B80,CLIENTS!$B$2:$C$700, 2, FALSE)</f>
        <v>#N/A</v>
      </c>
      <c r="D80" s="1" t="str">
        <f>IF(NOT(ISBLANK(E80)),CONCATENATE(PARAMETRES!$C$4,A80),"")</f>
        <v/>
      </c>
      <c r="F80" s="2"/>
      <c r="G80" s="2"/>
      <c r="H80" s="9">
        <f t="shared" si="3"/>
        <v>0</v>
      </c>
      <c r="J80" s="4"/>
      <c r="K80" s="4" t="str">
        <f>IF(D80="","",COUNTIF(TÂCHES!$D$2:$D$699,D80))</f>
        <v/>
      </c>
      <c r="L80" s="4">
        <f ca="1">SUMIF(TÂCHES!$D$2:$O$699,PROJETS!D80,TÂCHES!$K$2:$K$699)</f>
        <v>0</v>
      </c>
      <c r="M80" s="4">
        <f>COUNTIFS(TÂCHES!$N$2:$N$699,"Terminé",TÂCHES!$D$2:$D$699,D80)</f>
        <v>0</v>
      </c>
      <c r="N80" s="3" t="str">
        <f>IF(NOT(ISBLANK(G80)),G80-PARAMETRES!$C$6,"")</f>
        <v/>
      </c>
      <c r="O80" s="1" t="str">
        <f t="shared" si="2"/>
        <v>0</v>
      </c>
    </row>
    <row r="81" spans="1:15" x14ac:dyDescent="0.25">
      <c r="A81" s="1">
        <v>80</v>
      </c>
      <c r="B81" s="1" t="s">
        <v>41</v>
      </c>
      <c r="C81" s="1" t="e">
        <f>VLOOKUP(PROJETS!B81,CLIENTS!$B$2:$C$700, 2, FALSE)</f>
        <v>#N/A</v>
      </c>
      <c r="D81" s="1" t="str">
        <f>IF(NOT(ISBLANK(E81)),CONCATENATE(PARAMETRES!$C$4,A81),"")</f>
        <v/>
      </c>
      <c r="F81" s="2"/>
      <c r="G81" s="2"/>
      <c r="H81" s="9">
        <f t="shared" si="3"/>
        <v>0</v>
      </c>
      <c r="J81" s="4"/>
      <c r="K81" s="4" t="str">
        <f>IF(D81="","",COUNTIF(TÂCHES!$D$2:$D$699,D81))</f>
        <v/>
      </c>
      <c r="L81" s="4">
        <f ca="1">SUMIF(TÂCHES!$D$2:$O$699,PROJETS!D81,TÂCHES!$K$2:$K$699)</f>
        <v>0</v>
      </c>
      <c r="M81" s="4">
        <f>COUNTIFS(TÂCHES!$N$2:$N$699,"Terminé",TÂCHES!$D$2:$D$699,D81)</f>
        <v>0</v>
      </c>
      <c r="N81" s="3" t="str">
        <f>IF(NOT(ISBLANK(G81)),G81-PARAMETRES!$C$6,"")</f>
        <v/>
      </c>
      <c r="O81" s="1" t="str">
        <f t="shared" si="2"/>
        <v>0</v>
      </c>
    </row>
    <row r="82" spans="1:15" x14ac:dyDescent="0.25">
      <c r="A82" s="1">
        <v>81</v>
      </c>
      <c r="B82" s="1" t="s">
        <v>41</v>
      </c>
      <c r="C82" s="1" t="e">
        <f>VLOOKUP(PROJETS!B82,CLIENTS!$B$2:$C$700, 2, FALSE)</f>
        <v>#N/A</v>
      </c>
      <c r="D82" s="1" t="str">
        <f>IF(NOT(ISBLANK(E82)),CONCATENATE(PARAMETRES!$C$4,A82),"")</f>
        <v/>
      </c>
      <c r="F82" s="2"/>
      <c r="G82" s="2"/>
      <c r="H82" s="9">
        <f t="shared" si="3"/>
        <v>0</v>
      </c>
      <c r="J82" s="4"/>
      <c r="K82" s="4" t="str">
        <f>IF(D82="","",COUNTIF(TÂCHES!$D$2:$D$699,D82))</f>
        <v/>
      </c>
      <c r="L82" s="4">
        <f ca="1">SUMIF(TÂCHES!$D$2:$O$699,PROJETS!D82,TÂCHES!$K$2:$K$699)</f>
        <v>0</v>
      </c>
      <c r="M82" s="4">
        <f>COUNTIFS(TÂCHES!$N$2:$N$699,"Terminé",TÂCHES!$D$2:$D$699,D82)</f>
        <v>0</v>
      </c>
      <c r="N82" s="3" t="str">
        <f>IF(NOT(ISBLANK(G82)),G82-PARAMETRES!$C$6,"")</f>
        <v/>
      </c>
      <c r="O82" s="1" t="str">
        <f t="shared" si="2"/>
        <v>0</v>
      </c>
    </row>
    <row r="83" spans="1:15" x14ac:dyDescent="0.25">
      <c r="A83" s="1">
        <v>82</v>
      </c>
      <c r="B83" s="1" t="s">
        <v>41</v>
      </c>
      <c r="C83" s="1" t="e">
        <f>VLOOKUP(PROJETS!B83,CLIENTS!$B$2:$C$700, 2, FALSE)</f>
        <v>#N/A</v>
      </c>
      <c r="D83" s="1" t="str">
        <f>IF(NOT(ISBLANK(E83)),CONCATENATE(PARAMETRES!$C$4,A83),"")</f>
        <v/>
      </c>
      <c r="F83" s="2"/>
      <c r="G83" s="2"/>
      <c r="H83" s="9">
        <f t="shared" si="3"/>
        <v>0</v>
      </c>
      <c r="J83" s="4"/>
      <c r="K83" s="4" t="str">
        <f>IF(D83="","",COUNTIF(TÂCHES!$D$2:$D$699,D83))</f>
        <v/>
      </c>
      <c r="L83" s="4">
        <f ca="1">SUMIF(TÂCHES!$D$2:$O$699,PROJETS!D83,TÂCHES!$K$2:$K$699)</f>
        <v>0</v>
      </c>
      <c r="M83" s="4">
        <f>COUNTIFS(TÂCHES!$N$2:$N$699,"Terminé",TÂCHES!$D$2:$D$699,D83)</f>
        <v>0</v>
      </c>
      <c r="N83" s="3" t="str">
        <f>IF(NOT(ISBLANK(G83)),G83-PARAMETRES!$C$6,"")</f>
        <v/>
      </c>
      <c r="O83" s="1" t="str">
        <f t="shared" si="2"/>
        <v>0</v>
      </c>
    </row>
    <row r="84" spans="1:15" x14ac:dyDescent="0.25">
      <c r="A84" s="1">
        <v>83</v>
      </c>
      <c r="B84" s="1" t="s">
        <v>41</v>
      </c>
      <c r="C84" s="1" t="e">
        <f>VLOOKUP(PROJETS!B84,CLIENTS!$B$2:$C$700, 2, FALSE)</f>
        <v>#N/A</v>
      </c>
      <c r="D84" s="1" t="str">
        <f>IF(NOT(ISBLANK(E84)),CONCATENATE(PARAMETRES!$C$4,A84),"")</f>
        <v/>
      </c>
      <c r="F84" s="2"/>
      <c r="G84" s="2"/>
      <c r="H84" s="9">
        <f t="shared" si="3"/>
        <v>0</v>
      </c>
      <c r="J84" s="4"/>
      <c r="K84" s="4" t="str">
        <f>IF(D84="","",COUNTIF(TÂCHES!$D$2:$D$699,D84))</f>
        <v/>
      </c>
      <c r="L84" s="4">
        <f ca="1">SUMIF(TÂCHES!$D$2:$O$699,PROJETS!D84,TÂCHES!$K$2:$K$699)</f>
        <v>0</v>
      </c>
      <c r="M84" s="4">
        <f>COUNTIFS(TÂCHES!$N$2:$N$699,"Terminé",TÂCHES!$D$2:$D$699,D84)</f>
        <v>0</v>
      </c>
      <c r="N84" s="3" t="str">
        <f>IF(NOT(ISBLANK(G84)),G84-PARAMETRES!$C$6,"")</f>
        <v/>
      </c>
      <c r="O84" s="1" t="str">
        <f t="shared" si="2"/>
        <v>0</v>
      </c>
    </row>
    <row r="85" spans="1:15" x14ac:dyDescent="0.25">
      <c r="A85" s="1">
        <v>84</v>
      </c>
      <c r="B85" s="1" t="s">
        <v>41</v>
      </c>
      <c r="C85" s="1" t="e">
        <f>VLOOKUP(PROJETS!B85,CLIENTS!$B$2:$C$700, 2, FALSE)</f>
        <v>#N/A</v>
      </c>
      <c r="D85" s="1" t="str">
        <f>IF(NOT(ISBLANK(E85)),CONCATENATE(PARAMETRES!$C$4,A85),"")</f>
        <v/>
      </c>
      <c r="F85" s="2"/>
      <c r="G85" s="2"/>
      <c r="H85" s="9">
        <f t="shared" si="3"/>
        <v>0</v>
      </c>
      <c r="J85" s="4"/>
      <c r="K85" s="4" t="str">
        <f>IF(D85="","",COUNTIF(TÂCHES!$D$2:$D$699,D85))</f>
        <v/>
      </c>
      <c r="L85" s="4">
        <f ca="1">SUMIF(TÂCHES!$D$2:$O$699,PROJETS!D85,TÂCHES!$K$2:$K$699)</f>
        <v>0</v>
      </c>
      <c r="M85" s="4">
        <f>COUNTIFS(TÂCHES!$N$2:$N$699,"Terminé",TÂCHES!$D$2:$D$699,D85)</f>
        <v>0</v>
      </c>
      <c r="N85" s="3" t="str">
        <f>IF(NOT(ISBLANK(G85)),G85-PARAMETRES!$C$6,"")</f>
        <v/>
      </c>
      <c r="O85" s="1" t="str">
        <f t="shared" si="2"/>
        <v>0</v>
      </c>
    </row>
    <row r="86" spans="1:15" x14ac:dyDescent="0.25">
      <c r="A86" s="1">
        <v>85</v>
      </c>
      <c r="B86" s="1" t="s">
        <v>41</v>
      </c>
      <c r="C86" s="1" t="e">
        <f>VLOOKUP(PROJETS!B86,CLIENTS!$B$2:$C$700, 2, FALSE)</f>
        <v>#N/A</v>
      </c>
      <c r="D86" s="1" t="str">
        <f>IF(NOT(ISBLANK(E86)),CONCATENATE(PARAMETRES!$C$4,A86),"")</f>
        <v/>
      </c>
      <c r="F86" s="2"/>
      <c r="G86" s="2"/>
      <c r="H86" s="9">
        <f t="shared" si="3"/>
        <v>0</v>
      </c>
      <c r="J86" s="4"/>
      <c r="K86" s="4" t="str">
        <f>IF(D86="","",COUNTIF(TÂCHES!$D$2:$D$699,D86))</f>
        <v/>
      </c>
      <c r="L86" s="4">
        <f ca="1">SUMIF(TÂCHES!$D$2:$O$699,PROJETS!D86,TÂCHES!$K$2:$K$699)</f>
        <v>0</v>
      </c>
      <c r="M86" s="4">
        <f>COUNTIFS(TÂCHES!$N$2:$N$699,"Terminé",TÂCHES!$D$2:$D$699,D86)</f>
        <v>0</v>
      </c>
      <c r="N86" s="3" t="str">
        <f>IF(NOT(ISBLANK(G86)),G86-PARAMETRES!$C$6,"")</f>
        <v/>
      </c>
      <c r="O86" s="1" t="str">
        <f t="shared" si="2"/>
        <v>0</v>
      </c>
    </row>
    <row r="87" spans="1:15" x14ac:dyDescent="0.25">
      <c r="A87" s="1">
        <v>86</v>
      </c>
      <c r="B87" s="1" t="s">
        <v>41</v>
      </c>
      <c r="C87" s="1" t="e">
        <f>VLOOKUP(PROJETS!B87,CLIENTS!$B$2:$C$700, 2, FALSE)</f>
        <v>#N/A</v>
      </c>
      <c r="D87" s="1" t="str">
        <f>IF(NOT(ISBLANK(E87)),CONCATENATE(PARAMETRES!$C$4,A87),"")</f>
        <v/>
      </c>
      <c r="F87" s="2"/>
      <c r="G87" s="2"/>
      <c r="H87" s="9">
        <f t="shared" si="3"/>
        <v>0</v>
      </c>
      <c r="J87" s="4"/>
      <c r="K87" s="4" t="str">
        <f>IF(D87="","",COUNTIF(TÂCHES!$D$2:$D$699,D87))</f>
        <v/>
      </c>
      <c r="L87" s="4">
        <f ca="1">SUMIF(TÂCHES!$D$2:$O$699,PROJETS!D87,TÂCHES!$K$2:$K$699)</f>
        <v>0</v>
      </c>
      <c r="M87" s="4">
        <f>COUNTIFS(TÂCHES!$N$2:$N$699,"Terminé",TÂCHES!$D$2:$D$699,D87)</f>
        <v>0</v>
      </c>
      <c r="N87" s="3" t="str">
        <f>IF(NOT(ISBLANK(G87)),G87-PARAMETRES!$C$6,"")</f>
        <v/>
      </c>
      <c r="O87" s="1" t="str">
        <f t="shared" si="2"/>
        <v>0</v>
      </c>
    </row>
    <row r="88" spans="1:15" x14ac:dyDescent="0.25">
      <c r="A88" s="1">
        <v>87</v>
      </c>
      <c r="B88" s="1" t="s">
        <v>41</v>
      </c>
      <c r="C88" s="1" t="e">
        <f>VLOOKUP(PROJETS!B88,CLIENTS!$B$2:$C$700, 2, FALSE)</f>
        <v>#N/A</v>
      </c>
      <c r="D88" s="1" t="str">
        <f>IF(NOT(ISBLANK(E88)),CONCATENATE(PARAMETRES!$C$4,A88),"")</f>
        <v/>
      </c>
      <c r="F88" s="2"/>
      <c r="G88" s="2"/>
      <c r="H88" s="9">
        <f t="shared" si="3"/>
        <v>0</v>
      </c>
      <c r="J88" s="4"/>
      <c r="K88" s="4" t="str">
        <f>IF(D88="","",COUNTIF(TÂCHES!$D$2:$D$699,D88))</f>
        <v/>
      </c>
      <c r="L88" s="4">
        <f ca="1">SUMIF(TÂCHES!$D$2:$O$699,PROJETS!D88,TÂCHES!$K$2:$K$699)</f>
        <v>0</v>
      </c>
      <c r="M88" s="4">
        <f>COUNTIFS(TÂCHES!$N$2:$N$699,"Terminé",TÂCHES!$D$2:$D$699,D88)</f>
        <v>0</v>
      </c>
      <c r="N88" s="3" t="str">
        <f>IF(NOT(ISBLANK(G88)),G88-PARAMETRES!$C$6,"")</f>
        <v/>
      </c>
      <c r="O88" s="1" t="str">
        <f t="shared" si="2"/>
        <v>0</v>
      </c>
    </row>
    <row r="89" spans="1:15" x14ac:dyDescent="0.25">
      <c r="A89" s="1">
        <v>88</v>
      </c>
      <c r="B89" s="1" t="s">
        <v>41</v>
      </c>
      <c r="C89" s="1" t="e">
        <f>VLOOKUP(PROJETS!B89,CLIENTS!$B$2:$C$700, 2, FALSE)</f>
        <v>#N/A</v>
      </c>
      <c r="D89" s="1" t="str">
        <f>IF(NOT(ISBLANK(E89)),CONCATENATE(PARAMETRES!$C$4,A89),"")</f>
        <v/>
      </c>
      <c r="F89" s="2"/>
      <c r="G89" s="2"/>
      <c r="H89" s="9">
        <f t="shared" si="3"/>
        <v>0</v>
      </c>
      <c r="J89" s="4"/>
      <c r="K89" s="4" t="str">
        <f>IF(D89="","",COUNTIF(TÂCHES!$D$2:$D$699,D89))</f>
        <v/>
      </c>
      <c r="L89" s="4">
        <f ca="1">SUMIF(TÂCHES!$D$2:$O$699,PROJETS!D89,TÂCHES!$K$2:$K$699)</f>
        <v>0</v>
      </c>
      <c r="M89" s="4">
        <f>COUNTIFS(TÂCHES!$N$2:$N$699,"Terminé",TÂCHES!$D$2:$D$699,D89)</f>
        <v>0</v>
      </c>
      <c r="N89" s="3" t="str">
        <f>IF(NOT(ISBLANK(G89)),G89-PARAMETRES!$C$6,"")</f>
        <v/>
      </c>
      <c r="O89" s="1" t="str">
        <f t="shared" si="2"/>
        <v>0</v>
      </c>
    </row>
    <row r="90" spans="1:15" x14ac:dyDescent="0.25">
      <c r="A90" s="1">
        <v>89</v>
      </c>
      <c r="B90" s="1" t="s">
        <v>41</v>
      </c>
      <c r="C90" s="1" t="e">
        <f>VLOOKUP(PROJETS!B90,CLIENTS!$B$2:$C$700, 2, FALSE)</f>
        <v>#N/A</v>
      </c>
      <c r="D90" s="1" t="str">
        <f>IF(NOT(ISBLANK(E90)),CONCATENATE(PARAMETRES!$C$4,A90),"")</f>
        <v/>
      </c>
      <c r="F90" s="2"/>
      <c r="G90" s="2"/>
      <c r="H90" s="9">
        <f t="shared" si="3"/>
        <v>0</v>
      </c>
      <c r="J90" s="4"/>
      <c r="K90" s="4" t="str">
        <f>IF(D90="","",COUNTIF(TÂCHES!$D$2:$D$699,D90))</f>
        <v/>
      </c>
      <c r="L90" s="4">
        <f ca="1">SUMIF(TÂCHES!$D$2:$O$699,PROJETS!D90,TÂCHES!$K$2:$K$699)</f>
        <v>0</v>
      </c>
      <c r="M90" s="4">
        <f>COUNTIFS(TÂCHES!$N$2:$N$699,"Terminé",TÂCHES!$D$2:$D$699,D90)</f>
        <v>0</v>
      </c>
      <c r="N90" s="3" t="str">
        <f>IF(NOT(ISBLANK(G90)),G90-PARAMETRES!$C$6,"")</f>
        <v/>
      </c>
      <c r="O90" s="1" t="str">
        <f t="shared" si="2"/>
        <v>0</v>
      </c>
    </row>
    <row r="91" spans="1:15" x14ac:dyDescent="0.25">
      <c r="A91" s="1">
        <v>90</v>
      </c>
      <c r="B91" s="1" t="s">
        <v>41</v>
      </c>
      <c r="C91" s="1" t="e">
        <f>VLOOKUP(PROJETS!B91,CLIENTS!$B$2:$C$700, 2, FALSE)</f>
        <v>#N/A</v>
      </c>
      <c r="D91" s="1" t="str">
        <f>IF(NOT(ISBLANK(E91)),CONCATENATE(PARAMETRES!$C$4,A91),"")</f>
        <v/>
      </c>
      <c r="F91" s="2"/>
      <c r="G91" s="2"/>
      <c r="H91" s="9">
        <f t="shared" si="3"/>
        <v>0</v>
      </c>
      <c r="J91" s="4"/>
      <c r="K91" s="4" t="str">
        <f>IF(D91="","",COUNTIF(TÂCHES!$D$2:$D$699,D91))</f>
        <v/>
      </c>
      <c r="L91" s="4">
        <f ca="1">SUMIF(TÂCHES!$D$2:$O$699,PROJETS!D91,TÂCHES!$K$2:$K$699)</f>
        <v>0</v>
      </c>
      <c r="M91" s="4">
        <f>COUNTIFS(TÂCHES!$N$2:$N$699,"Terminé",TÂCHES!$D$2:$D$699,D91)</f>
        <v>0</v>
      </c>
      <c r="N91" s="3" t="str">
        <f>IF(NOT(ISBLANK(G91)),G91-PARAMETRES!$C$6,"")</f>
        <v/>
      </c>
      <c r="O91" s="1" t="str">
        <f t="shared" si="2"/>
        <v>0</v>
      </c>
    </row>
    <row r="92" spans="1:15" x14ac:dyDescent="0.25">
      <c r="A92" s="1">
        <v>91</v>
      </c>
      <c r="B92" s="1" t="s">
        <v>41</v>
      </c>
      <c r="C92" s="1" t="e">
        <f>VLOOKUP(PROJETS!B92,CLIENTS!$B$2:$C$700, 2, FALSE)</f>
        <v>#N/A</v>
      </c>
      <c r="D92" s="1" t="str">
        <f>IF(NOT(ISBLANK(E92)),CONCATENATE(PARAMETRES!$C$4,A92),"")</f>
        <v/>
      </c>
      <c r="F92" s="2"/>
      <c r="G92" s="2"/>
      <c r="H92" s="9">
        <f t="shared" si="3"/>
        <v>0</v>
      </c>
      <c r="J92" s="4"/>
      <c r="K92" s="4" t="str">
        <f>IF(D92="","",COUNTIF(TÂCHES!$D$2:$D$699,D92))</f>
        <v/>
      </c>
      <c r="L92" s="4">
        <f ca="1">SUMIF(TÂCHES!$D$2:$O$699,PROJETS!D92,TÂCHES!$K$2:$K$699)</f>
        <v>0</v>
      </c>
      <c r="M92" s="4">
        <f>COUNTIFS(TÂCHES!$N$2:$N$699,"Terminé",TÂCHES!$D$2:$D$699,D92)</f>
        <v>0</v>
      </c>
      <c r="N92" s="3" t="str">
        <f>IF(NOT(ISBLANK(G92)),G92-PARAMETRES!$C$6,"")</f>
        <v/>
      </c>
      <c r="O92" s="1" t="str">
        <f t="shared" si="2"/>
        <v>0</v>
      </c>
    </row>
    <row r="93" spans="1:15" x14ac:dyDescent="0.25">
      <c r="A93" s="1">
        <v>92</v>
      </c>
      <c r="B93" s="1" t="s">
        <v>41</v>
      </c>
      <c r="C93" s="1" t="e">
        <f>VLOOKUP(PROJETS!B93,CLIENTS!$B$2:$C$700, 2, FALSE)</f>
        <v>#N/A</v>
      </c>
      <c r="D93" s="1" t="str">
        <f>IF(NOT(ISBLANK(E93)),CONCATENATE(PARAMETRES!$C$4,A93),"")</f>
        <v/>
      </c>
      <c r="F93" s="2"/>
      <c r="G93" s="2"/>
      <c r="H93" s="9">
        <f t="shared" si="3"/>
        <v>0</v>
      </c>
      <c r="J93" s="4"/>
      <c r="K93" s="4" t="str">
        <f>IF(D93="","",COUNTIF(TÂCHES!$D$2:$D$699,D93))</f>
        <v/>
      </c>
      <c r="L93" s="4">
        <f ca="1">SUMIF(TÂCHES!$D$2:$O$699,PROJETS!D93,TÂCHES!$K$2:$K$699)</f>
        <v>0</v>
      </c>
      <c r="M93" s="4">
        <f>COUNTIFS(TÂCHES!$N$2:$N$699,"Terminé",TÂCHES!$D$2:$D$699,D93)</f>
        <v>0</v>
      </c>
      <c r="N93" s="3" t="str">
        <f>IF(NOT(ISBLANK(G93)),G93-PARAMETRES!$C$6,"")</f>
        <v/>
      </c>
      <c r="O93" s="1" t="str">
        <f t="shared" si="2"/>
        <v>0</v>
      </c>
    </row>
    <row r="94" spans="1:15" x14ac:dyDescent="0.25">
      <c r="A94" s="1">
        <v>93</v>
      </c>
      <c r="B94" s="1" t="s">
        <v>41</v>
      </c>
      <c r="C94" s="1" t="e">
        <f>VLOOKUP(PROJETS!B94,CLIENTS!$B$2:$C$700, 2, FALSE)</f>
        <v>#N/A</v>
      </c>
      <c r="D94" s="1" t="str">
        <f>IF(NOT(ISBLANK(E94)),CONCATENATE(PARAMETRES!$C$4,A94),"")</f>
        <v/>
      </c>
      <c r="F94" s="2"/>
      <c r="G94" s="2"/>
      <c r="H94" s="9">
        <f t="shared" si="3"/>
        <v>0</v>
      </c>
      <c r="J94" s="4"/>
      <c r="K94" s="4" t="str">
        <f>IF(D94="","",COUNTIF(TÂCHES!$D$2:$D$699,D94))</f>
        <v/>
      </c>
      <c r="L94" s="4">
        <f ca="1">SUMIF(TÂCHES!$D$2:$O$699,PROJETS!D94,TÂCHES!$K$2:$K$699)</f>
        <v>0</v>
      </c>
      <c r="M94" s="4">
        <f>COUNTIFS(TÂCHES!$N$2:$N$699,"Terminé",TÂCHES!$D$2:$D$699,D94)</f>
        <v>0</v>
      </c>
      <c r="N94" s="3" t="str">
        <f>IF(NOT(ISBLANK(G94)),G94-PARAMETRES!$C$6,"")</f>
        <v/>
      </c>
      <c r="O94" s="1" t="str">
        <f t="shared" si="2"/>
        <v>0</v>
      </c>
    </row>
    <row r="95" spans="1:15" x14ac:dyDescent="0.25">
      <c r="A95" s="1">
        <v>94</v>
      </c>
      <c r="B95" s="1" t="s">
        <v>41</v>
      </c>
      <c r="C95" s="1" t="e">
        <f>VLOOKUP(PROJETS!B95,CLIENTS!$B$2:$C$700, 2, FALSE)</f>
        <v>#N/A</v>
      </c>
      <c r="D95" s="1" t="str">
        <f>IF(NOT(ISBLANK(E95)),CONCATENATE(PARAMETRES!$C$4,A95),"")</f>
        <v/>
      </c>
      <c r="F95" s="2"/>
      <c r="G95" s="2"/>
      <c r="H95" s="9">
        <f t="shared" si="3"/>
        <v>0</v>
      </c>
      <c r="J95" s="4"/>
      <c r="K95" s="4" t="str">
        <f>IF(D95="","",COUNTIF(TÂCHES!$D$2:$D$699,D95))</f>
        <v/>
      </c>
      <c r="L95" s="4">
        <f ca="1">SUMIF(TÂCHES!$D$2:$O$699,PROJETS!D95,TÂCHES!$K$2:$K$699)</f>
        <v>0</v>
      </c>
      <c r="M95" s="4">
        <f>COUNTIFS(TÂCHES!$N$2:$N$699,"Terminé",TÂCHES!$D$2:$D$699,D95)</f>
        <v>0</v>
      </c>
      <c r="N95" s="3" t="str">
        <f>IF(NOT(ISBLANK(G95)),G95-PARAMETRES!$C$6,"")</f>
        <v/>
      </c>
      <c r="O95" s="1" t="str">
        <f t="shared" si="2"/>
        <v>0</v>
      </c>
    </row>
    <row r="96" spans="1:15" x14ac:dyDescent="0.25">
      <c r="A96" s="1">
        <v>95</v>
      </c>
      <c r="B96" s="1" t="s">
        <v>41</v>
      </c>
      <c r="C96" s="1" t="e">
        <f>VLOOKUP(PROJETS!B96,CLIENTS!$B$2:$C$700, 2, FALSE)</f>
        <v>#N/A</v>
      </c>
      <c r="D96" s="1" t="str">
        <f>IF(NOT(ISBLANK(E96)),CONCATENATE(PARAMETRES!$C$4,A96),"")</f>
        <v/>
      </c>
      <c r="F96" s="2"/>
      <c r="G96" s="2"/>
      <c r="H96" s="9">
        <f t="shared" si="3"/>
        <v>0</v>
      </c>
      <c r="J96" s="4"/>
      <c r="K96" s="4" t="str">
        <f>IF(D96="","",COUNTIF(TÂCHES!$D$2:$D$699,D96))</f>
        <v/>
      </c>
      <c r="L96" s="4">
        <f ca="1">SUMIF(TÂCHES!$D$2:$O$699,PROJETS!D96,TÂCHES!$K$2:$K$699)</f>
        <v>0</v>
      </c>
      <c r="M96" s="4">
        <f>COUNTIFS(TÂCHES!$N$2:$N$699,"Terminé",TÂCHES!$D$2:$D$699,D96)</f>
        <v>0</v>
      </c>
      <c r="N96" s="3" t="str">
        <f>IF(NOT(ISBLANK(G96)),G96-PARAMETRES!$C$6,"")</f>
        <v/>
      </c>
      <c r="O96" s="1" t="str">
        <f t="shared" si="2"/>
        <v>0</v>
      </c>
    </row>
    <row r="97" spans="1:15" x14ac:dyDescent="0.25">
      <c r="A97" s="1">
        <v>96</v>
      </c>
      <c r="B97" s="1" t="s">
        <v>41</v>
      </c>
      <c r="C97" s="1" t="e">
        <f>VLOOKUP(PROJETS!B97,CLIENTS!$B$2:$C$700, 2, FALSE)</f>
        <v>#N/A</v>
      </c>
      <c r="D97" s="1" t="str">
        <f>IF(NOT(ISBLANK(E97)),CONCATENATE(PARAMETRES!$C$4,A97),"")</f>
        <v/>
      </c>
      <c r="F97" s="2"/>
      <c r="G97" s="2"/>
      <c r="H97" s="9">
        <f t="shared" si="3"/>
        <v>0</v>
      </c>
      <c r="J97" s="4"/>
      <c r="K97" s="4" t="str">
        <f>IF(D97="","",COUNTIF(TÂCHES!$D$2:$D$699,D97))</f>
        <v/>
      </c>
      <c r="L97" s="4">
        <f ca="1">SUMIF(TÂCHES!$D$2:$O$699,PROJETS!D97,TÂCHES!$K$2:$K$699)</f>
        <v>0</v>
      </c>
      <c r="M97" s="4">
        <f>COUNTIFS(TÂCHES!$N$2:$N$699,"Terminé",TÂCHES!$D$2:$D$699,D97)</f>
        <v>0</v>
      </c>
      <c r="N97" s="3" t="str">
        <f>IF(NOT(ISBLANK(G97)),G97-PARAMETRES!$C$6,"")</f>
        <v/>
      </c>
      <c r="O97" s="1" t="str">
        <f t="shared" si="2"/>
        <v>0</v>
      </c>
    </row>
    <row r="98" spans="1:15" x14ac:dyDescent="0.25">
      <c r="A98" s="1">
        <v>97</v>
      </c>
      <c r="B98" s="1" t="s">
        <v>41</v>
      </c>
      <c r="C98" s="1" t="e">
        <f>VLOOKUP(PROJETS!B98,CLIENTS!$B$2:$C$700, 2, FALSE)</f>
        <v>#N/A</v>
      </c>
      <c r="D98" s="1" t="str">
        <f>IF(NOT(ISBLANK(E98)),CONCATENATE(PARAMETRES!$C$4,A98),"")</f>
        <v/>
      </c>
      <c r="F98" s="2"/>
      <c r="G98" s="2"/>
      <c r="H98" s="9">
        <f t="shared" si="3"/>
        <v>0</v>
      </c>
      <c r="J98" s="4"/>
      <c r="K98" s="4" t="str">
        <f>IF(D98="","",COUNTIF(TÂCHES!$D$2:$D$699,D98))</f>
        <v/>
      </c>
      <c r="L98" s="4">
        <f ca="1">SUMIF(TÂCHES!$D$2:$O$699,PROJETS!D98,TÂCHES!$K$2:$K$699)</f>
        <v>0</v>
      </c>
      <c r="M98" s="4">
        <f>COUNTIFS(TÂCHES!$N$2:$N$699,"Terminé",TÂCHES!$D$2:$D$699,D98)</f>
        <v>0</v>
      </c>
      <c r="N98" s="3" t="str">
        <f>IF(NOT(ISBLANK(G98)),G98-PARAMETRES!$C$6,"")</f>
        <v/>
      </c>
      <c r="O98" s="1" t="str">
        <f t="shared" si="2"/>
        <v>0</v>
      </c>
    </row>
    <row r="99" spans="1:15" x14ac:dyDescent="0.25">
      <c r="A99" s="1">
        <v>98</v>
      </c>
      <c r="B99" s="1" t="s">
        <v>41</v>
      </c>
      <c r="C99" s="1" t="e">
        <f>VLOOKUP(PROJETS!B99,CLIENTS!$B$2:$C$700, 2, FALSE)</f>
        <v>#N/A</v>
      </c>
      <c r="D99" s="1" t="str">
        <f>IF(NOT(ISBLANK(E99)),CONCATENATE(PARAMETRES!$C$4,A99),"")</f>
        <v/>
      </c>
      <c r="F99" s="2"/>
      <c r="G99" s="2"/>
      <c r="H99" s="9">
        <f t="shared" si="3"/>
        <v>0</v>
      </c>
      <c r="J99" s="4"/>
      <c r="K99" s="4" t="str">
        <f>IF(D99="","",COUNTIF(TÂCHES!$D$2:$D$699,D99))</f>
        <v/>
      </c>
      <c r="L99" s="4">
        <f ca="1">SUMIF(TÂCHES!$D$2:$O$699,PROJETS!D99,TÂCHES!$K$2:$K$699)</f>
        <v>0</v>
      </c>
      <c r="M99" s="4">
        <f>COUNTIFS(TÂCHES!$N$2:$N$699,"Terminé",TÂCHES!$D$2:$D$699,D99)</f>
        <v>0</v>
      </c>
      <c r="N99" s="3" t="str">
        <f>IF(NOT(ISBLANK(G99)),G99-PARAMETRES!$C$6,"")</f>
        <v/>
      </c>
      <c r="O99" s="1" t="str">
        <f t="shared" si="2"/>
        <v>0</v>
      </c>
    </row>
    <row r="100" spans="1:15" x14ac:dyDescent="0.25">
      <c r="A100" s="1">
        <v>99</v>
      </c>
      <c r="B100" s="1" t="s">
        <v>41</v>
      </c>
      <c r="C100" s="1" t="e">
        <f>VLOOKUP(PROJETS!B100,CLIENTS!$B$2:$C$700, 2, FALSE)</f>
        <v>#N/A</v>
      </c>
      <c r="D100" s="1" t="str">
        <f>IF(NOT(ISBLANK(E100)),CONCATENATE(PARAMETRES!$C$4,A100),"")</f>
        <v/>
      </c>
      <c r="F100" s="2"/>
      <c r="G100" s="2"/>
      <c r="H100" s="9">
        <f t="shared" si="3"/>
        <v>0</v>
      </c>
      <c r="J100" s="4"/>
      <c r="K100" s="4" t="str">
        <f>IF(D100="","",COUNTIF(TÂCHES!$D$2:$D$699,D100))</f>
        <v/>
      </c>
      <c r="L100" s="4">
        <f ca="1">SUMIF(TÂCHES!$D$2:$O$699,PROJETS!D100,TÂCHES!$K$2:$K$699)</f>
        <v>0</v>
      </c>
      <c r="M100" s="4">
        <f>COUNTIFS(TÂCHES!$N$2:$N$699,"Terminé",TÂCHES!$D$2:$D$699,D100)</f>
        <v>0</v>
      </c>
      <c r="N100" s="3" t="str">
        <f>IF(NOT(ISBLANK(G100)),G100-PARAMETRES!$C$6,"")</f>
        <v/>
      </c>
      <c r="O100" s="1" t="str">
        <f t="shared" si="2"/>
        <v>0</v>
      </c>
    </row>
    <row r="101" spans="1:15" x14ac:dyDescent="0.25">
      <c r="A101" s="1">
        <v>100</v>
      </c>
      <c r="B101" s="1" t="s">
        <v>41</v>
      </c>
      <c r="C101" s="1" t="e">
        <f>VLOOKUP(PROJETS!B101,CLIENTS!$B$2:$C$700, 2, FALSE)</f>
        <v>#N/A</v>
      </c>
      <c r="D101" s="1" t="str">
        <f>IF(NOT(ISBLANK(E101)),CONCATENATE(PARAMETRES!$C$4,A101),"")</f>
        <v/>
      </c>
      <c r="F101" s="2"/>
      <c r="G101" s="2"/>
      <c r="H101" s="9">
        <f t="shared" si="3"/>
        <v>0</v>
      </c>
      <c r="J101" s="4"/>
      <c r="K101" s="4" t="str">
        <f>IF(D101="","",COUNTIF(TÂCHES!$D$2:$D$699,D101))</f>
        <v/>
      </c>
      <c r="L101" s="4">
        <f ca="1">SUMIF(TÂCHES!$D$2:$O$699,PROJETS!D101,TÂCHES!$K$2:$K$699)</f>
        <v>0</v>
      </c>
      <c r="M101" s="4">
        <f>COUNTIFS(TÂCHES!$N$2:$N$699,"Terminé",TÂCHES!$D$2:$D$699,D101)</f>
        <v>0</v>
      </c>
      <c r="N101" s="3" t="str">
        <f>IF(NOT(ISBLANK(G101)),G101-PARAMETRES!$C$6,"")</f>
        <v/>
      </c>
      <c r="O101" s="1" t="str">
        <f t="shared" si="2"/>
        <v>0</v>
      </c>
    </row>
    <row r="102" spans="1:15" x14ac:dyDescent="0.25">
      <c r="A102" s="1">
        <v>101</v>
      </c>
      <c r="B102" s="1" t="s">
        <v>41</v>
      </c>
      <c r="C102" s="1" t="e">
        <f>VLOOKUP(PROJETS!B102,CLIENTS!$B$2:$C$700, 2, FALSE)</f>
        <v>#N/A</v>
      </c>
      <c r="D102" s="1" t="str">
        <f>IF(NOT(ISBLANK(E102)),CONCATENATE(PARAMETRES!$C$4,A102),"")</f>
        <v/>
      </c>
      <c r="F102" s="2"/>
      <c r="G102" s="2"/>
      <c r="H102" s="9">
        <f t="shared" si="3"/>
        <v>0</v>
      </c>
      <c r="J102" s="4"/>
      <c r="K102" s="4" t="str">
        <f>IF(D102="","",COUNTIF(TÂCHES!$D$2:$D$699,D102))</f>
        <v/>
      </c>
      <c r="L102" s="4">
        <f ca="1">SUMIF(TÂCHES!$D$2:$O$699,PROJETS!D102,TÂCHES!$K$2:$K$699)</f>
        <v>0</v>
      </c>
      <c r="M102" s="4">
        <f>COUNTIFS(TÂCHES!$N$2:$N$699,"Terminé",TÂCHES!$D$2:$D$699,D102)</f>
        <v>0</v>
      </c>
      <c r="N102" s="3" t="str">
        <f>IF(NOT(ISBLANK(G102)),G102-PARAMETRES!$C$6,"")</f>
        <v/>
      </c>
      <c r="O102" s="1" t="str">
        <f t="shared" si="2"/>
        <v>0</v>
      </c>
    </row>
    <row r="103" spans="1:15" x14ac:dyDescent="0.25">
      <c r="A103" s="1">
        <v>102</v>
      </c>
      <c r="B103" s="1" t="s">
        <v>41</v>
      </c>
      <c r="C103" s="1" t="e">
        <f>VLOOKUP(PROJETS!B103,CLIENTS!$B$2:$C$700, 2, FALSE)</f>
        <v>#N/A</v>
      </c>
      <c r="D103" s="1" t="str">
        <f>IF(NOT(ISBLANK(E103)),CONCATENATE(PARAMETRES!$C$4,A103),"")</f>
        <v/>
      </c>
      <c r="F103" s="2"/>
      <c r="G103" s="2"/>
      <c r="H103" s="9">
        <f t="shared" si="3"/>
        <v>0</v>
      </c>
      <c r="J103" s="4"/>
      <c r="K103" s="4" t="str">
        <f>IF(D103="","",COUNTIF(TÂCHES!$D$2:$D$699,D103))</f>
        <v/>
      </c>
      <c r="L103" s="4">
        <f ca="1">SUMIF(TÂCHES!$D$2:$O$699,PROJETS!D103,TÂCHES!$K$2:$K$699)</f>
        <v>0</v>
      </c>
      <c r="M103" s="4">
        <f>COUNTIFS(TÂCHES!$N$2:$N$699,"Terminé",TÂCHES!$D$2:$D$699,D103)</f>
        <v>0</v>
      </c>
      <c r="N103" s="3" t="str">
        <f>IF(NOT(ISBLANK(G103)),G103-PARAMETRES!$C$6,"")</f>
        <v/>
      </c>
      <c r="O103" s="1" t="str">
        <f t="shared" si="2"/>
        <v>0</v>
      </c>
    </row>
    <row r="104" spans="1:15" x14ac:dyDescent="0.25">
      <c r="A104" s="1">
        <v>103</v>
      </c>
      <c r="B104" s="1" t="s">
        <v>41</v>
      </c>
      <c r="C104" s="1" t="e">
        <f>VLOOKUP(PROJETS!B104,CLIENTS!$B$2:$C$700, 2, FALSE)</f>
        <v>#N/A</v>
      </c>
      <c r="D104" s="1" t="str">
        <f>IF(NOT(ISBLANK(E104)),CONCATENATE(PARAMETRES!$C$4,A104),"")</f>
        <v/>
      </c>
      <c r="F104" s="2"/>
      <c r="G104" s="2"/>
      <c r="H104" s="9">
        <f t="shared" si="3"/>
        <v>0</v>
      </c>
      <c r="J104" s="4"/>
      <c r="K104" s="4" t="str">
        <f>IF(D104="","",COUNTIF(TÂCHES!$D$2:$D$699,D104))</f>
        <v/>
      </c>
      <c r="L104" s="4">
        <f ca="1">SUMIF(TÂCHES!$D$2:$O$699,PROJETS!D104,TÂCHES!$K$2:$K$699)</f>
        <v>0</v>
      </c>
      <c r="M104" s="4">
        <f>COUNTIFS(TÂCHES!$N$2:$N$699,"Terminé",TÂCHES!$D$2:$D$699,D104)</f>
        <v>0</v>
      </c>
      <c r="N104" s="3" t="str">
        <f>IF(NOT(ISBLANK(G104)),G104-PARAMETRES!$C$6,"")</f>
        <v/>
      </c>
      <c r="O104" s="1" t="str">
        <f t="shared" si="2"/>
        <v>0</v>
      </c>
    </row>
    <row r="105" spans="1:15" x14ac:dyDescent="0.25">
      <c r="A105" s="1">
        <v>104</v>
      </c>
      <c r="B105" s="1" t="s">
        <v>41</v>
      </c>
      <c r="C105" s="1" t="e">
        <f>VLOOKUP(PROJETS!B105,CLIENTS!$B$2:$C$700, 2, FALSE)</f>
        <v>#N/A</v>
      </c>
      <c r="D105" s="1" t="str">
        <f>IF(NOT(ISBLANK(E105)),CONCATENATE(PARAMETRES!$C$4,A105),"")</f>
        <v/>
      </c>
      <c r="F105" s="2"/>
      <c r="G105" s="2"/>
      <c r="H105" s="9">
        <f t="shared" si="3"/>
        <v>0</v>
      </c>
      <c r="J105" s="4"/>
      <c r="K105" s="4" t="str">
        <f>IF(D105="","",COUNTIF(TÂCHES!$D$2:$D$699,D105))</f>
        <v/>
      </c>
      <c r="L105" s="4">
        <f ca="1">SUMIF(TÂCHES!$D$2:$O$699,PROJETS!D105,TÂCHES!$K$2:$K$699)</f>
        <v>0</v>
      </c>
      <c r="M105" s="4">
        <f>COUNTIFS(TÂCHES!$N$2:$N$699,"Terminé",TÂCHES!$D$2:$D$699,D105)</f>
        <v>0</v>
      </c>
      <c r="N105" s="3" t="str">
        <f>IF(NOT(ISBLANK(G105)),G105-PARAMETRES!$C$6,"")</f>
        <v/>
      </c>
      <c r="O105" s="1" t="str">
        <f t="shared" si="2"/>
        <v>0</v>
      </c>
    </row>
    <row r="106" spans="1:15" x14ac:dyDescent="0.25">
      <c r="A106" s="1">
        <v>105</v>
      </c>
      <c r="B106" s="1" t="s">
        <v>41</v>
      </c>
      <c r="C106" s="1" t="e">
        <f>VLOOKUP(PROJETS!B106,CLIENTS!$B$2:$C$700, 2, FALSE)</f>
        <v>#N/A</v>
      </c>
      <c r="D106" s="1" t="str">
        <f>IF(NOT(ISBLANK(E106)),CONCATENATE(PARAMETRES!$C$4,A106),"")</f>
        <v/>
      </c>
      <c r="F106" s="2"/>
      <c r="G106" s="2"/>
      <c r="H106" s="9">
        <f t="shared" si="3"/>
        <v>0</v>
      </c>
      <c r="J106" s="4"/>
      <c r="K106" s="4" t="str">
        <f>IF(D106="","",COUNTIF(TÂCHES!$D$2:$D$699,D106))</f>
        <v/>
      </c>
      <c r="L106" s="4">
        <f ca="1">SUMIF(TÂCHES!$D$2:$O$699,PROJETS!D106,TÂCHES!$K$2:$K$699)</f>
        <v>0</v>
      </c>
      <c r="M106" s="4">
        <f>COUNTIFS(TÂCHES!$N$2:$N$699,"Terminé",TÂCHES!$D$2:$D$699,D106)</f>
        <v>0</v>
      </c>
      <c r="N106" s="3" t="str">
        <f>IF(NOT(ISBLANK(G106)),G106-PARAMETRES!$C$6,"")</f>
        <v/>
      </c>
      <c r="O106" s="1" t="str">
        <f t="shared" si="2"/>
        <v>0</v>
      </c>
    </row>
    <row r="107" spans="1:15" x14ac:dyDescent="0.25">
      <c r="A107" s="1">
        <v>106</v>
      </c>
      <c r="B107" s="1" t="s">
        <v>41</v>
      </c>
      <c r="C107" s="1" t="e">
        <f>VLOOKUP(PROJETS!B107,CLIENTS!$B$2:$C$700, 2, FALSE)</f>
        <v>#N/A</v>
      </c>
      <c r="D107" s="1" t="str">
        <f>IF(NOT(ISBLANK(E107)),CONCATENATE(PARAMETRES!$C$4,A107),"")</f>
        <v/>
      </c>
      <c r="F107" s="2"/>
      <c r="G107" s="2"/>
      <c r="H107" s="9">
        <f t="shared" si="3"/>
        <v>0</v>
      </c>
      <c r="J107" s="4"/>
      <c r="K107" s="4" t="str">
        <f>IF(D107="","",COUNTIF(TÂCHES!$D$2:$D$699,D107))</f>
        <v/>
      </c>
      <c r="L107" s="4">
        <f ca="1">SUMIF(TÂCHES!$D$2:$O$699,PROJETS!D107,TÂCHES!$K$2:$K$699)</f>
        <v>0</v>
      </c>
      <c r="M107" s="4">
        <f>COUNTIFS(TÂCHES!$N$2:$N$699,"Terminé",TÂCHES!$D$2:$D$699,D107)</f>
        <v>0</v>
      </c>
      <c r="N107" s="3" t="str">
        <f>IF(NOT(ISBLANK(G107)),G107-PARAMETRES!$C$6,"")</f>
        <v/>
      </c>
      <c r="O107" s="1" t="str">
        <f t="shared" si="2"/>
        <v>0</v>
      </c>
    </row>
    <row r="108" spans="1:15" x14ac:dyDescent="0.25">
      <c r="A108" s="1">
        <v>107</v>
      </c>
      <c r="B108" s="1" t="s">
        <v>41</v>
      </c>
      <c r="C108" s="1" t="e">
        <f>VLOOKUP(PROJETS!B108,CLIENTS!$B$2:$C$700, 2, FALSE)</f>
        <v>#N/A</v>
      </c>
      <c r="D108" s="1" t="str">
        <f>IF(NOT(ISBLANK(E108)),CONCATENATE(PARAMETRES!$C$4,A108),"")</f>
        <v/>
      </c>
      <c r="F108" s="2"/>
      <c r="G108" s="2"/>
      <c r="H108" s="9">
        <f t="shared" si="3"/>
        <v>0</v>
      </c>
      <c r="J108" s="4"/>
      <c r="K108" s="4" t="str">
        <f>IF(D108="","",COUNTIF(TÂCHES!$D$2:$D$699,D108))</f>
        <v/>
      </c>
      <c r="L108" s="4">
        <f ca="1">SUMIF(TÂCHES!$D$2:$O$699,PROJETS!D108,TÂCHES!$K$2:$K$699)</f>
        <v>0</v>
      </c>
      <c r="M108" s="4">
        <f>COUNTIFS(TÂCHES!$N$2:$N$699,"Terminé",TÂCHES!$D$2:$D$699,D108)</f>
        <v>0</v>
      </c>
      <c r="N108" s="3" t="str">
        <f>IF(NOT(ISBLANK(G108)),G108-PARAMETRES!$C$6,"")</f>
        <v/>
      </c>
      <c r="O108" s="1" t="str">
        <f t="shared" si="2"/>
        <v>0</v>
      </c>
    </row>
    <row r="109" spans="1:15" x14ac:dyDescent="0.25">
      <c r="A109" s="1">
        <v>108</v>
      </c>
      <c r="B109" s="1" t="s">
        <v>41</v>
      </c>
      <c r="C109" s="1" t="e">
        <f>VLOOKUP(PROJETS!B109,CLIENTS!$B$2:$C$700, 2, FALSE)</f>
        <v>#N/A</v>
      </c>
      <c r="D109" s="1" t="str">
        <f>IF(NOT(ISBLANK(E109)),CONCATENATE(PARAMETRES!$C$4,A109),"")</f>
        <v/>
      </c>
      <c r="F109" s="2"/>
      <c r="G109" s="2"/>
      <c r="H109" s="9">
        <f t="shared" si="3"/>
        <v>0</v>
      </c>
      <c r="J109" s="4"/>
      <c r="K109" s="4" t="str">
        <f>IF(D109="","",COUNTIF(TÂCHES!$D$2:$D$699,D109))</f>
        <v/>
      </c>
      <c r="L109" s="4">
        <f ca="1">SUMIF(TÂCHES!$D$2:$O$699,PROJETS!D109,TÂCHES!$K$2:$K$699)</f>
        <v>0</v>
      </c>
      <c r="M109" s="4">
        <f>COUNTIFS(TÂCHES!$N$2:$N$699,"Terminé",TÂCHES!$D$2:$D$699,D109)</f>
        <v>0</v>
      </c>
      <c r="N109" s="3" t="str">
        <f>IF(NOT(ISBLANK(G109)),G109-PARAMETRES!$C$6,"")</f>
        <v/>
      </c>
      <c r="O109" s="1" t="str">
        <f t="shared" si="2"/>
        <v>0</v>
      </c>
    </row>
    <row r="110" spans="1:15" x14ac:dyDescent="0.25">
      <c r="A110" s="1">
        <v>109</v>
      </c>
      <c r="B110" s="1" t="s">
        <v>41</v>
      </c>
      <c r="C110" s="1" t="e">
        <f>VLOOKUP(PROJETS!B110,CLIENTS!$B$2:$C$700, 2, FALSE)</f>
        <v>#N/A</v>
      </c>
      <c r="D110" s="1" t="str">
        <f>IF(NOT(ISBLANK(E110)),CONCATENATE(PARAMETRES!$C$4,A110),"")</f>
        <v/>
      </c>
      <c r="F110" s="2"/>
      <c r="G110" s="2"/>
      <c r="H110" s="9">
        <f t="shared" si="3"/>
        <v>0</v>
      </c>
      <c r="J110" s="4"/>
      <c r="K110" s="4" t="str">
        <f>IF(D110="","",COUNTIF(TÂCHES!$D$2:$D$699,D110))</f>
        <v/>
      </c>
      <c r="L110" s="4">
        <f ca="1">SUMIF(TÂCHES!$D$2:$O$699,PROJETS!D110,TÂCHES!$K$2:$K$699)</f>
        <v>0</v>
      </c>
      <c r="M110" s="4">
        <f>COUNTIFS(TÂCHES!$N$2:$N$699,"Terminé",TÂCHES!$D$2:$D$699,D110)</f>
        <v>0</v>
      </c>
      <c r="N110" s="3" t="str">
        <f>IF(NOT(ISBLANK(G110)),G110-PARAMETRES!$C$6,"")</f>
        <v/>
      </c>
      <c r="O110" s="1" t="str">
        <f t="shared" si="2"/>
        <v>0</v>
      </c>
    </row>
    <row r="111" spans="1:15" x14ac:dyDescent="0.25">
      <c r="A111" s="1">
        <v>110</v>
      </c>
      <c r="B111" s="1" t="s">
        <v>41</v>
      </c>
      <c r="C111" s="1" t="e">
        <f>VLOOKUP(PROJETS!B111,CLIENTS!$B$2:$C$700, 2, FALSE)</f>
        <v>#N/A</v>
      </c>
      <c r="D111" s="1" t="str">
        <f>IF(NOT(ISBLANK(E111)),CONCATENATE(PARAMETRES!$C$4,A111),"")</f>
        <v/>
      </c>
      <c r="F111" s="2"/>
      <c r="G111" s="2"/>
      <c r="H111" s="9">
        <f t="shared" si="3"/>
        <v>0</v>
      </c>
      <c r="J111" s="4"/>
      <c r="K111" s="4" t="str">
        <f>IF(D111="","",COUNTIF(TÂCHES!$D$2:$D$699,D111))</f>
        <v/>
      </c>
      <c r="L111" s="4">
        <f ca="1">SUMIF(TÂCHES!$D$2:$O$699,PROJETS!D111,TÂCHES!$K$2:$K$699)</f>
        <v>0</v>
      </c>
      <c r="M111" s="4">
        <f>COUNTIFS(TÂCHES!$N$2:$N$699,"Terminé",TÂCHES!$D$2:$D$699,D111)</f>
        <v>0</v>
      </c>
      <c r="N111" s="3" t="str">
        <f>IF(NOT(ISBLANK(G111)),G111-PARAMETRES!$C$6,"")</f>
        <v/>
      </c>
      <c r="O111" s="1" t="str">
        <f t="shared" si="2"/>
        <v>0</v>
      </c>
    </row>
    <row r="112" spans="1:15" x14ac:dyDescent="0.25">
      <c r="A112" s="1">
        <v>111</v>
      </c>
      <c r="B112" s="1" t="s">
        <v>41</v>
      </c>
      <c r="C112" s="1" t="e">
        <f>VLOOKUP(PROJETS!B112,CLIENTS!$B$2:$C$700, 2, FALSE)</f>
        <v>#N/A</v>
      </c>
      <c r="D112" s="1" t="str">
        <f>IF(NOT(ISBLANK(E112)),CONCATENATE(PARAMETRES!$C$4,A112),"")</f>
        <v/>
      </c>
      <c r="F112" s="2"/>
      <c r="G112" s="2"/>
      <c r="H112" s="9">
        <f t="shared" si="3"/>
        <v>0</v>
      </c>
      <c r="J112" s="4"/>
      <c r="K112" s="4" t="str">
        <f>IF(D112="","",COUNTIF(TÂCHES!$D$2:$D$699,D112))</f>
        <v/>
      </c>
      <c r="L112" s="4">
        <f ca="1">SUMIF(TÂCHES!$D$2:$O$699,PROJETS!D112,TÂCHES!$K$2:$K$699)</f>
        <v>0</v>
      </c>
      <c r="M112" s="4">
        <f>COUNTIFS(TÂCHES!$N$2:$N$699,"Terminé",TÂCHES!$D$2:$D$699,D112)</f>
        <v>0</v>
      </c>
      <c r="N112" s="3" t="str">
        <f>IF(NOT(ISBLANK(G112)),G112-PARAMETRES!$C$6,"")</f>
        <v/>
      </c>
      <c r="O112" s="1" t="str">
        <f t="shared" si="2"/>
        <v>0</v>
      </c>
    </row>
    <row r="113" spans="1:15" x14ac:dyDescent="0.25">
      <c r="A113" s="1">
        <v>112</v>
      </c>
      <c r="B113" s="1" t="s">
        <v>41</v>
      </c>
      <c r="C113" s="1" t="e">
        <f>VLOOKUP(PROJETS!B113,CLIENTS!$B$2:$C$700, 2, FALSE)</f>
        <v>#N/A</v>
      </c>
      <c r="D113" s="1" t="str">
        <f>IF(NOT(ISBLANK(E113)),CONCATENATE(PARAMETRES!$C$4,A113),"")</f>
        <v/>
      </c>
      <c r="F113" s="2"/>
      <c r="G113" s="2"/>
      <c r="H113" s="9">
        <f t="shared" si="3"/>
        <v>0</v>
      </c>
      <c r="J113" s="4"/>
      <c r="K113" s="4" t="str">
        <f>IF(D113="","",COUNTIF(TÂCHES!$D$2:$D$699,D113))</f>
        <v/>
      </c>
      <c r="L113" s="4">
        <f ca="1">SUMIF(TÂCHES!$D$2:$O$699,PROJETS!D113,TÂCHES!$K$2:$K$699)</f>
        <v>0</v>
      </c>
      <c r="M113" s="4">
        <f>COUNTIFS(TÂCHES!$N$2:$N$699,"Terminé",TÂCHES!$D$2:$D$699,D113)</f>
        <v>0</v>
      </c>
      <c r="N113" s="3" t="str">
        <f>IF(NOT(ISBLANK(G113)),G113-PARAMETRES!$C$6,"")</f>
        <v/>
      </c>
      <c r="O113" s="1" t="str">
        <f t="shared" si="2"/>
        <v>0</v>
      </c>
    </row>
    <row r="114" spans="1:15" x14ac:dyDescent="0.25">
      <c r="A114" s="1">
        <v>113</v>
      </c>
      <c r="B114" s="1" t="s">
        <v>41</v>
      </c>
      <c r="C114" s="1" t="e">
        <f>VLOOKUP(PROJETS!B114,CLIENTS!$B$2:$C$700, 2, FALSE)</f>
        <v>#N/A</v>
      </c>
      <c r="D114" s="1" t="str">
        <f>IF(NOT(ISBLANK(E114)),CONCATENATE(PARAMETRES!$C$4,A114),"")</f>
        <v/>
      </c>
      <c r="F114" s="2"/>
      <c r="G114" s="2"/>
      <c r="H114" s="9">
        <f t="shared" si="3"/>
        <v>0</v>
      </c>
      <c r="J114" s="4"/>
      <c r="K114" s="4" t="str">
        <f>IF(D114="","",COUNTIF(TÂCHES!$D$2:$D$699,D114))</f>
        <v/>
      </c>
      <c r="L114" s="4">
        <f ca="1">SUMIF(TÂCHES!$D$2:$O$699,PROJETS!D114,TÂCHES!$K$2:$K$699)</f>
        <v>0</v>
      </c>
      <c r="M114" s="4">
        <f>COUNTIFS(TÂCHES!$N$2:$N$699,"Terminé",TÂCHES!$D$2:$D$699,D114)</f>
        <v>0</v>
      </c>
      <c r="N114" s="3" t="str">
        <f>IF(NOT(ISBLANK(G114)),G114-PARAMETRES!$C$6,"")</f>
        <v/>
      </c>
      <c r="O114" s="1" t="str">
        <f t="shared" si="2"/>
        <v>0</v>
      </c>
    </row>
    <row r="115" spans="1:15" x14ac:dyDescent="0.25">
      <c r="A115" s="1">
        <v>114</v>
      </c>
      <c r="B115" s="1" t="s">
        <v>41</v>
      </c>
      <c r="C115" s="1" t="e">
        <f>VLOOKUP(PROJETS!B115,CLIENTS!$B$2:$C$700, 2, FALSE)</f>
        <v>#N/A</v>
      </c>
      <c r="D115" s="1" t="str">
        <f>IF(NOT(ISBLANK(E115)),CONCATENATE(PARAMETRES!$C$4,A115),"")</f>
        <v/>
      </c>
      <c r="F115" s="2"/>
      <c r="G115" s="2"/>
      <c r="H115" s="9">
        <f t="shared" si="3"/>
        <v>0</v>
      </c>
      <c r="J115" s="4"/>
      <c r="K115" s="4" t="str">
        <f>IF(D115="","",COUNTIF(TÂCHES!$D$2:$D$699,D115))</f>
        <v/>
      </c>
      <c r="L115" s="4">
        <f ca="1">SUMIF(TÂCHES!$D$2:$O$699,PROJETS!D115,TÂCHES!$K$2:$K$699)</f>
        <v>0</v>
      </c>
      <c r="M115" s="4">
        <f>COUNTIFS(TÂCHES!$N$2:$N$699,"Terminé",TÂCHES!$D$2:$D$699,D115)</f>
        <v>0</v>
      </c>
      <c r="N115" s="3" t="str">
        <f>IF(NOT(ISBLANK(G115)),G115-PARAMETRES!$C$6,"")</f>
        <v/>
      </c>
      <c r="O115" s="1" t="str">
        <f t="shared" si="2"/>
        <v>0</v>
      </c>
    </row>
    <row r="116" spans="1:15" x14ac:dyDescent="0.25">
      <c r="A116" s="1">
        <v>115</v>
      </c>
      <c r="B116" s="1" t="s">
        <v>41</v>
      </c>
      <c r="C116" s="1" t="e">
        <f>VLOOKUP(PROJETS!B116,CLIENTS!$B$2:$C$700, 2, FALSE)</f>
        <v>#N/A</v>
      </c>
      <c r="D116" s="1" t="str">
        <f>IF(NOT(ISBLANK(E116)),CONCATENATE(PARAMETRES!$C$4,A116),"")</f>
        <v/>
      </c>
      <c r="F116" s="2"/>
      <c r="G116" s="2"/>
      <c r="H116" s="9">
        <f t="shared" si="3"/>
        <v>0</v>
      </c>
      <c r="J116" s="4"/>
      <c r="K116" s="4" t="str">
        <f>IF(D116="","",COUNTIF(TÂCHES!$D$2:$D$699,D116))</f>
        <v/>
      </c>
      <c r="L116" s="4">
        <f ca="1">SUMIF(TÂCHES!$D$2:$O$699,PROJETS!D116,TÂCHES!$K$2:$K$699)</f>
        <v>0</v>
      </c>
      <c r="M116" s="4">
        <f>COUNTIFS(TÂCHES!$N$2:$N$699,"Terminé",TÂCHES!$D$2:$D$699,D116)</f>
        <v>0</v>
      </c>
      <c r="N116" s="3" t="str">
        <f>IF(NOT(ISBLANK(G116)),G116-PARAMETRES!$C$6,"")</f>
        <v/>
      </c>
      <c r="O116" s="1" t="str">
        <f t="shared" si="2"/>
        <v>0</v>
      </c>
    </row>
    <row r="117" spans="1:15" x14ac:dyDescent="0.25">
      <c r="A117" s="1">
        <v>116</v>
      </c>
      <c r="B117" s="1" t="s">
        <v>41</v>
      </c>
      <c r="C117" s="1" t="e">
        <f>VLOOKUP(PROJETS!B117,CLIENTS!$B$2:$C$700, 2, FALSE)</f>
        <v>#N/A</v>
      </c>
      <c r="D117" s="1" t="str">
        <f>IF(NOT(ISBLANK(E117)),CONCATENATE(PARAMETRES!$C$4,A117),"")</f>
        <v/>
      </c>
      <c r="F117" s="2"/>
      <c r="G117" s="2"/>
      <c r="H117" s="9">
        <f t="shared" si="3"/>
        <v>0</v>
      </c>
      <c r="J117" s="4"/>
      <c r="K117" s="4" t="str">
        <f>IF(D117="","",COUNTIF(TÂCHES!$D$2:$D$699,D117))</f>
        <v/>
      </c>
      <c r="L117" s="4">
        <f ca="1">SUMIF(TÂCHES!$D$2:$O$699,PROJETS!D117,TÂCHES!$K$2:$K$699)</f>
        <v>0</v>
      </c>
      <c r="M117" s="4">
        <f>COUNTIFS(TÂCHES!$N$2:$N$699,"Terminé",TÂCHES!$D$2:$D$699,D117)</f>
        <v>0</v>
      </c>
      <c r="N117" s="3" t="str">
        <f>IF(NOT(ISBLANK(G117)),G117-PARAMETRES!$C$6,"")</f>
        <v/>
      </c>
      <c r="O117" s="1" t="str">
        <f t="shared" si="2"/>
        <v>0</v>
      </c>
    </row>
    <row r="118" spans="1:15" x14ac:dyDescent="0.25">
      <c r="A118" s="1">
        <v>117</v>
      </c>
      <c r="B118" s="1" t="s">
        <v>41</v>
      </c>
      <c r="C118" s="1" t="e">
        <f>VLOOKUP(PROJETS!B118,CLIENTS!$B$2:$C$700, 2, FALSE)</f>
        <v>#N/A</v>
      </c>
      <c r="D118" s="1" t="str">
        <f>IF(NOT(ISBLANK(E118)),CONCATENATE(PARAMETRES!$C$4,A118),"")</f>
        <v/>
      </c>
      <c r="F118" s="2"/>
      <c r="G118" s="2"/>
      <c r="H118" s="9">
        <f t="shared" si="3"/>
        <v>0</v>
      </c>
      <c r="J118" s="4"/>
      <c r="K118" s="4" t="str">
        <f>IF(D118="","",COUNTIF(TÂCHES!$D$2:$D$699,D118))</f>
        <v/>
      </c>
      <c r="L118" s="4">
        <f ca="1">SUMIF(TÂCHES!$D$2:$O$699,PROJETS!D118,TÂCHES!$K$2:$K$699)</f>
        <v>0</v>
      </c>
      <c r="M118" s="4">
        <f>COUNTIFS(TÂCHES!$N$2:$N$699,"Terminé",TÂCHES!$D$2:$D$699,D118)</f>
        <v>0</v>
      </c>
      <c r="N118" s="3" t="str">
        <f>IF(NOT(ISBLANK(G118)),G118-PARAMETRES!$C$6,"")</f>
        <v/>
      </c>
      <c r="O118" s="1" t="str">
        <f t="shared" si="2"/>
        <v>0</v>
      </c>
    </row>
    <row r="119" spans="1:15" x14ac:dyDescent="0.25">
      <c r="A119" s="1">
        <v>118</v>
      </c>
      <c r="B119" s="1" t="s">
        <v>41</v>
      </c>
      <c r="C119" s="1" t="e">
        <f>VLOOKUP(PROJETS!B119,CLIENTS!$B$2:$C$700, 2, FALSE)</f>
        <v>#N/A</v>
      </c>
      <c r="D119" s="1" t="str">
        <f>IF(NOT(ISBLANK(E119)),CONCATENATE(PARAMETRES!$C$4,A119),"")</f>
        <v/>
      </c>
      <c r="F119" s="2"/>
      <c r="G119" s="2"/>
      <c r="H119" s="9">
        <f t="shared" si="3"/>
        <v>0</v>
      </c>
      <c r="J119" s="4"/>
      <c r="K119" s="4" t="str">
        <f>IF(D119="","",COUNTIF(TÂCHES!$D$2:$D$699,D119))</f>
        <v/>
      </c>
      <c r="L119" s="4">
        <f ca="1">SUMIF(TÂCHES!$D$2:$O$699,PROJETS!D119,TÂCHES!$K$2:$K$699)</f>
        <v>0</v>
      </c>
      <c r="M119" s="4">
        <f>COUNTIFS(TÂCHES!$N$2:$N$699,"Terminé",TÂCHES!$D$2:$D$699,D119)</f>
        <v>0</v>
      </c>
      <c r="N119" s="3" t="str">
        <f>IF(NOT(ISBLANK(G119)),G119-PARAMETRES!$C$6,"")</f>
        <v/>
      </c>
      <c r="O119" s="1" t="str">
        <f t="shared" si="2"/>
        <v>0</v>
      </c>
    </row>
    <row r="120" spans="1:15" x14ac:dyDescent="0.25">
      <c r="A120" s="1">
        <v>119</v>
      </c>
      <c r="B120" s="1" t="s">
        <v>41</v>
      </c>
      <c r="C120" s="1" t="e">
        <f>VLOOKUP(PROJETS!B120,CLIENTS!$B$2:$C$700, 2, FALSE)</f>
        <v>#N/A</v>
      </c>
      <c r="D120" s="1" t="str">
        <f>IF(NOT(ISBLANK(E120)),CONCATENATE(PARAMETRES!$C$4,A120),"")</f>
        <v/>
      </c>
      <c r="F120" s="2"/>
      <c r="G120" s="2"/>
      <c r="H120" s="9">
        <f t="shared" si="3"/>
        <v>0</v>
      </c>
      <c r="J120" s="4"/>
      <c r="K120" s="4" t="str">
        <f>IF(D120="","",COUNTIF(TÂCHES!$D$2:$D$699,D120))</f>
        <v/>
      </c>
      <c r="L120" s="4">
        <f ca="1">SUMIF(TÂCHES!$D$2:$O$699,PROJETS!D120,TÂCHES!$K$2:$K$699)</f>
        <v>0</v>
      </c>
      <c r="M120" s="4">
        <f>COUNTIFS(TÂCHES!$N$2:$N$699,"Terminé",TÂCHES!$D$2:$D$699,D120)</f>
        <v>0</v>
      </c>
      <c r="N120" s="3" t="str">
        <f>IF(NOT(ISBLANK(G120)),G120-PARAMETRES!$C$6,"")</f>
        <v/>
      </c>
      <c r="O120" s="1" t="str">
        <f t="shared" si="2"/>
        <v>0</v>
      </c>
    </row>
    <row r="121" spans="1:15" x14ac:dyDescent="0.25">
      <c r="A121" s="1">
        <v>120</v>
      </c>
      <c r="B121" s="1" t="s">
        <v>41</v>
      </c>
      <c r="C121" s="1" t="e">
        <f>VLOOKUP(PROJETS!B121,CLIENTS!$B$2:$C$700, 2, FALSE)</f>
        <v>#N/A</v>
      </c>
      <c r="D121" s="1" t="str">
        <f>IF(NOT(ISBLANK(E121)),CONCATENATE(PARAMETRES!$C$4,A121),"")</f>
        <v/>
      </c>
      <c r="F121" s="2"/>
      <c r="G121" s="2"/>
      <c r="H121" s="9">
        <f t="shared" si="3"/>
        <v>0</v>
      </c>
      <c r="J121" s="4"/>
      <c r="K121" s="4" t="str">
        <f>IF(D121="","",COUNTIF(TÂCHES!$D$2:$D$699,D121))</f>
        <v/>
      </c>
      <c r="L121" s="4">
        <f ca="1">SUMIF(TÂCHES!$D$2:$O$699,PROJETS!D121,TÂCHES!$K$2:$K$699)</f>
        <v>0</v>
      </c>
      <c r="M121" s="4">
        <f>COUNTIFS(TÂCHES!$N$2:$N$699,"Terminé",TÂCHES!$D$2:$D$699,D121)</f>
        <v>0</v>
      </c>
      <c r="N121" s="3" t="str">
        <f>IF(NOT(ISBLANK(G121)),G121-PARAMETRES!$C$6,"")</f>
        <v/>
      </c>
      <c r="O121" s="1" t="str">
        <f t="shared" si="2"/>
        <v>0</v>
      </c>
    </row>
    <row r="122" spans="1:15" x14ac:dyDescent="0.25">
      <c r="A122" s="1">
        <v>121</v>
      </c>
      <c r="B122" s="1" t="s">
        <v>41</v>
      </c>
      <c r="C122" s="1" t="e">
        <f>VLOOKUP(PROJETS!B122,CLIENTS!$B$2:$C$700, 2, FALSE)</f>
        <v>#N/A</v>
      </c>
      <c r="D122" s="1" t="str">
        <f>IF(NOT(ISBLANK(E122)),CONCATENATE(PARAMETRES!$C$4,A122),"")</f>
        <v/>
      </c>
      <c r="F122" s="2"/>
      <c r="G122" s="2"/>
      <c r="H122" s="9">
        <f t="shared" si="3"/>
        <v>0</v>
      </c>
      <c r="J122" s="4"/>
      <c r="K122" s="4" t="str">
        <f>IF(D122="","",COUNTIF(TÂCHES!$D$2:$D$699,D122))</f>
        <v/>
      </c>
      <c r="L122" s="4">
        <f ca="1">SUMIF(TÂCHES!$D$2:$O$699,PROJETS!D122,TÂCHES!$K$2:$K$699)</f>
        <v>0</v>
      </c>
      <c r="M122" s="4">
        <f>COUNTIFS(TÂCHES!$N$2:$N$699,"Terminé",TÂCHES!$D$2:$D$699,D122)</f>
        <v>0</v>
      </c>
      <c r="N122" s="3" t="str">
        <f>IF(NOT(ISBLANK(G122)),G122-PARAMETRES!$C$6,"")</f>
        <v/>
      </c>
      <c r="O122" s="1" t="str">
        <f t="shared" si="2"/>
        <v>0</v>
      </c>
    </row>
    <row r="123" spans="1:15" x14ac:dyDescent="0.25">
      <c r="A123" s="1">
        <v>122</v>
      </c>
      <c r="B123" s="1" t="s">
        <v>41</v>
      </c>
      <c r="C123" s="1" t="e">
        <f>VLOOKUP(PROJETS!B123,CLIENTS!$B$2:$C$700, 2, FALSE)</f>
        <v>#N/A</v>
      </c>
      <c r="D123" s="1" t="str">
        <f>IF(NOT(ISBLANK(E123)),CONCATENATE(PARAMETRES!$C$4,A123),"")</f>
        <v/>
      </c>
      <c r="F123" s="2"/>
      <c r="G123" s="2"/>
      <c r="H123" s="9">
        <f t="shared" si="3"/>
        <v>0</v>
      </c>
      <c r="J123" s="4"/>
      <c r="K123" s="4" t="str">
        <f>IF(D123="","",COUNTIF(TÂCHES!$D$2:$D$699,D123))</f>
        <v/>
      </c>
      <c r="L123" s="4">
        <f ca="1">SUMIF(TÂCHES!$D$2:$O$699,PROJETS!D123,TÂCHES!$K$2:$K$699)</f>
        <v>0</v>
      </c>
      <c r="M123" s="4">
        <f>COUNTIFS(TÂCHES!$N$2:$N$699,"Terminé",TÂCHES!$D$2:$D$699,D123)</f>
        <v>0</v>
      </c>
      <c r="N123" s="3" t="str">
        <f>IF(NOT(ISBLANK(G123)),G123-PARAMETRES!$C$6,"")</f>
        <v/>
      </c>
      <c r="O123" s="1" t="str">
        <f t="shared" si="2"/>
        <v>0</v>
      </c>
    </row>
    <row r="124" spans="1:15" x14ac:dyDescent="0.25">
      <c r="A124" s="1">
        <v>123</v>
      </c>
      <c r="B124" s="1" t="s">
        <v>41</v>
      </c>
      <c r="C124" s="1" t="e">
        <f>VLOOKUP(PROJETS!B124,CLIENTS!$B$2:$C$700, 2, FALSE)</f>
        <v>#N/A</v>
      </c>
      <c r="D124" s="1" t="str">
        <f>IF(NOT(ISBLANK(E124)),CONCATENATE(PARAMETRES!$C$4,A124),"")</f>
        <v/>
      </c>
      <c r="F124" s="2"/>
      <c r="G124" s="2"/>
      <c r="H124" s="9">
        <f t="shared" si="3"/>
        <v>0</v>
      </c>
      <c r="J124" s="4"/>
      <c r="K124" s="4" t="str">
        <f>IF(D124="","",COUNTIF(TÂCHES!$D$2:$D$699,D124))</f>
        <v/>
      </c>
      <c r="L124" s="4">
        <f ca="1">SUMIF(TÂCHES!$D$2:$O$699,PROJETS!D124,TÂCHES!$K$2:$K$699)</f>
        <v>0</v>
      </c>
      <c r="M124" s="4">
        <f>COUNTIFS(TÂCHES!$N$2:$N$699,"Terminé",TÂCHES!$D$2:$D$699,D124)</f>
        <v>0</v>
      </c>
      <c r="N124" s="3" t="str">
        <f>IF(NOT(ISBLANK(G124)),G124-PARAMETRES!$C$6,"")</f>
        <v/>
      </c>
      <c r="O124" s="1" t="str">
        <f t="shared" si="2"/>
        <v>0</v>
      </c>
    </row>
    <row r="125" spans="1:15" x14ac:dyDescent="0.25">
      <c r="A125" s="1">
        <v>124</v>
      </c>
      <c r="B125" s="1" t="s">
        <v>41</v>
      </c>
      <c r="C125" s="1" t="e">
        <f>VLOOKUP(PROJETS!B125,CLIENTS!$B$2:$C$700, 2, FALSE)</f>
        <v>#N/A</v>
      </c>
      <c r="D125" s="1" t="str">
        <f>IF(NOT(ISBLANK(E125)),CONCATENATE(PARAMETRES!$C$4,A125),"")</f>
        <v/>
      </c>
      <c r="F125" s="2"/>
      <c r="G125" s="2"/>
      <c r="H125" s="9">
        <f t="shared" si="3"/>
        <v>0</v>
      </c>
      <c r="J125" s="4"/>
      <c r="K125" s="4" t="str">
        <f>IF(D125="","",COUNTIF(TÂCHES!$D$2:$D$699,D125))</f>
        <v/>
      </c>
      <c r="L125" s="4">
        <f ca="1">SUMIF(TÂCHES!$D$2:$O$699,PROJETS!D125,TÂCHES!$K$2:$K$699)</f>
        <v>0</v>
      </c>
      <c r="M125" s="4">
        <f>COUNTIFS(TÂCHES!$N$2:$N$699,"Terminé",TÂCHES!$D$2:$D$699,D125)</f>
        <v>0</v>
      </c>
      <c r="N125" s="3" t="str">
        <f>IF(NOT(ISBLANK(G125)),G125-PARAMETRES!$C$6,"")</f>
        <v/>
      </c>
      <c r="O125" s="1" t="str">
        <f t="shared" si="2"/>
        <v>0</v>
      </c>
    </row>
    <row r="126" spans="1:15" x14ac:dyDescent="0.25">
      <c r="A126" s="1">
        <v>125</v>
      </c>
      <c r="B126" s="1" t="s">
        <v>41</v>
      </c>
      <c r="C126" s="1" t="e">
        <f>VLOOKUP(PROJETS!B126,CLIENTS!$B$2:$C$700, 2, FALSE)</f>
        <v>#N/A</v>
      </c>
      <c r="D126" s="1" t="str">
        <f>IF(NOT(ISBLANK(E126)),CONCATENATE(PARAMETRES!$C$4,A126),"")</f>
        <v/>
      </c>
      <c r="F126" s="2"/>
      <c r="G126" s="2"/>
      <c r="H126" s="9">
        <f t="shared" si="3"/>
        <v>0</v>
      </c>
      <c r="J126" s="4"/>
      <c r="K126" s="4" t="str">
        <f>IF(D126="","",COUNTIF(TÂCHES!$D$2:$D$699,D126))</f>
        <v/>
      </c>
      <c r="L126" s="4">
        <f ca="1">SUMIF(TÂCHES!$D$2:$O$699,PROJETS!D126,TÂCHES!$K$2:$K$699)</f>
        <v>0</v>
      </c>
      <c r="M126" s="4">
        <f>COUNTIFS(TÂCHES!$N$2:$N$699,"Terminé",TÂCHES!$D$2:$D$699,D126)</f>
        <v>0</v>
      </c>
      <c r="N126" s="3" t="str">
        <f>IF(NOT(ISBLANK(G126)),G126-PARAMETRES!$C$6,"")</f>
        <v/>
      </c>
      <c r="O126" s="1" t="str">
        <f t="shared" si="2"/>
        <v>0</v>
      </c>
    </row>
    <row r="127" spans="1:15" x14ac:dyDescent="0.25">
      <c r="A127" s="1">
        <v>126</v>
      </c>
      <c r="B127" s="1" t="s">
        <v>41</v>
      </c>
      <c r="C127" s="1" t="e">
        <f>VLOOKUP(PROJETS!B127,CLIENTS!$B$2:$C$700, 2, FALSE)</f>
        <v>#N/A</v>
      </c>
      <c r="D127" s="1" t="str">
        <f>IF(NOT(ISBLANK(E127)),CONCATENATE(PARAMETRES!$C$4,A127),"")</f>
        <v/>
      </c>
      <c r="F127" s="2"/>
      <c r="G127" s="2"/>
      <c r="H127" s="9">
        <f t="shared" si="3"/>
        <v>0</v>
      </c>
      <c r="J127" s="4"/>
      <c r="K127" s="4" t="str">
        <f>IF(D127="","",COUNTIF(TÂCHES!$D$2:$D$699,D127))</f>
        <v/>
      </c>
      <c r="L127" s="4">
        <f ca="1">SUMIF(TÂCHES!$D$2:$O$699,PROJETS!D127,TÂCHES!$K$2:$K$699)</f>
        <v>0</v>
      </c>
      <c r="M127" s="4">
        <f>COUNTIFS(TÂCHES!$N$2:$N$699,"Terminé",TÂCHES!$D$2:$D$699,D127)</f>
        <v>0</v>
      </c>
      <c r="N127" s="3" t="str">
        <f>IF(NOT(ISBLANK(G127)),G127-PARAMETRES!$C$6,"")</f>
        <v/>
      </c>
      <c r="O127" s="1" t="str">
        <f t="shared" si="2"/>
        <v>0</v>
      </c>
    </row>
    <row r="128" spans="1:15" x14ac:dyDescent="0.25">
      <c r="A128" s="1">
        <v>127</v>
      </c>
      <c r="B128" s="1" t="s">
        <v>41</v>
      </c>
      <c r="C128" s="1" t="e">
        <f>VLOOKUP(PROJETS!B128,CLIENTS!$B$2:$C$700, 2, FALSE)</f>
        <v>#N/A</v>
      </c>
      <c r="D128" s="1" t="str">
        <f>IF(NOT(ISBLANK(E128)),CONCATENATE(PARAMETRES!$C$4,A128),"")</f>
        <v/>
      </c>
      <c r="F128" s="2"/>
      <c r="G128" s="2"/>
      <c r="H128" s="9">
        <f t="shared" si="3"/>
        <v>0</v>
      </c>
      <c r="J128" s="4"/>
      <c r="K128" s="4" t="str">
        <f>IF(D128="","",COUNTIF(TÂCHES!$D$2:$D$699,D128))</f>
        <v/>
      </c>
      <c r="L128" s="4">
        <f ca="1">SUMIF(TÂCHES!$D$2:$O$699,PROJETS!D128,TÂCHES!$K$2:$K$699)</f>
        <v>0</v>
      </c>
      <c r="M128" s="4">
        <f>COUNTIFS(TÂCHES!$N$2:$N$699,"Terminé",TÂCHES!$D$2:$D$699,D128)</f>
        <v>0</v>
      </c>
      <c r="N128" s="3" t="str">
        <f>IF(NOT(ISBLANK(G128)),G128-PARAMETRES!$C$6,"")</f>
        <v/>
      </c>
      <c r="O128" s="1" t="str">
        <f t="shared" si="2"/>
        <v>0</v>
      </c>
    </row>
    <row r="129" spans="1:15" x14ac:dyDescent="0.25">
      <c r="A129" s="1">
        <v>128</v>
      </c>
      <c r="B129" s="1" t="s">
        <v>41</v>
      </c>
      <c r="C129" s="1" t="e">
        <f>VLOOKUP(PROJETS!B129,CLIENTS!$B$2:$C$700, 2, FALSE)</f>
        <v>#N/A</v>
      </c>
      <c r="D129" s="1" t="str">
        <f>IF(NOT(ISBLANK(E129)),CONCATENATE(PARAMETRES!$C$4,A129),"")</f>
        <v/>
      </c>
      <c r="F129" s="2"/>
      <c r="G129" s="2"/>
      <c r="H129" s="9">
        <f t="shared" si="3"/>
        <v>0</v>
      </c>
      <c r="J129" s="4"/>
      <c r="K129" s="4" t="str">
        <f>IF(D129="","",COUNTIF(TÂCHES!$D$2:$D$699,D129))</f>
        <v/>
      </c>
      <c r="L129" s="4">
        <f ca="1">SUMIF(TÂCHES!$D$2:$O$699,PROJETS!D129,TÂCHES!$K$2:$K$699)</f>
        <v>0</v>
      </c>
      <c r="M129" s="4">
        <f>COUNTIFS(TÂCHES!$N$2:$N$699,"Terminé",TÂCHES!$D$2:$D$699,D129)</f>
        <v>0</v>
      </c>
      <c r="N129" s="3" t="str">
        <f>IF(NOT(ISBLANK(G129)),G129-PARAMETRES!$C$6,"")</f>
        <v/>
      </c>
      <c r="O129" s="1" t="str">
        <f t="shared" si="2"/>
        <v>0</v>
      </c>
    </row>
    <row r="130" spans="1:15" x14ac:dyDescent="0.25">
      <c r="A130" s="1">
        <v>129</v>
      </c>
      <c r="B130" s="1" t="s">
        <v>41</v>
      </c>
      <c r="C130" s="1" t="e">
        <f>VLOOKUP(PROJETS!B130,CLIENTS!$B$2:$C$700, 2, FALSE)</f>
        <v>#N/A</v>
      </c>
      <c r="D130" s="1" t="str">
        <f>IF(NOT(ISBLANK(E130)),CONCATENATE(PARAMETRES!$C$4,A130),"")</f>
        <v/>
      </c>
      <c r="F130" s="2"/>
      <c r="G130" s="2"/>
      <c r="H130" s="9">
        <f t="shared" si="3"/>
        <v>0</v>
      </c>
      <c r="J130" s="4"/>
      <c r="K130" s="4" t="str">
        <f>IF(D130="","",COUNTIF(TÂCHES!$D$2:$D$699,D130))</f>
        <v/>
      </c>
      <c r="L130" s="4">
        <f ca="1">SUMIF(TÂCHES!$D$2:$O$699,PROJETS!D130,TÂCHES!$K$2:$K$699)</f>
        <v>0</v>
      </c>
      <c r="M130" s="4">
        <f>COUNTIFS(TÂCHES!$N$2:$N$699,"Terminé",TÂCHES!$D$2:$D$699,D130)</f>
        <v>0</v>
      </c>
      <c r="N130" s="3" t="str">
        <f>IF(NOT(ISBLANK(G130)),G130-PARAMETRES!$C$6,"")</f>
        <v/>
      </c>
      <c r="O130" s="1" t="str">
        <f t="shared" ref="O130:O193" si="4">IF(AND(I130="Terminé",N130=0),"1","0")</f>
        <v>0</v>
      </c>
    </row>
    <row r="131" spans="1:15" x14ac:dyDescent="0.25">
      <c r="A131" s="1">
        <v>130</v>
      </c>
      <c r="B131" s="1" t="s">
        <v>41</v>
      </c>
      <c r="C131" s="1" t="e">
        <f>VLOOKUP(PROJETS!B131,CLIENTS!$B$2:$C$700, 2, FALSE)</f>
        <v>#N/A</v>
      </c>
      <c r="D131" s="1" t="str">
        <f>IF(NOT(ISBLANK(E131)),CONCATENATE(PARAMETRES!$C$4,A131),"")</f>
        <v/>
      </c>
      <c r="F131" s="2"/>
      <c r="G131" s="2"/>
      <c r="H131" s="9">
        <f t="shared" ref="H131:H194" si="5">G131-F131</f>
        <v>0</v>
      </c>
      <c r="J131" s="4"/>
      <c r="K131" s="4" t="str">
        <f>IF(D131="","",COUNTIF(TÂCHES!$D$2:$D$699,D131))</f>
        <v/>
      </c>
      <c r="L131" s="4">
        <f ca="1">SUMIF(TÂCHES!$D$2:$O$699,PROJETS!D131,TÂCHES!$K$2:$K$699)</f>
        <v>0</v>
      </c>
      <c r="M131" s="4">
        <f>COUNTIFS(TÂCHES!$N$2:$N$699,"Terminé",TÂCHES!$D$2:$D$699,D131)</f>
        <v>0</v>
      </c>
      <c r="N131" s="3" t="str">
        <f>IF(NOT(ISBLANK(G131)),G131-PARAMETRES!$C$6,"")</f>
        <v/>
      </c>
      <c r="O131" s="1" t="str">
        <f t="shared" si="4"/>
        <v>0</v>
      </c>
    </row>
    <row r="132" spans="1:15" x14ac:dyDescent="0.25">
      <c r="A132" s="1">
        <v>131</v>
      </c>
      <c r="B132" s="1" t="s">
        <v>41</v>
      </c>
      <c r="C132" s="1" t="e">
        <f>VLOOKUP(PROJETS!B132,CLIENTS!$B$2:$C$700, 2, FALSE)</f>
        <v>#N/A</v>
      </c>
      <c r="D132" s="1" t="str">
        <f>IF(NOT(ISBLANK(E132)),CONCATENATE(PARAMETRES!$C$4,A132),"")</f>
        <v/>
      </c>
      <c r="F132" s="2"/>
      <c r="G132" s="2"/>
      <c r="H132" s="9">
        <f t="shared" si="5"/>
        <v>0</v>
      </c>
      <c r="J132" s="4"/>
      <c r="K132" s="4" t="str">
        <f>IF(D132="","",COUNTIF(TÂCHES!$D$2:$D$699,D132))</f>
        <v/>
      </c>
      <c r="L132" s="4">
        <f ca="1">SUMIF(TÂCHES!$D$2:$O$699,PROJETS!D132,TÂCHES!$K$2:$K$699)</f>
        <v>0</v>
      </c>
      <c r="M132" s="4">
        <f>COUNTIFS(TÂCHES!$N$2:$N$699,"Terminé",TÂCHES!$D$2:$D$699,D132)</f>
        <v>0</v>
      </c>
      <c r="N132" s="3" t="str">
        <f>IF(NOT(ISBLANK(G132)),G132-PARAMETRES!$C$6,"")</f>
        <v/>
      </c>
      <c r="O132" s="1" t="str">
        <f t="shared" si="4"/>
        <v>0</v>
      </c>
    </row>
    <row r="133" spans="1:15" x14ac:dyDescent="0.25">
      <c r="A133" s="1">
        <v>132</v>
      </c>
      <c r="B133" s="1" t="s">
        <v>41</v>
      </c>
      <c r="C133" s="1" t="e">
        <f>VLOOKUP(PROJETS!B133,CLIENTS!$B$2:$C$700, 2, FALSE)</f>
        <v>#N/A</v>
      </c>
      <c r="D133" s="1" t="str">
        <f>IF(NOT(ISBLANK(E133)),CONCATENATE(PARAMETRES!$C$4,A133),"")</f>
        <v/>
      </c>
      <c r="F133" s="2"/>
      <c r="G133" s="2"/>
      <c r="H133" s="9">
        <f t="shared" si="5"/>
        <v>0</v>
      </c>
      <c r="J133" s="4"/>
      <c r="K133" s="4" t="str">
        <f>IF(D133="","",COUNTIF(TÂCHES!$D$2:$D$699,D133))</f>
        <v/>
      </c>
      <c r="L133" s="4">
        <f ca="1">SUMIF(TÂCHES!$D$2:$O$699,PROJETS!D133,TÂCHES!$K$2:$K$699)</f>
        <v>0</v>
      </c>
      <c r="M133" s="4">
        <f>COUNTIFS(TÂCHES!$N$2:$N$699,"Terminé",TÂCHES!$D$2:$D$699,D133)</f>
        <v>0</v>
      </c>
      <c r="N133" s="3" t="str">
        <f>IF(NOT(ISBLANK(G133)),G133-PARAMETRES!$C$6,"")</f>
        <v/>
      </c>
      <c r="O133" s="1" t="str">
        <f t="shared" si="4"/>
        <v>0</v>
      </c>
    </row>
    <row r="134" spans="1:15" x14ac:dyDescent="0.25">
      <c r="A134" s="1">
        <v>133</v>
      </c>
      <c r="B134" s="1" t="s">
        <v>41</v>
      </c>
      <c r="C134" s="1" t="e">
        <f>VLOOKUP(PROJETS!B134,CLIENTS!$B$2:$C$700, 2, FALSE)</f>
        <v>#N/A</v>
      </c>
      <c r="D134" s="1" t="str">
        <f>IF(NOT(ISBLANK(E134)),CONCATENATE(PARAMETRES!$C$4,A134),"")</f>
        <v/>
      </c>
      <c r="F134" s="2"/>
      <c r="G134" s="2"/>
      <c r="H134" s="9">
        <f t="shared" si="5"/>
        <v>0</v>
      </c>
      <c r="J134" s="4"/>
      <c r="K134" s="4" t="str">
        <f>IF(D134="","",COUNTIF(TÂCHES!$D$2:$D$699,D134))</f>
        <v/>
      </c>
      <c r="L134" s="4">
        <f ca="1">SUMIF(TÂCHES!$D$2:$O$699,PROJETS!D134,TÂCHES!$K$2:$K$699)</f>
        <v>0</v>
      </c>
      <c r="M134" s="4">
        <f>COUNTIFS(TÂCHES!$N$2:$N$699,"Terminé",TÂCHES!$D$2:$D$699,D134)</f>
        <v>0</v>
      </c>
      <c r="N134" s="3" t="str">
        <f>IF(NOT(ISBLANK(G134)),G134-PARAMETRES!$C$6,"")</f>
        <v/>
      </c>
      <c r="O134" s="1" t="str">
        <f t="shared" si="4"/>
        <v>0</v>
      </c>
    </row>
    <row r="135" spans="1:15" x14ac:dyDescent="0.25">
      <c r="A135" s="1">
        <v>134</v>
      </c>
      <c r="B135" s="1" t="s">
        <v>41</v>
      </c>
      <c r="C135" s="1" t="e">
        <f>VLOOKUP(PROJETS!B135,CLIENTS!$B$2:$C$700, 2, FALSE)</f>
        <v>#N/A</v>
      </c>
      <c r="D135" s="1" t="str">
        <f>IF(NOT(ISBLANK(E135)),CONCATENATE(PARAMETRES!$C$4,A135),"")</f>
        <v/>
      </c>
      <c r="F135" s="2"/>
      <c r="G135" s="2"/>
      <c r="H135" s="9">
        <f t="shared" si="5"/>
        <v>0</v>
      </c>
      <c r="J135" s="4"/>
      <c r="K135" s="4" t="str">
        <f>IF(D135="","",COUNTIF(TÂCHES!$D$2:$D$699,D135))</f>
        <v/>
      </c>
      <c r="L135" s="4">
        <f ca="1">SUMIF(TÂCHES!$D$2:$O$699,PROJETS!D135,TÂCHES!$K$2:$K$699)</f>
        <v>0</v>
      </c>
      <c r="M135" s="4">
        <f>COUNTIFS(TÂCHES!$N$2:$N$699,"Terminé",TÂCHES!$D$2:$D$699,D135)</f>
        <v>0</v>
      </c>
      <c r="N135" s="3" t="str">
        <f>IF(NOT(ISBLANK(G135)),G135-PARAMETRES!$C$6,"")</f>
        <v/>
      </c>
      <c r="O135" s="1" t="str">
        <f t="shared" si="4"/>
        <v>0</v>
      </c>
    </row>
    <row r="136" spans="1:15" x14ac:dyDescent="0.25">
      <c r="A136" s="1">
        <v>135</v>
      </c>
      <c r="B136" s="1" t="s">
        <v>41</v>
      </c>
      <c r="C136" s="1" t="e">
        <f>VLOOKUP(PROJETS!B136,CLIENTS!$B$2:$C$700, 2, FALSE)</f>
        <v>#N/A</v>
      </c>
      <c r="D136" s="1" t="str">
        <f>IF(NOT(ISBLANK(E136)),CONCATENATE(PARAMETRES!$C$4,A136),"")</f>
        <v/>
      </c>
      <c r="F136" s="2"/>
      <c r="G136" s="2"/>
      <c r="H136" s="9">
        <f t="shared" si="5"/>
        <v>0</v>
      </c>
      <c r="J136" s="4"/>
      <c r="K136" s="4" t="str">
        <f>IF(D136="","",COUNTIF(TÂCHES!$D$2:$D$699,D136))</f>
        <v/>
      </c>
      <c r="L136" s="4">
        <f ca="1">SUMIF(TÂCHES!$D$2:$O$699,PROJETS!D136,TÂCHES!$K$2:$K$699)</f>
        <v>0</v>
      </c>
      <c r="M136" s="4">
        <f>COUNTIFS(TÂCHES!$N$2:$N$699,"Terminé",TÂCHES!$D$2:$D$699,D136)</f>
        <v>0</v>
      </c>
      <c r="N136" s="3" t="str">
        <f>IF(NOT(ISBLANK(G136)),G136-PARAMETRES!$C$6,"")</f>
        <v/>
      </c>
      <c r="O136" s="1" t="str">
        <f t="shared" si="4"/>
        <v>0</v>
      </c>
    </row>
    <row r="137" spans="1:15" x14ac:dyDescent="0.25">
      <c r="A137" s="1">
        <v>136</v>
      </c>
      <c r="B137" s="1" t="s">
        <v>41</v>
      </c>
      <c r="C137" s="1" t="e">
        <f>VLOOKUP(PROJETS!B137,CLIENTS!$B$2:$C$700, 2, FALSE)</f>
        <v>#N/A</v>
      </c>
      <c r="D137" s="1" t="str">
        <f>IF(NOT(ISBLANK(E137)),CONCATENATE(PARAMETRES!$C$4,A137),"")</f>
        <v/>
      </c>
      <c r="F137" s="2"/>
      <c r="G137" s="2"/>
      <c r="H137" s="9">
        <f t="shared" si="5"/>
        <v>0</v>
      </c>
      <c r="J137" s="4"/>
      <c r="K137" s="4" t="str">
        <f>IF(D137="","",COUNTIF(TÂCHES!$D$2:$D$699,D137))</f>
        <v/>
      </c>
      <c r="L137" s="4">
        <f ca="1">SUMIF(TÂCHES!$D$2:$O$699,PROJETS!D137,TÂCHES!$K$2:$K$699)</f>
        <v>0</v>
      </c>
      <c r="M137" s="4">
        <f>COUNTIFS(TÂCHES!$N$2:$N$699,"Terminé",TÂCHES!$D$2:$D$699,D137)</f>
        <v>0</v>
      </c>
      <c r="N137" s="3" t="str">
        <f>IF(NOT(ISBLANK(G137)),G137-PARAMETRES!$C$6,"")</f>
        <v/>
      </c>
      <c r="O137" s="1" t="str">
        <f t="shared" si="4"/>
        <v>0</v>
      </c>
    </row>
    <row r="138" spans="1:15" x14ac:dyDescent="0.25">
      <c r="A138" s="1">
        <v>137</v>
      </c>
      <c r="B138" s="1" t="s">
        <v>41</v>
      </c>
      <c r="C138" s="1" t="e">
        <f>VLOOKUP(PROJETS!B138,CLIENTS!$B$2:$C$700, 2, FALSE)</f>
        <v>#N/A</v>
      </c>
      <c r="D138" s="1" t="str">
        <f>IF(NOT(ISBLANK(E138)),CONCATENATE(PARAMETRES!$C$4,A138),"")</f>
        <v/>
      </c>
      <c r="F138" s="2"/>
      <c r="G138" s="2"/>
      <c r="H138" s="9">
        <f t="shared" si="5"/>
        <v>0</v>
      </c>
      <c r="J138" s="4"/>
      <c r="K138" s="4" t="str">
        <f>IF(D138="","",COUNTIF(TÂCHES!$D$2:$D$699,D138))</f>
        <v/>
      </c>
      <c r="L138" s="4">
        <f ca="1">SUMIF(TÂCHES!$D$2:$O$699,PROJETS!D138,TÂCHES!$K$2:$K$699)</f>
        <v>0</v>
      </c>
      <c r="M138" s="4">
        <f>COUNTIFS(TÂCHES!$N$2:$N$699,"Terminé",TÂCHES!$D$2:$D$699,D138)</f>
        <v>0</v>
      </c>
      <c r="N138" s="3" t="str">
        <f>IF(NOT(ISBLANK(G138)),G138-PARAMETRES!$C$6,"")</f>
        <v/>
      </c>
      <c r="O138" s="1" t="str">
        <f t="shared" si="4"/>
        <v>0</v>
      </c>
    </row>
    <row r="139" spans="1:15" x14ac:dyDescent="0.25">
      <c r="A139" s="1">
        <v>138</v>
      </c>
      <c r="B139" s="1" t="s">
        <v>41</v>
      </c>
      <c r="C139" s="1" t="e">
        <f>VLOOKUP(PROJETS!B139,CLIENTS!$B$2:$C$700, 2, FALSE)</f>
        <v>#N/A</v>
      </c>
      <c r="D139" s="1" t="str">
        <f>IF(NOT(ISBLANK(E139)),CONCATENATE(PARAMETRES!$C$4,A139),"")</f>
        <v/>
      </c>
      <c r="F139" s="2"/>
      <c r="G139" s="2"/>
      <c r="H139" s="9">
        <f t="shared" si="5"/>
        <v>0</v>
      </c>
      <c r="J139" s="4"/>
      <c r="K139" s="4" t="str">
        <f>IF(D139="","",COUNTIF(TÂCHES!$D$2:$D$699,D139))</f>
        <v/>
      </c>
      <c r="L139" s="4">
        <f ca="1">SUMIF(TÂCHES!$D$2:$O$699,PROJETS!D139,TÂCHES!$K$2:$K$699)</f>
        <v>0</v>
      </c>
      <c r="M139" s="4">
        <f>COUNTIFS(TÂCHES!$N$2:$N$699,"Terminé",TÂCHES!$D$2:$D$699,D139)</f>
        <v>0</v>
      </c>
      <c r="N139" s="3" t="str">
        <f>IF(NOT(ISBLANK(G139)),G139-PARAMETRES!$C$6,"")</f>
        <v/>
      </c>
      <c r="O139" s="1" t="str">
        <f t="shared" si="4"/>
        <v>0</v>
      </c>
    </row>
    <row r="140" spans="1:15" x14ac:dyDescent="0.25">
      <c r="A140" s="1">
        <v>139</v>
      </c>
      <c r="B140" s="1" t="s">
        <v>41</v>
      </c>
      <c r="C140" s="1" t="e">
        <f>VLOOKUP(PROJETS!B140,CLIENTS!$B$2:$C$700, 2, FALSE)</f>
        <v>#N/A</v>
      </c>
      <c r="D140" s="1" t="str">
        <f>IF(NOT(ISBLANK(E140)),CONCATENATE(PARAMETRES!$C$4,A140),"")</f>
        <v/>
      </c>
      <c r="F140" s="2"/>
      <c r="G140" s="2"/>
      <c r="H140" s="9">
        <f t="shared" si="5"/>
        <v>0</v>
      </c>
      <c r="J140" s="4"/>
      <c r="K140" s="4" t="str">
        <f>IF(D140="","",COUNTIF(TÂCHES!$D$2:$D$699,D140))</f>
        <v/>
      </c>
      <c r="L140" s="4">
        <f ca="1">SUMIF(TÂCHES!$D$2:$O$699,PROJETS!D140,TÂCHES!$K$2:$K$699)</f>
        <v>0</v>
      </c>
      <c r="M140" s="4">
        <f>COUNTIFS(TÂCHES!$N$2:$N$699,"Terminé",TÂCHES!$D$2:$D$699,D140)</f>
        <v>0</v>
      </c>
      <c r="N140" s="3" t="str">
        <f>IF(NOT(ISBLANK(G140)),G140-PARAMETRES!$C$6,"")</f>
        <v/>
      </c>
      <c r="O140" s="1" t="str">
        <f t="shared" si="4"/>
        <v>0</v>
      </c>
    </row>
    <row r="141" spans="1:15" x14ac:dyDescent="0.25">
      <c r="A141" s="1">
        <v>140</v>
      </c>
      <c r="B141" s="1" t="s">
        <v>41</v>
      </c>
      <c r="C141" s="1" t="e">
        <f>VLOOKUP(PROJETS!B141,CLIENTS!$B$2:$C$700, 2, FALSE)</f>
        <v>#N/A</v>
      </c>
      <c r="D141" s="1" t="str">
        <f>IF(NOT(ISBLANK(E141)),CONCATENATE(PARAMETRES!$C$4,A141),"")</f>
        <v/>
      </c>
      <c r="F141" s="2"/>
      <c r="G141" s="2"/>
      <c r="H141" s="9">
        <f t="shared" si="5"/>
        <v>0</v>
      </c>
      <c r="J141" s="4"/>
      <c r="K141" s="4" t="str">
        <f>IF(D141="","",COUNTIF(TÂCHES!$D$2:$D$699,D141))</f>
        <v/>
      </c>
      <c r="L141" s="4">
        <f ca="1">SUMIF(TÂCHES!$D$2:$O$699,PROJETS!D141,TÂCHES!$K$2:$K$699)</f>
        <v>0</v>
      </c>
      <c r="M141" s="4">
        <f>COUNTIFS(TÂCHES!$N$2:$N$699,"Terminé",TÂCHES!$D$2:$D$699,D141)</f>
        <v>0</v>
      </c>
      <c r="N141" s="3" t="str">
        <f>IF(NOT(ISBLANK(G141)),G141-PARAMETRES!$C$6,"")</f>
        <v/>
      </c>
      <c r="O141" s="1" t="str">
        <f t="shared" si="4"/>
        <v>0</v>
      </c>
    </row>
    <row r="142" spans="1:15" x14ac:dyDescent="0.25">
      <c r="A142" s="1">
        <v>141</v>
      </c>
      <c r="B142" s="1" t="s">
        <v>41</v>
      </c>
      <c r="C142" s="1" t="e">
        <f>VLOOKUP(PROJETS!B142,CLIENTS!$B$2:$C$700, 2, FALSE)</f>
        <v>#N/A</v>
      </c>
      <c r="D142" s="1" t="str">
        <f>IF(NOT(ISBLANK(E142)),CONCATENATE(PARAMETRES!$C$4,A142),"")</f>
        <v/>
      </c>
      <c r="F142" s="2"/>
      <c r="G142" s="2"/>
      <c r="H142" s="9">
        <f t="shared" si="5"/>
        <v>0</v>
      </c>
      <c r="J142" s="4"/>
      <c r="K142" s="4" t="str">
        <f>IF(D142="","",COUNTIF(TÂCHES!$D$2:$D$699,D142))</f>
        <v/>
      </c>
      <c r="L142" s="4">
        <f ca="1">SUMIF(TÂCHES!$D$2:$O$699,PROJETS!D142,TÂCHES!$K$2:$K$699)</f>
        <v>0</v>
      </c>
      <c r="M142" s="4">
        <f>COUNTIFS(TÂCHES!$N$2:$N$699,"Terminé",TÂCHES!$D$2:$D$699,D142)</f>
        <v>0</v>
      </c>
      <c r="N142" s="3" t="str">
        <f>IF(NOT(ISBLANK(G142)),G142-PARAMETRES!$C$6,"")</f>
        <v/>
      </c>
      <c r="O142" s="1" t="str">
        <f t="shared" si="4"/>
        <v>0</v>
      </c>
    </row>
    <row r="143" spans="1:15" x14ac:dyDescent="0.25">
      <c r="A143" s="1">
        <v>142</v>
      </c>
      <c r="B143" s="1" t="s">
        <v>41</v>
      </c>
      <c r="C143" s="1" t="e">
        <f>VLOOKUP(PROJETS!B143,CLIENTS!$B$2:$C$700, 2, FALSE)</f>
        <v>#N/A</v>
      </c>
      <c r="D143" s="1" t="str">
        <f>IF(NOT(ISBLANK(E143)),CONCATENATE(PARAMETRES!$C$4,A143),"")</f>
        <v/>
      </c>
      <c r="F143" s="2"/>
      <c r="G143" s="2"/>
      <c r="H143" s="9">
        <f t="shared" si="5"/>
        <v>0</v>
      </c>
      <c r="J143" s="4"/>
      <c r="K143" s="4" t="str">
        <f>IF(D143="","",COUNTIF(TÂCHES!$D$2:$D$699,D143))</f>
        <v/>
      </c>
      <c r="L143" s="4">
        <f ca="1">SUMIF(TÂCHES!$D$2:$O$699,PROJETS!D143,TÂCHES!$K$2:$K$699)</f>
        <v>0</v>
      </c>
      <c r="M143" s="4">
        <f>COUNTIFS(TÂCHES!$N$2:$N$699,"Terminé",TÂCHES!$D$2:$D$699,D143)</f>
        <v>0</v>
      </c>
      <c r="N143" s="3" t="str">
        <f>IF(NOT(ISBLANK(G143)),G143-PARAMETRES!$C$6,"")</f>
        <v/>
      </c>
      <c r="O143" s="1" t="str">
        <f t="shared" si="4"/>
        <v>0</v>
      </c>
    </row>
    <row r="144" spans="1:15" x14ac:dyDescent="0.25">
      <c r="A144" s="1">
        <v>143</v>
      </c>
      <c r="B144" s="1" t="s">
        <v>41</v>
      </c>
      <c r="C144" s="1" t="e">
        <f>VLOOKUP(PROJETS!B144,CLIENTS!$B$2:$C$700, 2, FALSE)</f>
        <v>#N/A</v>
      </c>
      <c r="D144" s="1" t="str">
        <f>IF(NOT(ISBLANK(E144)),CONCATENATE(PARAMETRES!$C$4,A144),"")</f>
        <v/>
      </c>
      <c r="F144" s="2"/>
      <c r="G144" s="2"/>
      <c r="H144" s="9">
        <f t="shared" si="5"/>
        <v>0</v>
      </c>
      <c r="J144" s="4"/>
      <c r="K144" s="4" t="str">
        <f>IF(D144="","",COUNTIF(TÂCHES!$D$2:$D$699,D144))</f>
        <v/>
      </c>
      <c r="L144" s="4">
        <f ca="1">SUMIF(TÂCHES!$D$2:$O$699,PROJETS!D144,TÂCHES!$K$2:$K$699)</f>
        <v>0</v>
      </c>
      <c r="M144" s="4">
        <f>COUNTIFS(TÂCHES!$N$2:$N$699,"Terminé",TÂCHES!$D$2:$D$699,D144)</f>
        <v>0</v>
      </c>
      <c r="N144" s="3" t="str">
        <f>IF(NOT(ISBLANK(G144)),G144-PARAMETRES!$C$6,"")</f>
        <v/>
      </c>
      <c r="O144" s="1" t="str">
        <f t="shared" si="4"/>
        <v>0</v>
      </c>
    </row>
    <row r="145" spans="1:15" x14ac:dyDescent="0.25">
      <c r="A145" s="1">
        <v>144</v>
      </c>
      <c r="B145" s="1" t="s">
        <v>41</v>
      </c>
      <c r="C145" s="1" t="e">
        <f>VLOOKUP(PROJETS!B145,CLIENTS!$B$2:$C$700, 2, FALSE)</f>
        <v>#N/A</v>
      </c>
      <c r="D145" s="1" t="str">
        <f>IF(NOT(ISBLANK(E145)),CONCATENATE(PARAMETRES!$C$4,A145),"")</f>
        <v/>
      </c>
      <c r="F145" s="2"/>
      <c r="G145" s="2"/>
      <c r="H145" s="9">
        <f t="shared" si="5"/>
        <v>0</v>
      </c>
      <c r="J145" s="4"/>
      <c r="K145" s="4" t="str">
        <f>IF(D145="","",COUNTIF(TÂCHES!$D$2:$D$699,D145))</f>
        <v/>
      </c>
      <c r="L145" s="4">
        <f ca="1">SUMIF(TÂCHES!$D$2:$O$699,PROJETS!D145,TÂCHES!$K$2:$K$699)</f>
        <v>0</v>
      </c>
      <c r="M145" s="4">
        <f>COUNTIFS(TÂCHES!$N$2:$N$699,"Terminé",TÂCHES!$D$2:$D$699,D145)</f>
        <v>0</v>
      </c>
      <c r="N145" s="3" t="str">
        <f>IF(NOT(ISBLANK(G145)),G145-PARAMETRES!$C$6,"")</f>
        <v/>
      </c>
      <c r="O145" s="1" t="str">
        <f t="shared" si="4"/>
        <v>0</v>
      </c>
    </row>
    <row r="146" spans="1:15" x14ac:dyDescent="0.25">
      <c r="A146" s="1">
        <v>145</v>
      </c>
      <c r="B146" s="1" t="s">
        <v>41</v>
      </c>
      <c r="C146" s="1" t="e">
        <f>VLOOKUP(PROJETS!B146,CLIENTS!$B$2:$C$700, 2, FALSE)</f>
        <v>#N/A</v>
      </c>
      <c r="D146" s="1" t="str">
        <f>IF(NOT(ISBLANK(E146)),CONCATENATE(PARAMETRES!$C$4,A146),"")</f>
        <v/>
      </c>
      <c r="F146" s="2"/>
      <c r="G146" s="2"/>
      <c r="H146" s="9">
        <f t="shared" si="5"/>
        <v>0</v>
      </c>
      <c r="J146" s="4"/>
      <c r="K146" s="4" t="str">
        <f>IF(D146="","",COUNTIF(TÂCHES!$D$2:$D$699,D146))</f>
        <v/>
      </c>
      <c r="L146" s="4">
        <f ca="1">SUMIF(TÂCHES!$D$2:$O$699,PROJETS!D146,TÂCHES!$K$2:$K$699)</f>
        <v>0</v>
      </c>
      <c r="M146" s="4">
        <f>COUNTIFS(TÂCHES!$N$2:$N$699,"Terminé",TÂCHES!$D$2:$D$699,D146)</f>
        <v>0</v>
      </c>
      <c r="N146" s="3" t="str">
        <f>IF(NOT(ISBLANK(G146)),G146-PARAMETRES!$C$6,"")</f>
        <v/>
      </c>
      <c r="O146" s="1" t="str">
        <f t="shared" si="4"/>
        <v>0</v>
      </c>
    </row>
    <row r="147" spans="1:15" x14ac:dyDescent="0.25">
      <c r="A147" s="1">
        <v>146</v>
      </c>
      <c r="B147" s="1" t="s">
        <v>41</v>
      </c>
      <c r="C147" s="1" t="e">
        <f>VLOOKUP(PROJETS!B147,CLIENTS!$B$2:$C$700, 2, FALSE)</f>
        <v>#N/A</v>
      </c>
      <c r="D147" s="1" t="str">
        <f>IF(NOT(ISBLANK(E147)),CONCATENATE(PARAMETRES!$C$4,A147),"")</f>
        <v/>
      </c>
      <c r="F147" s="2"/>
      <c r="G147" s="2"/>
      <c r="H147" s="9">
        <f t="shared" si="5"/>
        <v>0</v>
      </c>
      <c r="J147" s="4"/>
      <c r="K147" s="4" t="str">
        <f>IF(D147="","",COUNTIF(TÂCHES!$D$2:$D$699,D147))</f>
        <v/>
      </c>
      <c r="L147" s="4">
        <f ca="1">SUMIF(TÂCHES!$D$2:$O$699,PROJETS!D147,TÂCHES!$K$2:$K$699)</f>
        <v>0</v>
      </c>
      <c r="M147" s="4">
        <f>COUNTIFS(TÂCHES!$N$2:$N$699,"Terminé",TÂCHES!$D$2:$D$699,D147)</f>
        <v>0</v>
      </c>
      <c r="N147" s="3" t="str">
        <f>IF(NOT(ISBLANK(G147)),G147-PARAMETRES!$C$6,"")</f>
        <v/>
      </c>
      <c r="O147" s="1" t="str">
        <f t="shared" si="4"/>
        <v>0</v>
      </c>
    </row>
    <row r="148" spans="1:15" x14ac:dyDescent="0.25">
      <c r="A148" s="1">
        <v>147</v>
      </c>
      <c r="B148" s="1" t="s">
        <v>41</v>
      </c>
      <c r="C148" s="1" t="e">
        <f>VLOOKUP(PROJETS!B148,CLIENTS!$B$2:$C$700, 2, FALSE)</f>
        <v>#N/A</v>
      </c>
      <c r="D148" s="1" t="str">
        <f>IF(NOT(ISBLANK(E148)),CONCATENATE(PARAMETRES!$C$4,A148),"")</f>
        <v/>
      </c>
      <c r="F148" s="2"/>
      <c r="G148" s="2"/>
      <c r="H148" s="9">
        <f t="shared" si="5"/>
        <v>0</v>
      </c>
      <c r="J148" s="4"/>
      <c r="K148" s="4" t="str">
        <f>IF(D148="","",COUNTIF(TÂCHES!$D$2:$D$699,D148))</f>
        <v/>
      </c>
      <c r="L148" s="4">
        <f ca="1">SUMIF(TÂCHES!$D$2:$O$699,PROJETS!D148,TÂCHES!$K$2:$K$699)</f>
        <v>0</v>
      </c>
      <c r="M148" s="4">
        <f>COUNTIFS(TÂCHES!$N$2:$N$699,"Terminé",TÂCHES!$D$2:$D$699,D148)</f>
        <v>0</v>
      </c>
      <c r="N148" s="3" t="str">
        <f>IF(NOT(ISBLANK(G148)),G148-PARAMETRES!$C$6,"")</f>
        <v/>
      </c>
      <c r="O148" s="1" t="str">
        <f t="shared" si="4"/>
        <v>0</v>
      </c>
    </row>
    <row r="149" spans="1:15" x14ac:dyDescent="0.25">
      <c r="A149" s="1">
        <v>148</v>
      </c>
      <c r="B149" s="1" t="s">
        <v>41</v>
      </c>
      <c r="C149" s="1" t="e">
        <f>VLOOKUP(PROJETS!B149,CLIENTS!$B$2:$C$700, 2, FALSE)</f>
        <v>#N/A</v>
      </c>
      <c r="D149" s="1" t="str">
        <f>IF(NOT(ISBLANK(E149)),CONCATENATE(PARAMETRES!$C$4,A149),"")</f>
        <v/>
      </c>
      <c r="F149" s="2"/>
      <c r="G149" s="2"/>
      <c r="H149" s="9">
        <f t="shared" si="5"/>
        <v>0</v>
      </c>
      <c r="J149" s="4"/>
      <c r="K149" s="4" t="str">
        <f>IF(D149="","",COUNTIF(TÂCHES!$D$2:$D$699,D149))</f>
        <v/>
      </c>
      <c r="L149" s="4">
        <f ca="1">SUMIF(TÂCHES!$D$2:$O$699,PROJETS!D149,TÂCHES!$K$2:$K$699)</f>
        <v>0</v>
      </c>
      <c r="M149" s="4">
        <f>COUNTIFS(TÂCHES!$N$2:$N$699,"Terminé",TÂCHES!$D$2:$D$699,D149)</f>
        <v>0</v>
      </c>
      <c r="N149" s="3" t="str">
        <f>IF(NOT(ISBLANK(G149)),G149-PARAMETRES!$C$6,"")</f>
        <v/>
      </c>
      <c r="O149" s="1" t="str">
        <f t="shared" si="4"/>
        <v>0</v>
      </c>
    </row>
    <row r="150" spans="1:15" x14ac:dyDescent="0.25">
      <c r="A150" s="1">
        <v>149</v>
      </c>
      <c r="B150" s="1" t="s">
        <v>41</v>
      </c>
      <c r="C150" s="1" t="e">
        <f>VLOOKUP(PROJETS!B150,CLIENTS!$B$2:$C$700, 2, FALSE)</f>
        <v>#N/A</v>
      </c>
      <c r="D150" s="1" t="str">
        <f>IF(NOT(ISBLANK(E150)),CONCATENATE(PARAMETRES!$C$4,A150),"")</f>
        <v/>
      </c>
      <c r="F150" s="2"/>
      <c r="G150" s="2"/>
      <c r="H150" s="9">
        <f t="shared" si="5"/>
        <v>0</v>
      </c>
      <c r="J150" s="4"/>
      <c r="K150" s="4" t="str">
        <f>IF(D150="","",COUNTIF(TÂCHES!$D$2:$D$699,D150))</f>
        <v/>
      </c>
      <c r="L150" s="4">
        <f ca="1">SUMIF(TÂCHES!$D$2:$O$699,PROJETS!D150,TÂCHES!$K$2:$K$699)</f>
        <v>0</v>
      </c>
      <c r="M150" s="4">
        <f>COUNTIFS(TÂCHES!$N$2:$N$699,"Terminé",TÂCHES!$D$2:$D$699,D150)</f>
        <v>0</v>
      </c>
      <c r="N150" s="3" t="str">
        <f>IF(NOT(ISBLANK(G150)),G150-PARAMETRES!$C$6,"")</f>
        <v/>
      </c>
      <c r="O150" s="1" t="str">
        <f t="shared" si="4"/>
        <v>0</v>
      </c>
    </row>
    <row r="151" spans="1:15" x14ac:dyDescent="0.25">
      <c r="A151" s="1">
        <v>150</v>
      </c>
      <c r="B151" s="1" t="s">
        <v>41</v>
      </c>
      <c r="C151" s="1" t="e">
        <f>VLOOKUP(PROJETS!B151,CLIENTS!$B$2:$C$700, 2, FALSE)</f>
        <v>#N/A</v>
      </c>
      <c r="D151" s="1" t="str">
        <f>IF(NOT(ISBLANK(E151)),CONCATENATE(PARAMETRES!$C$4,A151),"")</f>
        <v/>
      </c>
      <c r="F151" s="2"/>
      <c r="G151" s="2"/>
      <c r="H151" s="9">
        <f t="shared" si="5"/>
        <v>0</v>
      </c>
      <c r="J151" s="4"/>
      <c r="K151" s="4" t="str">
        <f>IF(D151="","",COUNTIF(TÂCHES!$D$2:$D$699,D151))</f>
        <v/>
      </c>
      <c r="L151" s="4">
        <f ca="1">SUMIF(TÂCHES!$D$2:$O$699,PROJETS!D151,TÂCHES!$K$2:$K$699)</f>
        <v>0</v>
      </c>
      <c r="M151" s="4">
        <f>COUNTIFS(TÂCHES!$N$2:$N$699,"Terminé",TÂCHES!$D$2:$D$699,D151)</f>
        <v>0</v>
      </c>
      <c r="N151" s="3" t="str">
        <f>IF(NOT(ISBLANK(G151)),G151-PARAMETRES!$C$6,"")</f>
        <v/>
      </c>
      <c r="O151" s="1" t="str">
        <f t="shared" si="4"/>
        <v>0</v>
      </c>
    </row>
    <row r="152" spans="1:15" x14ac:dyDescent="0.25">
      <c r="A152" s="1">
        <v>151</v>
      </c>
      <c r="B152" s="1" t="s">
        <v>41</v>
      </c>
      <c r="C152" s="1" t="e">
        <f>VLOOKUP(PROJETS!B152,CLIENTS!$B$2:$C$700, 2, FALSE)</f>
        <v>#N/A</v>
      </c>
      <c r="D152" s="1" t="str">
        <f>IF(NOT(ISBLANK(E152)),CONCATENATE(PARAMETRES!$C$4,A152),"")</f>
        <v/>
      </c>
      <c r="F152" s="2"/>
      <c r="G152" s="2"/>
      <c r="H152" s="9">
        <f t="shared" si="5"/>
        <v>0</v>
      </c>
      <c r="J152" s="4"/>
      <c r="K152" s="4" t="str">
        <f>IF(D152="","",COUNTIF(TÂCHES!$D$2:$D$699,D152))</f>
        <v/>
      </c>
      <c r="L152" s="4">
        <f ca="1">SUMIF(TÂCHES!$D$2:$O$699,PROJETS!D152,TÂCHES!$K$2:$K$699)</f>
        <v>0</v>
      </c>
      <c r="M152" s="4">
        <f>COUNTIFS(TÂCHES!$N$2:$N$699,"Terminé",TÂCHES!$D$2:$D$699,D152)</f>
        <v>0</v>
      </c>
      <c r="N152" s="3" t="str">
        <f>IF(NOT(ISBLANK(G152)),G152-PARAMETRES!$C$6,"")</f>
        <v/>
      </c>
      <c r="O152" s="1" t="str">
        <f t="shared" si="4"/>
        <v>0</v>
      </c>
    </row>
    <row r="153" spans="1:15" x14ac:dyDescent="0.25">
      <c r="A153" s="1">
        <v>152</v>
      </c>
      <c r="B153" s="1" t="s">
        <v>41</v>
      </c>
      <c r="C153" s="1" t="e">
        <f>VLOOKUP(PROJETS!B153,CLIENTS!$B$2:$C$700, 2, FALSE)</f>
        <v>#N/A</v>
      </c>
      <c r="D153" s="1" t="str">
        <f>IF(NOT(ISBLANK(E153)),CONCATENATE(PARAMETRES!$C$4,A153),"")</f>
        <v/>
      </c>
      <c r="F153" s="2"/>
      <c r="G153" s="2"/>
      <c r="H153" s="9">
        <f t="shared" si="5"/>
        <v>0</v>
      </c>
      <c r="J153" s="4"/>
      <c r="K153" s="4" t="str">
        <f>IF(D153="","",COUNTIF(TÂCHES!$D$2:$D$699,D153))</f>
        <v/>
      </c>
      <c r="L153" s="4">
        <f ca="1">SUMIF(TÂCHES!$D$2:$O$699,PROJETS!D153,TÂCHES!$K$2:$K$699)</f>
        <v>0</v>
      </c>
      <c r="M153" s="4">
        <f>COUNTIFS(TÂCHES!$N$2:$N$699,"Terminé",TÂCHES!$D$2:$D$699,D153)</f>
        <v>0</v>
      </c>
      <c r="N153" s="3" t="str">
        <f>IF(NOT(ISBLANK(G153)),G153-PARAMETRES!$C$6,"")</f>
        <v/>
      </c>
      <c r="O153" s="1" t="str">
        <f t="shared" si="4"/>
        <v>0</v>
      </c>
    </row>
    <row r="154" spans="1:15" x14ac:dyDescent="0.25">
      <c r="A154" s="1">
        <v>153</v>
      </c>
      <c r="B154" s="1" t="s">
        <v>41</v>
      </c>
      <c r="C154" s="1" t="e">
        <f>VLOOKUP(PROJETS!B154,CLIENTS!$B$2:$C$700, 2, FALSE)</f>
        <v>#N/A</v>
      </c>
      <c r="D154" s="1" t="str">
        <f>IF(NOT(ISBLANK(E154)),CONCATENATE(PARAMETRES!$C$4,A154),"")</f>
        <v/>
      </c>
      <c r="F154" s="2"/>
      <c r="G154" s="2"/>
      <c r="H154" s="9">
        <f t="shared" si="5"/>
        <v>0</v>
      </c>
      <c r="J154" s="4"/>
      <c r="K154" s="4" t="str">
        <f>IF(D154="","",COUNTIF(TÂCHES!$D$2:$D$699,D154))</f>
        <v/>
      </c>
      <c r="L154" s="4">
        <f ca="1">SUMIF(TÂCHES!$D$2:$O$699,PROJETS!D154,TÂCHES!$K$2:$K$699)</f>
        <v>0</v>
      </c>
      <c r="M154" s="4">
        <f>COUNTIFS(TÂCHES!$N$2:$N$699,"Terminé",TÂCHES!$D$2:$D$699,D154)</f>
        <v>0</v>
      </c>
      <c r="N154" s="3" t="str">
        <f>IF(NOT(ISBLANK(G154)),G154-PARAMETRES!$C$6,"")</f>
        <v/>
      </c>
      <c r="O154" s="1" t="str">
        <f t="shared" si="4"/>
        <v>0</v>
      </c>
    </row>
    <row r="155" spans="1:15" x14ac:dyDescent="0.25">
      <c r="A155" s="1">
        <v>154</v>
      </c>
      <c r="B155" s="1" t="s">
        <v>41</v>
      </c>
      <c r="C155" s="1" t="e">
        <f>VLOOKUP(PROJETS!B155,CLIENTS!$B$2:$C$700, 2, FALSE)</f>
        <v>#N/A</v>
      </c>
      <c r="D155" s="1" t="str">
        <f>IF(NOT(ISBLANK(E155)),CONCATENATE(PARAMETRES!$C$4,A155),"")</f>
        <v/>
      </c>
      <c r="F155" s="2"/>
      <c r="G155" s="2"/>
      <c r="H155" s="9">
        <f t="shared" si="5"/>
        <v>0</v>
      </c>
      <c r="J155" s="4"/>
      <c r="K155" s="4" t="str">
        <f>IF(D155="","",COUNTIF(TÂCHES!$D$2:$D$699,D155))</f>
        <v/>
      </c>
      <c r="L155" s="4">
        <f ca="1">SUMIF(TÂCHES!$D$2:$O$699,PROJETS!D155,TÂCHES!$K$2:$K$699)</f>
        <v>0</v>
      </c>
      <c r="M155" s="4">
        <f>COUNTIFS(TÂCHES!$N$2:$N$699,"Terminé",TÂCHES!$D$2:$D$699,D155)</f>
        <v>0</v>
      </c>
      <c r="N155" s="3" t="str">
        <f>IF(NOT(ISBLANK(G155)),G155-PARAMETRES!$C$6,"")</f>
        <v/>
      </c>
      <c r="O155" s="1" t="str">
        <f t="shared" si="4"/>
        <v>0</v>
      </c>
    </row>
    <row r="156" spans="1:15" x14ac:dyDescent="0.25">
      <c r="A156" s="1">
        <v>155</v>
      </c>
      <c r="B156" s="1" t="s">
        <v>41</v>
      </c>
      <c r="C156" s="1" t="e">
        <f>VLOOKUP(PROJETS!B156,CLIENTS!$B$2:$C$700, 2, FALSE)</f>
        <v>#N/A</v>
      </c>
      <c r="D156" s="1" t="str">
        <f>IF(NOT(ISBLANK(E156)),CONCATENATE(PARAMETRES!$C$4,A156),"")</f>
        <v/>
      </c>
      <c r="F156" s="2"/>
      <c r="G156" s="2"/>
      <c r="H156" s="9">
        <f t="shared" si="5"/>
        <v>0</v>
      </c>
      <c r="J156" s="4"/>
      <c r="K156" s="4" t="str">
        <f>IF(D156="","",COUNTIF(TÂCHES!$D$2:$D$699,D156))</f>
        <v/>
      </c>
      <c r="L156" s="4">
        <f ca="1">SUMIF(TÂCHES!$D$2:$O$699,PROJETS!D156,TÂCHES!$K$2:$K$699)</f>
        <v>0</v>
      </c>
      <c r="M156" s="4">
        <f>COUNTIFS(TÂCHES!$N$2:$N$699,"Terminé",TÂCHES!$D$2:$D$699,D156)</f>
        <v>0</v>
      </c>
      <c r="N156" s="3" t="str">
        <f>IF(NOT(ISBLANK(G156)),G156-PARAMETRES!$C$6,"")</f>
        <v/>
      </c>
      <c r="O156" s="1" t="str">
        <f t="shared" si="4"/>
        <v>0</v>
      </c>
    </row>
    <row r="157" spans="1:15" x14ac:dyDescent="0.25">
      <c r="A157" s="1">
        <v>156</v>
      </c>
      <c r="B157" s="1" t="s">
        <v>41</v>
      </c>
      <c r="C157" s="1" t="e">
        <f>VLOOKUP(PROJETS!B157,CLIENTS!$B$2:$C$700, 2, FALSE)</f>
        <v>#N/A</v>
      </c>
      <c r="D157" s="1" t="str">
        <f>IF(NOT(ISBLANK(E157)),CONCATENATE(PARAMETRES!$C$4,A157),"")</f>
        <v/>
      </c>
      <c r="F157" s="2"/>
      <c r="G157" s="2"/>
      <c r="H157" s="9">
        <f t="shared" si="5"/>
        <v>0</v>
      </c>
      <c r="J157" s="4"/>
      <c r="K157" s="4" t="str">
        <f>IF(D157="","",COUNTIF(TÂCHES!$D$2:$D$699,D157))</f>
        <v/>
      </c>
      <c r="L157" s="4">
        <f ca="1">SUMIF(TÂCHES!$D$2:$O$699,PROJETS!D157,TÂCHES!$K$2:$K$699)</f>
        <v>0</v>
      </c>
      <c r="M157" s="4">
        <f>COUNTIFS(TÂCHES!$N$2:$N$699,"Terminé",TÂCHES!$D$2:$D$699,D157)</f>
        <v>0</v>
      </c>
      <c r="N157" s="3" t="str">
        <f>IF(NOT(ISBLANK(G157)),G157-PARAMETRES!$C$6,"")</f>
        <v/>
      </c>
      <c r="O157" s="1" t="str">
        <f t="shared" si="4"/>
        <v>0</v>
      </c>
    </row>
    <row r="158" spans="1:15" x14ac:dyDescent="0.25">
      <c r="A158" s="1">
        <v>157</v>
      </c>
      <c r="B158" s="1" t="s">
        <v>41</v>
      </c>
      <c r="C158" s="1" t="e">
        <f>VLOOKUP(PROJETS!B158,CLIENTS!$B$2:$C$700, 2, FALSE)</f>
        <v>#N/A</v>
      </c>
      <c r="D158" s="1" t="str">
        <f>IF(NOT(ISBLANK(E158)),CONCATENATE(PARAMETRES!$C$4,A158),"")</f>
        <v/>
      </c>
      <c r="F158" s="2"/>
      <c r="G158" s="2"/>
      <c r="H158" s="9">
        <f t="shared" si="5"/>
        <v>0</v>
      </c>
      <c r="J158" s="4"/>
      <c r="K158" s="4" t="str">
        <f>IF(D158="","",COUNTIF(TÂCHES!$D$2:$D$699,D158))</f>
        <v/>
      </c>
      <c r="L158" s="4">
        <f ca="1">SUMIF(TÂCHES!$D$2:$O$699,PROJETS!D158,TÂCHES!$K$2:$K$699)</f>
        <v>0</v>
      </c>
      <c r="M158" s="4">
        <f>COUNTIFS(TÂCHES!$N$2:$N$699,"Terminé",TÂCHES!$D$2:$D$699,D158)</f>
        <v>0</v>
      </c>
      <c r="N158" s="3" t="str">
        <f>IF(NOT(ISBLANK(G158)),G158-PARAMETRES!$C$6,"")</f>
        <v/>
      </c>
      <c r="O158" s="1" t="str">
        <f t="shared" si="4"/>
        <v>0</v>
      </c>
    </row>
    <row r="159" spans="1:15" x14ac:dyDescent="0.25">
      <c r="A159" s="1">
        <v>158</v>
      </c>
      <c r="B159" s="1" t="s">
        <v>41</v>
      </c>
      <c r="C159" s="1" t="e">
        <f>VLOOKUP(PROJETS!B159,CLIENTS!$B$2:$C$700, 2, FALSE)</f>
        <v>#N/A</v>
      </c>
      <c r="D159" s="1" t="str">
        <f>IF(NOT(ISBLANK(E159)),CONCATENATE(PARAMETRES!$C$4,A159),"")</f>
        <v/>
      </c>
      <c r="F159" s="2"/>
      <c r="G159" s="2"/>
      <c r="H159" s="9">
        <f t="shared" si="5"/>
        <v>0</v>
      </c>
      <c r="J159" s="4"/>
      <c r="K159" s="4" t="str">
        <f>IF(D159="","",COUNTIF(TÂCHES!$D$2:$D$699,D159))</f>
        <v/>
      </c>
      <c r="L159" s="4">
        <f ca="1">SUMIF(TÂCHES!$D$2:$O$699,PROJETS!D159,TÂCHES!$K$2:$K$699)</f>
        <v>0</v>
      </c>
      <c r="M159" s="4">
        <f>COUNTIFS(TÂCHES!$N$2:$N$699,"Terminé",TÂCHES!$D$2:$D$699,D159)</f>
        <v>0</v>
      </c>
      <c r="N159" s="3" t="str">
        <f>IF(NOT(ISBLANK(G159)),G159-PARAMETRES!$C$6,"")</f>
        <v/>
      </c>
      <c r="O159" s="1" t="str">
        <f t="shared" si="4"/>
        <v>0</v>
      </c>
    </row>
    <row r="160" spans="1:15" x14ac:dyDescent="0.25">
      <c r="A160" s="1">
        <v>159</v>
      </c>
      <c r="B160" s="1" t="s">
        <v>41</v>
      </c>
      <c r="C160" s="1" t="e">
        <f>VLOOKUP(PROJETS!B160,CLIENTS!$B$2:$C$700, 2, FALSE)</f>
        <v>#N/A</v>
      </c>
      <c r="D160" s="1" t="str">
        <f>IF(NOT(ISBLANK(E160)),CONCATENATE(PARAMETRES!$C$4,A160),"")</f>
        <v/>
      </c>
      <c r="F160" s="2"/>
      <c r="G160" s="2"/>
      <c r="H160" s="9">
        <f t="shared" si="5"/>
        <v>0</v>
      </c>
      <c r="J160" s="4"/>
      <c r="K160" s="4" t="str">
        <f>IF(D160="","",COUNTIF(TÂCHES!$D$2:$D$699,D160))</f>
        <v/>
      </c>
      <c r="L160" s="4">
        <f ca="1">SUMIF(TÂCHES!$D$2:$O$699,PROJETS!D160,TÂCHES!$K$2:$K$699)</f>
        <v>0</v>
      </c>
      <c r="M160" s="4">
        <f>COUNTIFS(TÂCHES!$N$2:$N$699,"Terminé",TÂCHES!$D$2:$D$699,D160)</f>
        <v>0</v>
      </c>
      <c r="N160" s="3" t="str">
        <f>IF(NOT(ISBLANK(G160)),G160-PARAMETRES!$C$6,"")</f>
        <v/>
      </c>
      <c r="O160" s="1" t="str">
        <f t="shared" si="4"/>
        <v>0</v>
      </c>
    </row>
    <row r="161" spans="1:15" x14ac:dyDescent="0.25">
      <c r="A161" s="1">
        <v>160</v>
      </c>
      <c r="B161" s="1" t="s">
        <v>41</v>
      </c>
      <c r="C161" s="1" t="e">
        <f>VLOOKUP(PROJETS!B161,CLIENTS!$B$2:$C$700, 2, FALSE)</f>
        <v>#N/A</v>
      </c>
      <c r="D161" s="1" t="str">
        <f>IF(NOT(ISBLANK(E161)),CONCATENATE(PARAMETRES!$C$4,A161),"")</f>
        <v/>
      </c>
      <c r="F161" s="2"/>
      <c r="G161" s="2"/>
      <c r="H161" s="9">
        <f t="shared" si="5"/>
        <v>0</v>
      </c>
      <c r="J161" s="4"/>
      <c r="K161" s="4" t="str">
        <f>IF(D161="","",COUNTIF(TÂCHES!$D$2:$D$699,D161))</f>
        <v/>
      </c>
      <c r="L161" s="4">
        <f ca="1">SUMIF(TÂCHES!$D$2:$O$699,PROJETS!D161,TÂCHES!$K$2:$K$699)</f>
        <v>0</v>
      </c>
      <c r="M161" s="4">
        <f>COUNTIFS(TÂCHES!$N$2:$N$699,"Terminé",TÂCHES!$D$2:$D$699,D161)</f>
        <v>0</v>
      </c>
      <c r="N161" s="3" t="str">
        <f>IF(NOT(ISBLANK(G161)),G161-PARAMETRES!$C$6,"")</f>
        <v/>
      </c>
      <c r="O161" s="1" t="str">
        <f t="shared" si="4"/>
        <v>0</v>
      </c>
    </row>
    <row r="162" spans="1:15" x14ac:dyDescent="0.25">
      <c r="A162" s="1">
        <v>161</v>
      </c>
      <c r="B162" s="1" t="s">
        <v>41</v>
      </c>
      <c r="C162" s="1" t="e">
        <f>VLOOKUP(PROJETS!B162,CLIENTS!$B$2:$C$700, 2, FALSE)</f>
        <v>#N/A</v>
      </c>
      <c r="D162" s="1" t="str">
        <f>IF(NOT(ISBLANK(E162)),CONCATENATE(PARAMETRES!$C$4,A162),"")</f>
        <v/>
      </c>
      <c r="F162" s="2"/>
      <c r="G162" s="2"/>
      <c r="H162" s="9">
        <f t="shared" si="5"/>
        <v>0</v>
      </c>
      <c r="J162" s="4"/>
      <c r="K162" s="4" t="str">
        <f>IF(D162="","",COUNTIF(TÂCHES!$D$2:$D$699,D162))</f>
        <v/>
      </c>
      <c r="L162" s="4">
        <f ca="1">SUMIF(TÂCHES!$D$2:$O$699,PROJETS!D162,TÂCHES!$K$2:$K$699)</f>
        <v>0</v>
      </c>
      <c r="M162" s="4">
        <f>COUNTIFS(TÂCHES!$N$2:$N$699,"Terminé",TÂCHES!$D$2:$D$699,D162)</f>
        <v>0</v>
      </c>
      <c r="N162" s="3" t="str">
        <f>IF(NOT(ISBLANK(G162)),G162-PARAMETRES!$C$6,"")</f>
        <v/>
      </c>
      <c r="O162" s="1" t="str">
        <f t="shared" si="4"/>
        <v>0</v>
      </c>
    </row>
    <row r="163" spans="1:15" x14ac:dyDescent="0.25">
      <c r="A163" s="1">
        <v>162</v>
      </c>
      <c r="B163" s="1" t="s">
        <v>41</v>
      </c>
      <c r="C163" s="1" t="e">
        <f>VLOOKUP(PROJETS!B163,CLIENTS!$B$2:$C$700, 2, FALSE)</f>
        <v>#N/A</v>
      </c>
      <c r="D163" s="1" t="str">
        <f>IF(NOT(ISBLANK(E163)),CONCATENATE(PARAMETRES!$C$4,A163),"")</f>
        <v/>
      </c>
      <c r="F163" s="2"/>
      <c r="G163" s="2"/>
      <c r="H163" s="9">
        <f t="shared" si="5"/>
        <v>0</v>
      </c>
      <c r="J163" s="4"/>
      <c r="K163" s="4" t="str">
        <f>IF(D163="","",COUNTIF(TÂCHES!$D$2:$D$699,D163))</f>
        <v/>
      </c>
      <c r="L163" s="4">
        <f ca="1">SUMIF(TÂCHES!$D$2:$O$699,PROJETS!D163,TÂCHES!$K$2:$K$699)</f>
        <v>0</v>
      </c>
      <c r="M163" s="4">
        <f>COUNTIFS(TÂCHES!$N$2:$N$699,"Terminé",TÂCHES!$D$2:$D$699,D163)</f>
        <v>0</v>
      </c>
      <c r="N163" s="3" t="str">
        <f>IF(NOT(ISBLANK(G163)),G163-PARAMETRES!$C$6,"")</f>
        <v/>
      </c>
      <c r="O163" s="1" t="str">
        <f t="shared" si="4"/>
        <v>0</v>
      </c>
    </row>
    <row r="164" spans="1:15" x14ac:dyDescent="0.25">
      <c r="A164" s="1">
        <v>163</v>
      </c>
      <c r="B164" s="1" t="s">
        <v>41</v>
      </c>
      <c r="C164" s="1" t="e">
        <f>VLOOKUP(PROJETS!B164,CLIENTS!$B$2:$C$700, 2, FALSE)</f>
        <v>#N/A</v>
      </c>
      <c r="D164" s="1" t="str">
        <f>IF(NOT(ISBLANK(E164)),CONCATENATE(PARAMETRES!$C$4,A164),"")</f>
        <v/>
      </c>
      <c r="F164" s="2"/>
      <c r="G164" s="2"/>
      <c r="H164" s="9">
        <f t="shared" si="5"/>
        <v>0</v>
      </c>
      <c r="J164" s="4"/>
      <c r="K164" s="4" t="str">
        <f>IF(D164="","",COUNTIF(TÂCHES!$D$2:$D$699,D164))</f>
        <v/>
      </c>
      <c r="L164" s="4">
        <f ca="1">SUMIF(TÂCHES!$D$2:$O$699,PROJETS!D164,TÂCHES!$K$2:$K$699)</f>
        <v>0</v>
      </c>
      <c r="M164" s="4">
        <f>COUNTIFS(TÂCHES!$N$2:$N$699,"Terminé",TÂCHES!$D$2:$D$699,D164)</f>
        <v>0</v>
      </c>
      <c r="N164" s="3" t="str">
        <f>IF(NOT(ISBLANK(G164)),G164-PARAMETRES!$C$6,"")</f>
        <v/>
      </c>
      <c r="O164" s="1" t="str">
        <f t="shared" si="4"/>
        <v>0</v>
      </c>
    </row>
    <row r="165" spans="1:15" x14ac:dyDescent="0.25">
      <c r="A165" s="1">
        <v>164</v>
      </c>
      <c r="B165" s="1" t="s">
        <v>41</v>
      </c>
      <c r="C165" s="1" t="e">
        <f>VLOOKUP(PROJETS!B165,CLIENTS!$B$2:$C$700, 2, FALSE)</f>
        <v>#N/A</v>
      </c>
      <c r="D165" s="1" t="str">
        <f>IF(NOT(ISBLANK(E165)),CONCATENATE(PARAMETRES!$C$4,A165),"")</f>
        <v/>
      </c>
      <c r="F165" s="2"/>
      <c r="G165" s="2"/>
      <c r="H165" s="9">
        <f t="shared" si="5"/>
        <v>0</v>
      </c>
      <c r="J165" s="4"/>
      <c r="K165" s="4" t="str">
        <f>IF(D165="","",COUNTIF(TÂCHES!$D$2:$D$699,D165))</f>
        <v/>
      </c>
      <c r="L165" s="4">
        <f ca="1">SUMIF(TÂCHES!$D$2:$O$699,PROJETS!D165,TÂCHES!$K$2:$K$699)</f>
        <v>0</v>
      </c>
      <c r="M165" s="4">
        <f>COUNTIFS(TÂCHES!$N$2:$N$699,"Terminé",TÂCHES!$D$2:$D$699,D165)</f>
        <v>0</v>
      </c>
      <c r="N165" s="3" t="str">
        <f>IF(NOT(ISBLANK(G165)),G165-PARAMETRES!$C$6,"")</f>
        <v/>
      </c>
      <c r="O165" s="1" t="str">
        <f t="shared" si="4"/>
        <v>0</v>
      </c>
    </row>
    <row r="166" spans="1:15" x14ac:dyDescent="0.25">
      <c r="A166" s="1">
        <v>165</v>
      </c>
      <c r="B166" s="1" t="s">
        <v>41</v>
      </c>
      <c r="C166" s="1" t="e">
        <f>VLOOKUP(PROJETS!B166,CLIENTS!$B$2:$C$700, 2, FALSE)</f>
        <v>#N/A</v>
      </c>
      <c r="D166" s="1" t="str">
        <f>IF(NOT(ISBLANK(E166)),CONCATENATE(PARAMETRES!$C$4,A166),"")</f>
        <v/>
      </c>
      <c r="F166" s="2"/>
      <c r="G166" s="2"/>
      <c r="H166" s="9">
        <f t="shared" si="5"/>
        <v>0</v>
      </c>
      <c r="J166" s="4"/>
      <c r="K166" s="4" t="str">
        <f>IF(D166="","",COUNTIF(TÂCHES!$D$2:$D$699,D166))</f>
        <v/>
      </c>
      <c r="L166" s="4">
        <f ca="1">SUMIF(TÂCHES!$D$2:$O$699,PROJETS!D166,TÂCHES!$K$2:$K$699)</f>
        <v>0</v>
      </c>
      <c r="M166" s="4">
        <f>COUNTIFS(TÂCHES!$N$2:$N$699,"Terminé",TÂCHES!$D$2:$D$699,D166)</f>
        <v>0</v>
      </c>
      <c r="N166" s="3" t="str">
        <f>IF(NOT(ISBLANK(G166)),G166-PARAMETRES!$C$6,"")</f>
        <v/>
      </c>
      <c r="O166" s="1" t="str">
        <f t="shared" si="4"/>
        <v>0</v>
      </c>
    </row>
    <row r="167" spans="1:15" x14ac:dyDescent="0.25">
      <c r="A167" s="1">
        <v>166</v>
      </c>
      <c r="B167" s="1" t="s">
        <v>41</v>
      </c>
      <c r="C167" s="1" t="e">
        <f>VLOOKUP(PROJETS!B167,CLIENTS!$B$2:$C$700, 2, FALSE)</f>
        <v>#N/A</v>
      </c>
      <c r="D167" s="1" t="str">
        <f>IF(NOT(ISBLANK(E167)),CONCATENATE(PARAMETRES!$C$4,A167),"")</f>
        <v/>
      </c>
      <c r="F167" s="2"/>
      <c r="G167" s="2"/>
      <c r="H167" s="9">
        <f t="shared" si="5"/>
        <v>0</v>
      </c>
      <c r="J167" s="4"/>
      <c r="K167" s="4" t="str">
        <f>IF(D167="","",COUNTIF(TÂCHES!$D$2:$D$699,D167))</f>
        <v/>
      </c>
      <c r="L167" s="4">
        <f ca="1">SUMIF(TÂCHES!$D$2:$O$699,PROJETS!D167,TÂCHES!$K$2:$K$699)</f>
        <v>0</v>
      </c>
      <c r="M167" s="4">
        <f>COUNTIFS(TÂCHES!$N$2:$N$699,"Terminé",TÂCHES!$D$2:$D$699,D167)</f>
        <v>0</v>
      </c>
      <c r="N167" s="3" t="str">
        <f>IF(NOT(ISBLANK(G167)),G167-PARAMETRES!$C$6,"")</f>
        <v/>
      </c>
      <c r="O167" s="1" t="str">
        <f t="shared" si="4"/>
        <v>0</v>
      </c>
    </row>
    <row r="168" spans="1:15" x14ac:dyDescent="0.25">
      <c r="A168" s="1">
        <v>167</v>
      </c>
      <c r="B168" s="1" t="s">
        <v>41</v>
      </c>
      <c r="C168" s="1" t="e">
        <f>VLOOKUP(PROJETS!B168,CLIENTS!$B$2:$C$700, 2, FALSE)</f>
        <v>#N/A</v>
      </c>
      <c r="D168" s="1" t="str">
        <f>IF(NOT(ISBLANK(E168)),CONCATENATE(PARAMETRES!$C$4,A168),"")</f>
        <v/>
      </c>
      <c r="F168" s="2"/>
      <c r="G168" s="2"/>
      <c r="H168" s="9">
        <f t="shared" si="5"/>
        <v>0</v>
      </c>
      <c r="J168" s="4"/>
      <c r="K168" s="4" t="str">
        <f>IF(D168="","",COUNTIF(TÂCHES!$D$2:$D$699,D168))</f>
        <v/>
      </c>
      <c r="L168" s="4">
        <f ca="1">SUMIF(TÂCHES!$D$2:$O$699,PROJETS!D168,TÂCHES!$K$2:$K$699)</f>
        <v>0</v>
      </c>
      <c r="M168" s="4">
        <f>COUNTIFS(TÂCHES!$N$2:$N$699,"Terminé",TÂCHES!$D$2:$D$699,D168)</f>
        <v>0</v>
      </c>
      <c r="N168" s="3" t="str">
        <f>IF(NOT(ISBLANK(G168)),G168-PARAMETRES!$C$6,"")</f>
        <v/>
      </c>
      <c r="O168" s="1" t="str">
        <f t="shared" si="4"/>
        <v>0</v>
      </c>
    </row>
    <row r="169" spans="1:15" x14ac:dyDescent="0.25">
      <c r="A169" s="1">
        <v>168</v>
      </c>
      <c r="B169" s="1" t="s">
        <v>41</v>
      </c>
      <c r="C169" s="1" t="e">
        <f>VLOOKUP(PROJETS!B169,CLIENTS!$B$2:$C$700, 2, FALSE)</f>
        <v>#N/A</v>
      </c>
      <c r="D169" s="1" t="str">
        <f>IF(NOT(ISBLANK(E169)),CONCATENATE(PARAMETRES!$C$4,A169),"")</f>
        <v/>
      </c>
      <c r="F169" s="2"/>
      <c r="G169" s="2"/>
      <c r="H169" s="9">
        <f t="shared" si="5"/>
        <v>0</v>
      </c>
      <c r="J169" s="4"/>
      <c r="K169" s="4" t="str">
        <f>IF(D169="","",COUNTIF(TÂCHES!$D$2:$D$699,D169))</f>
        <v/>
      </c>
      <c r="L169" s="4">
        <f ca="1">SUMIF(TÂCHES!$D$2:$O$699,PROJETS!D169,TÂCHES!$K$2:$K$699)</f>
        <v>0</v>
      </c>
      <c r="M169" s="4">
        <f>COUNTIFS(TÂCHES!$N$2:$N$699,"Terminé",TÂCHES!$D$2:$D$699,D169)</f>
        <v>0</v>
      </c>
      <c r="N169" s="3" t="str">
        <f>IF(NOT(ISBLANK(G169)),G169-PARAMETRES!$C$6,"")</f>
        <v/>
      </c>
      <c r="O169" s="1" t="str">
        <f t="shared" si="4"/>
        <v>0</v>
      </c>
    </row>
    <row r="170" spans="1:15" x14ac:dyDescent="0.25">
      <c r="A170" s="1">
        <v>169</v>
      </c>
      <c r="B170" s="1" t="s">
        <v>41</v>
      </c>
      <c r="C170" s="1" t="e">
        <f>VLOOKUP(PROJETS!B170,CLIENTS!$B$2:$C$700, 2, FALSE)</f>
        <v>#N/A</v>
      </c>
      <c r="D170" s="1" t="str">
        <f>IF(NOT(ISBLANK(E170)),CONCATENATE(PARAMETRES!$C$4,A170),"")</f>
        <v/>
      </c>
      <c r="F170" s="2"/>
      <c r="G170" s="2"/>
      <c r="H170" s="9">
        <f t="shared" si="5"/>
        <v>0</v>
      </c>
      <c r="J170" s="4"/>
      <c r="K170" s="4" t="str">
        <f>IF(D170="","",COUNTIF(TÂCHES!$D$2:$D$699,D170))</f>
        <v/>
      </c>
      <c r="L170" s="4">
        <f ca="1">SUMIF(TÂCHES!$D$2:$O$699,PROJETS!D170,TÂCHES!$K$2:$K$699)</f>
        <v>0</v>
      </c>
      <c r="M170" s="4">
        <f>COUNTIFS(TÂCHES!$N$2:$N$699,"Terminé",TÂCHES!$D$2:$D$699,D170)</f>
        <v>0</v>
      </c>
      <c r="N170" s="3" t="str">
        <f>IF(NOT(ISBLANK(G170)),G170-PARAMETRES!$C$6,"")</f>
        <v/>
      </c>
      <c r="O170" s="1" t="str">
        <f t="shared" si="4"/>
        <v>0</v>
      </c>
    </row>
    <row r="171" spans="1:15" x14ac:dyDescent="0.25">
      <c r="A171" s="1">
        <v>170</v>
      </c>
      <c r="B171" s="1" t="s">
        <v>41</v>
      </c>
      <c r="C171" s="1" t="e">
        <f>VLOOKUP(PROJETS!B171,CLIENTS!$B$2:$C$700, 2, FALSE)</f>
        <v>#N/A</v>
      </c>
      <c r="D171" s="1" t="str">
        <f>IF(NOT(ISBLANK(E171)),CONCATENATE(PARAMETRES!$C$4,A171),"")</f>
        <v/>
      </c>
      <c r="F171" s="2"/>
      <c r="G171" s="2"/>
      <c r="H171" s="9">
        <f t="shared" si="5"/>
        <v>0</v>
      </c>
      <c r="J171" s="4"/>
      <c r="K171" s="4" t="str">
        <f>IF(D171="","",COUNTIF(TÂCHES!$D$2:$D$699,D171))</f>
        <v/>
      </c>
      <c r="L171" s="4">
        <f ca="1">SUMIF(TÂCHES!$D$2:$O$699,PROJETS!D171,TÂCHES!$K$2:$K$699)</f>
        <v>0</v>
      </c>
      <c r="M171" s="4">
        <f>COUNTIFS(TÂCHES!$N$2:$N$699,"Terminé",TÂCHES!$D$2:$D$699,D171)</f>
        <v>0</v>
      </c>
      <c r="N171" s="3" t="str">
        <f>IF(NOT(ISBLANK(G171)),G171-PARAMETRES!$C$6,"")</f>
        <v/>
      </c>
      <c r="O171" s="1" t="str">
        <f t="shared" si="4"/>
        <v>0</v>
      </c>
    </row>
    <row r="172" spans="1:15" x14ac:dyDescent="0.25">
      <c r="A172" s="1">
        <v>171</v>
      </c>
      <c r="B172" s="1" t="s">
        <v>41</v>
      </c>
      <c r="C172" s="1" t="e">
        <f>VLOOKUP(PROJETS!B172,CLIENTS!$B$2:$C$700, 2, FALSE)</f>
        <v>#N/A</v>
      </c>
      <c r="D172" s="1" t="str">
        <f>IF(NOT(ISBLANK(E172)),CONCATENATE(PARAMETRES!$C$4,A172),"")</f>
        <v/>
      </c>
      <c r="F172" s="2"/>
      <c r="G172" s="2"/>
      <c r="H172" s="9">
        <f t="shared" si="5"/>
        <v>0</v>
      </c>
      <c r="J172" s="4"/>
      <c r="K172" s="4" t="str">
        <f>IF(D172="","",COUNTIF(TÂCHES!$D$2:$D$699,D172))</f>
        <v/>
      </c>
      <c r="L172" s="4">
        <f ca="1">SUMIF(TÂCHES!$D$2:$O$699,PROJETS!D172,TÂCHES!$K$2:$K$699)</f>
        <v>0</v>
      </c>
      <c r="M172" s="4">
        <f>COUNTIFS(TÂCHES!$N$2:$N$699,"Terminé",TÂCHES!$D$2:$D$699,D172)</f>
        <v>0</v>
      </c>
      <c r="N172" s="3" t="str">
        <f>IF(NOT(ISBLANK(G172)),G172-PARAMETRES!$C$6,"")</f>
        <v/>
      </c>
      <c r="O172" s="1" t="str">
        <f t="shared" si="4"/>
        <v>0</v>
      </c>
    </row>
    <row r="173" spans="1:15" x14ac:dyDescent="0.25">
      <c r="A173" s="1">
        <v>172</v>
      </c>
      <c r="B173" s="1" t="s">
        <v>41</v>
      </c>
      <c r="C173" s="1" t="e">
        <f>VLOOKUP(PROJETS!B173,CLIENTS!$B$2:$C$700, 2, FALSE)</f>
        <v>#N/A</v>
      </c>
      <c r="D173" s="1" t="str">
        <f>IF(NOT(ISBLANK(E173)),CONCATENATE(PARAMETRES!$C$4,A173),"")</f>
        <v/>
      </c>
      <c r="F173" s="2"/>
      <c r="G173" s="2"/>
      <c r="H173" s="9">
        <f t="shared" si="5"/>
        <v>0</v>
      </c>
      <c r="J173" s="4"/>
      <c r="K173" s="4" t="str">
        <f>IF(D173="","",COUNTIF(TÂCHES!$D$2:$D$699,D173))</f>
        <v/>
      </c>
      <c r="L173" s="4">
        <f ca="1">SUMIF(TÂCHES!$D$2:$O$699,PROJETS!D173,TÂCHES!$K$2:$K$699)</f>
        <v>0</v>
      </c>
      <c r="M173" s="4">
        <f>COUNTIFS(TÂCHES!$N$2:$N$699,"Terminé",TÂCHES!$D$2:$D$699,D173)</f>
        <v>0</v>
      </c>
      <c r="N173" s="3" t="str">
        <f>IF(NOT(ISBLANK(G173)),G173-PARAMETRES!$C$6,"")</f>
        <v/>
      </c>
      <c r="O173" s="1" t="str">
        <f t="shared" si="4"/>
        <v>0</v>
      </c>
    </row>
    <row r="174" spans="1:15" x14ac:dyDescent="0.25">
      <c r="A174" s="1">
        <v>173</v>
      </c>
      <c r="B174" s="1" t="s">
        <v>41</v>
      </c>
      <c r="C174" s="1" t="e">
        <f>VLOOKUP(PROJETS!B174,CLIENTS!$B$2:$C$700, 2, FALSE)</f>
        <v>#N/A</v>
      </c>
      <c r="D174" s="1" t="str">
        <f>IF(NOT(ISBLANK(E174)),CONCATENATE(PARAMETRES!$C$4,A174),"")</f>
        <v/>
      </c>
      <c r="F174" s="2"/>
      <c r="G174" s="2"/>
      <c r="H174" s="9">
        <f t="shared" si="5"/>
        <v>0</v>
      </c>
      <c r="J174" s="4"/>
      <c r="K174" s="4" t="str">
        <f>IF(D174="","",COUNTIF(TÂCHES!$D$2:$D$699,D174))</f>
        <v/>
      </c>
      <c r="L174" s="4">
        <f ca="1">SUMIF(TÂCHES!$D$2:$O$699,PROJETS!D174,TÂCHES!$K$2:$K$699)</f>
        <v>0</v>
      </c>
      <c r="M174" s="4">
        <f>COUNTIFS(TÂCHES!$N$2:$N$699,"Terminé",TÂCHES!$D$2:$D$699,D174)</f>
        <v>0</v>
      </c>
      <c r="N174" s="3" t="str">
        <f>IF(NOT(ISBLANK(G174)),G174-PARAMETRES!$C$6,"")</f>
        <v/>
      </c>
      <c r="O174" s="1" t="str">
        <f t="shared" si="4"/>
        <v>0</v>
      </c>
    </row>
    <row r="175" spans="1:15" x14ac:dyDescent="0.25">
      <c r="A175" s="1">
        <v>174</v>
      </c>
      <c r="B175" s="1" t="s">
        <v>41</v>
      </c>
      <c r="C175" s="1" t="e">
        <f>VLOOKUP(PROJETS!B175,CLIENTS!$B$2:$C$700, 2, FALSE)</f>
        <v>#N/A</v>
      </c>
      <c r="D175" s="1" t="str">
        <f>IF(NOT(ISBLANK(E175)),CONCATENATE(PARAMETRES!$C$4,A175),"")</f>
        <v/>
      </c>
      <c r="F175" s="2"/>
      <c r="G175" s="2"/>
      <c r="H175" s="9">
        <f t="shared" si="5"/>
        <v>0</v>
      </c>
      <c r="J175" s="4"/>
      <c r="K175" s="4" t="str">
        <f>IF(D175="","",COUNTIF(TÂCHES!$D$2:$D$699,D175))</f>
        <v/>
      </c>
      <c r="L175" s="4">
        <f ca="1">SUMIF(TÂCHES!$D$2:$O$699,PROJETS!D175,TÂCHES!$K$2:$K$699)</f>
        <v>0</v>
      </c>
      <c r="M175" s="4">
        <f>COUNTIFS(TÂCHES!$N$2:$N$699,"Terminé",TÂCHES!$D$2:$D$699,D175)</f>
        <v>0</v>
      </c>
      <c r="N175" s="3" t="str">
        <f>IF(NOT(ISBLANK(G175)),G175-PARAMETRES!$C$6,"")</f>
        <v/>
      </c>
      <c r="O175" s="1" t="str">
        <f t="shared" si="4"/>
        <v>0</v>
      </c>
    </row>
    <row r="176" spans="1:15" x14ac:dyDescent="0.25">
      <c r="A176" s="1">
        <v>175</v>
      </c>
      <c r="B176" s="1" t="s">
        <v>41</v>
      </c>
      <c r="C176" s="1" t="e">
        <f>VLOOKUP(PROJETS!B176,CLIENTS!$B$2:$C$700, 2, FALSE)</f>
        <v>#N/A</v>
      </c>
      <c r="D176" s="1" t="str">
        <f>IF(NOT(ISBLANK(E176)),CONCATENATE(PARAMETRES!$C$4,A176),"")</f>
        <v/>
      </c>
      <c r="F176" s="2"/>
      <c r="G176" s="2"/>
      <c r="H176" s="9">
        <f t="shared" si="5"/>
        <v>0</v>
      </c>
      <c r="J176" s="4"/>
      <c r="K176" s="4" t="str">
        <f>IF(D176="","",COUNTIF(TÂCHES!$D$2:$D$699,D176))</f>
        <v/>
      </c>
      <c r="L176" s="4">
        <f ca="1">SUMIF(TÂCHES!$D$2:$O$699,PROJETS!D176,TÂCHES!$K$2:$K$699)</f>
        <v>0</v>
      </c>
      <c r="M176" s="4">
        <f>COUNTIFS(TÂCHES!$N$2:$N$699,"Terminé",TÂCHES!$D$2:$D$699,D176)</f>
        <v>0</v>
      </c>
      <c r="N176" s="3" t="str">
        <f>IF(NOT(ISBLANK(G176)),G176-PARAMETRES!$C$6,"")</f>
        <v/>
      </c>
      <c r="O176" s="1" t="str">
        <f t="shared" si="4"/>
        <v>0</v>
      </c>
    </row>
    <row r="177" spans="1:15" x14ac:dyDescent="0.25">
      <c r="A177" s="1">
        <v>176</v>
      </c>
      <c r="B177" s="1" t="s">
        <v>41</v>
      </c>
      <c r="C177" s="1" t="e">
        <f>VLOOKUP(PROJETS!B177,CLIENTS!$B$2:$C$700, 2, FALSE)</f>
        <v>#N/A</v>
      </c>
      <c r="D177" s="1" t="str">
        <f>IF(NOT(ISBLANK(E177)),CONCATENATE(PARAMETRES!$C$4,A177),"")</f>
        <v/>
      </c>
      <c r="F177" s="2"/>
      <c r="G177" s="2"/>
      <c r="H177" s="9">
        <f t="shared" si="5"/>
        <v>0</v>
      </c>
      <c r="J177" s="4"/>
      <c r="K177" s="4" t="str">
        <f>IF(D177="","",COUNTIF(TÂCHES!$D$2:$D$699,D177))</f>
        <v/>
      </c>
      <c r="L177" s="4">
        <f ca="1">SUMIF(TÂCHES!$D$2:$O$699,PROJETS!D177,TÂCHES!$K$2:$K$699)</f>
        <v>0</v>
      </c>
      <c r="M177" s="4">
        <f>COUNTIFS(TÂCHES!$N$2:$N$699,"Terminé",TÂCHES!$D$2:$D$699,D177)</f>
        <v>0</v>
      </c>
      <c r="N177" s="3" t="str">
        <f>IF(NOT(ISBLANK(G177)),G177-PARAMETRES!$C$6,"")</f>
        <v/>
      </c>
      <c r="O177" s="1" t="str">
        <f t="shared" si="4"/>
        <v>0</v>
      </c>
    </row>
    <row r="178" spans="1:15" x14ac:dyDescent="0.25">
      <c r="A178" s="1">
        <v>177</v>
      </c>
      <c r="B178" s="1" t="s">
        <v>41</v>
      </c>
      <c r="C178" s="1" t="e">
        <f>VLOOKUP(PROJETS!B178,CLIENTS!$B$2:$C$700, 2, FALSE)</f>
        <v>#N/A</v>
      </c>
      <c r="D178" s="1" t="str">
        <f>IF(NOT(ISBLANK(E178)),CONCATENATE(PARAMETRES!$C$4,A178),"")</f>
        <v/>
      </c>
      <c r="F178" s="2"/>
      <c r="G178" s="2"/>
      <c r="H178" s="9">
        <f t="shared" si="5"/>
        <v>0</v>
      </c>
      <c r="J178" s="4"/>
      <c r="K178" s="4" t="str">
        <f>IF(D178="","",COUNTIF(TÂCHES!$D$2:$D$699,D178))</f>
        <v/>
      </c>
      <c r="L178" s="4">
        <f ca="1">SUMIF(TÂCHES!$D$2:$O$699,PROJETS!D178,TÂCHES!$K$2:$K$699)</f>
        <v>0</v>
      </c>
      <c r="M178" s="4">
        <f>COUNTIFS(TÂCHES!$N$2:$N$699,"Terminé",TÂCHES!$D$2:$D$699,D178)</f>
        <v>0</v>
      </c>
      <c r="N178" s="3" t="str">
        <f>IF(NOT(ISBLANK(G178)),G178-PARAMETRES!$C$6,"")</f>
        <v/>
      </c>
      <c r="O178" s="1" t="str">
        <f t="shared" si="4"/>
        <v>0</v>
      </c>
    </row>
    <row r="179" spans="1:15" x14ac:dyDescent="0.25">
      <c r="A179" s="1">
        <v>178</v>
      </c>
      <c r="B179" s="1" t="s">
        <v>41</v>
      </c>
      <c r="C179" s="1" t="e">
        <f>VLOOKUP(PROJETS!B179,CLIENTS!$B$2:$C$700, 2, FALSE)</f>
        <v>#N/A</v>
      </c>
      <c r="D179" s="1" t="str">
        <f>IF(NOT(ISBLANK(E179)),CONCATENATE(PARAMETRES!$C$4,A179),"")</f>
        <v/>
      </c>
      <c r="F179" s="2"/>
      <c r="G179" s="2"/>
      <c r="H179" s="9">
        <f t="shared" si="5"/>
        <v>0</v>
      </c>
      <c r="J179" s="4"/>
      <c r="K179" s="4" t="str">
        <f>IF(D179="","",COUNTIF(TÂCHES!$D$2:$D$699,D179))</f>
        <v/>
      </c>
      <c r="L179" s="4">
        <f ca="1">SUMIF(TÂCHES!$D$2:$O$699,PROJETS!D179,TÂCHES!$K$2:$K$699)</f>
        <v>0</v>
      </c>
      <c r="M179" s="4">
        <f>COUNTIFS(TÂCHES!$N$2:$N$699,"Terminé",TÂCHES!$D$2:$D$699,D179)</f>
        <v>0</v>
      </c>
      <c r="N179" s="3" t="str">
        <f>IF(NOT(ISBLANK(G179)),G179-PARAMETRES!$C$6,"")</f>
        <v/>
      </c>
      <c r="O179" s="1" t="str">
        <f t="shared" si="4"/>
        <v>0</v>
      </c>
    </row>
    <row r="180" spans="1:15" x14ac:dyDescent="0.25">
      <c r="A180" s="1">
        <v>179</v>
      </c>
      <c r="B180" s="1" t="s">
        <v>41</v>
      </c>
      <c r="C180" s="1" t="e">
        <f>VLOOKUP(PROJETS!B180,CLIENTS!$B$2:$C$700, 2, FALSE)</f>
        <v>#N/A</v>
      </c>
      <c r="D180" s="1" t="str">
        <f>IF(NOT(ISBLANK(E180)),CONCATENATE(PARAMETRES!$C$4,A180),"")</f>
        <v/>
      </c>
      <c r="F180" s="2"/>
      <c r="G180" s="2"/>
      <c r="H180" s="9">
        <f t="shared" si="5"/>
        <v>0</v>
      </c>
      <c r="J180" s="4"/>
      <c r="K180" s="4" t="str">
        <f>IF(D180="","",COUNTIF(TÂCHES!$D$2:$D$699,D180))</f>
        <v/>
      </c>
      <c r="L180" s="4">
        <f ca="1">SUMIF(TÂCHES!$D$2:$O$699,PROJETS!D180,TÂCHES!$K$2:$K$699)</f>
        <v>0</v>
      </c>
      <c r="M180" s="4">
        <f>COUNTIFS(TÂCHES!$N$2:$N$699,"Terminé",TÂCHES!$D$2:$D$699,D180)</f>
        <v>0</v>
      </c>
      <c r="N180" s="3" t="str">
        <f>IF(NOT(ISBLANK(G180)),G180-PARAMETRES!$C$6,"")</f>
        <v/>
      </c>
      <c r="O180" s="1" t="str">
        <f t="shared" si="4"/>
        <v>0</v>
      </c>
    </row>
    <row r="181" spans="1:15" x14ac:dyDescent="0.25">
      <c r="A181" s="1">
        <v>180</v>
      </c>
      <c r="B181" s="1" t="s">
        <v>41</v>
      </c>
      <c r="C181" s="1" t="e">
        <f>VLOOKUP(PROJETS!B181,CLIENTS!$B$2:$C$700, 2, FALSE)</f>
        <v>#N/A</v>
      </c>
      <c r="D181" s="1" t="str">
        <f>IF(NOT(ISBLANK(E181)),CONCATENATE(PARAMETRES!$C$4,A181),"")</f>
        <v/>
      </c>
      <c r="F181" s="2"/>
      <c r="G181" s="2"/>
      <c r="H181" s="9">
        <f t="shared" si="5"/>
        <v>0</v>
      </c>
      <c r="J181" s="4"/>
      <c r="K181" s="4" t="str">
        <f>IF(D181="","",COUNTIF(TÂCHES!$D$2:$D$699,D181))</f>
        <v/>
      </c>
      <c r="L181" s="4">
        <f ca="1">SUMIF(TÂCHES!$D$2:$O$699,PROJETS!D181,TÂCHES!$K$2:$K$699)</f>
        <v>0</v>
      </c>
      <c r="M181" s="4">
        <f>COUNTIFS(TÂCHES!$N$2:$N$699,"Terminé",TÂCHES!$D$2:$D$699,D181)</f>
        <v>0</v>
      </c>
      <c r="N181" s="3" t="str">
        <f>IF(NOT(ISBLANK(G181)),G181-PARAMETRES!$C$6,"")</f>
        <v/>
      </c>
      <c r="O181" s="1" t="str">
        <f t="shared" si="4"/>
        <v>0</v>
      </c>
    </row>
    <row r="182" spans="1:15" x14ac:dyDescent="0.25">
      <c r="A182" s="1">
        <v>181</v>
      </c>
      <c r="B182" s="1" t="s">
        <v>41</v>
      </c>
      <c r="C182" s="1" t="e">
        <f>VLOOKUP(PROJETS!B182,CLIENTS!$B$2:$C$700, 2, FALSE)</f>
        <v>#N/A</v>
      </c>
      <c r="D182" s="1" t="str">
        <f>IF(NOT(ISBLANK(E182)),CONCATENATE(PARAMETRES!$C$4,A182),"")</f>
        <v/>
      </c>
      <c r="F182" s="2"/>
      <c r="G182" s="2"/>
      <c r="H182" s="9">
        <f t="shared" si="5"/>
        <v>0</v>
      </c>
      <c r="J182" s="4"/>
      <c r="K182" s="4" t="str">
        <f>IF(D182="","",COUNTIF(TÂCHES!$D$2:$D$699,D182))</f>
        <v/>
      </c>
      <c r="L182" s="4">
        <f ca="1">SUMIF(TÂCHES!$D$2:$O$699,PROJETS!D182,TÂCHES!$K$2:$K$699)</f>
        <v>0</v>
      </c>
      <c r="M182" s="4">
        <f>COUNTIFS(TÂCHES!$N$2:$N$699,"Terminé",TÂCHES!$D$2:$D$699,D182)</f>
        <v>0</v>
      </c>
      <c r="N182" s="3" t="str">
        <f>IF(NOT(ISBLANK(G182)),G182-PARAMETRES!$C$6,"")</f>
        <v/>
      </c>
      <c r="O182" s="1" t="str">
        <f t="shared" si="4"/>
        <v>0</v>
      </c>
    </row>
    <row r="183" spans="1:15" x14ac:dyDescent="0.25">
      <c r="A183" s="1">
        <v>182</v>
      </c>
      <c r="B183" s="1" t="s">
        <v>41</v>
      </c>
      <c r="C183" s="1" t="e">
        <f>VLOOKUP(PROJETS!B183,CLIENTS!$B$2:$C$700, 2, FALSE)</f>
        <v>#N/A</v>
      </c>
      <c r="D183" s="1" t="str">
        <f>IF(NOT(ISBLANK(E183)),CONCATENATE(PARAMETRES!$C$4,A183),"")</f>
        <v/>
      </c>
      <c r="F183" s="2"/>
      <c r="G183" s="2"/>
      <c r="H183" s="9">
        <f t="shared" si="5"/>
        <v>0</v>
      </c>
      <c r="J183" s="4"/>
      <c r="K183" s="4" t="str">
        <f>IF(D183="","",COUNTIF(TÂCHES!$D$2:$D$699,D183))</f>
        <v/>
      </c>
      <c r="L183" s="4">
        <f ca="1">SUMIF(TÂCHES!$D$2:$O$699,PROJETS!D183,TÂCHES!$K$2:$K$699)</f>
        <v>0</v>
      </c>
      <c r="M183" s="4">
        <f>COUNTIFS(TÂCHES!$N$2:$N$699,"Terminé",TÂCHES!$D$2:$D$699,D183)</f>
        <v>0</v>
      </c>
      <c r="N183" s="3" t="str">
        <f>IF(NOT(ISBLANK(G183)),G183-PARAMETRES!$C$6,"")</f>
        <v/>
      </c>
      <c r="O183" s="1" t="str">
        <f t="shared" si="4"/>
        <v>0</v>
      </c>
    </row>
    <row r="184" spans="1:15" x14ac:dyDescent="0.25">
      <c r="A184" s="1">
        <v>183</v>
      </c>
      <c r="B184" s="1" t="s">
        <v>41</v>
      </c>
      <c r="C184" s="1" t="e">
        <f>VLOOKUP(PROJETS!B184,CLIENTS!$B$2:$C$700, 2, FALSE)</f>
        <v>#N/A</v>
      </c>
      <c r="D184" s="1" t="str">
        <f>IF(NOT(ISBLANK(E184)),CONCATENATE(PARAMETRES!$C$4,A184),"")</f>
        <v/>
      </c>
      <c r="F184" s="2"/>
      <c r="G184" s="2"/>
      <c r="H184" s="9">
        <f t="shared" si="5"/>
        <v>0</v>
      </c>
      <c r="J184" s="4"/>
      <c r="K184" s="4" t="str">
        <f>IF(D184="","",COUNTIF(TÂCHES!$D$2:$D$699,D184))</f>
        <v/>
      </c>
      <c r="L184" s="4">
        <f ca="1">SUMIF(TÂCHES!$D$2:$O$699,PROJETS!D184,TÂCHES!$K$2:$K$699)</f>
        <v>0</v>
      </c>
      <c r="M184" s="4">
        <f>COUNTIFS(TÂCHES!$N$2:$N$699,"Terminé",TÂCHES!$D$2:$D$699,D184)</f>
        <v>0</v>
      </c>
      <c r="N184" s="3" t="str">
        <f>IF(NOT(ISBLANK(G184)),G184-PARAMETRES!$C$6,"")</f>
        <v/>
      </c>
      <c r="O184" s="1" t="str">
        <f t="shared" si="4"/>
        <v>0</v>
      </c>
    </row>
    <row r="185" spans="1:15" x14ac:dyDescent="0.25">
      <c r="A185" s="1">
        <v>184</v>
      </c>
      <c r="B185" s="1" t="s">
        <v>41</v>
      </c>
      <c r="C185" s="1" t="e">
        <f>VLOOKUP(PROJETS!B185,CLIENTS!$B$2:$C$700, 2, FALSE)</f>
        <v>#N/A</v>
      </c>
      <c r="D185" s="1" t="str">
        <f>IF(NOT(ISBLANK(E185)),CONCATENATE(PARAMETRES!$C$4,A185),"")</f>
        <v/>
      </c>
      <c r="F185" s="2"/>
      <c r="G185" s="2"/>
      <c r="H185" s="9">
        <f t="shared" si="5"/>
        <v>0</v>
      </c>
      <c r="J185" s="4"/>
      <c r="K185" s="4" t="str">
        <f>IF(D185="","",COUNTIF(TÂCHES!$D$2:$D$699,D185))</f>
        <v/>
      </c>
      <c r="L185" s="4">
        <f ca="1">SUMIF(TÂCHES!$D$2:$O$699,PROJETS!D185,TÂCHES!$K$2:$K$699)</f>
        <v>0</v>
      </c>
      <c r="M185" s="4">
        <f>COUNTIFS(TÂCHES!$N$2:$N$699,"Terminé",TÂCHES!$D$2:$D$699,D185)</f>
        <v>0</v>
      </c>
      <c r="N185" s="3" t="str">
        <f>IF(NOT(ISBLANK(G185)),G185-PARAMETRES!$C$6,"")</f>
        <v/>
      </c>
      <c r="O185" s="1" t="str">
        <f t="shared" si="4"/>
        <v>0</v>
      </c>
    </row>
    <row r="186" spans="1:15" x14ac:dyDescent="0.25">
      <c r="A186" s="1">
        <v>185</v>
      </c>
      <c r="B186" s="1" t="s">
        <v>41</v>
      </c>
      <c r="C186" s="1" t="e">
        <f>VLOOKUP(PROJETS!B186,CLIENTS!$B$2:$C$700, 2, FALSE)</f>
        <v>#N/A</v>
      </c>
      <c r="D186" s="1" t="str">
        <f>IF(NOT(ISBLANK(E186)),CONCATENATE(PARAMETRES!$C$4,A186),"")</f>
        <v/>
      </c>
      <c r="F186" s="2"/>
      <c r="G186" s="2"/>
      <c r="H186" s="9">
        <f t="shared" si="5"/>
        <v>0</v>
      </c>
      <c r="J186" s="4"/>
      <c r="K186" s="4" t="str">
        <f>IF(D186="","",COUNTIF(TÂCHES!$D$2:$D$699,D186))</f>
        <v/>
      </c>
      <c r="L186" s="4">
        <f ca="1">SUMIF(TÂCHES!$D$2:$O$699,PROJETS!D186,TÂCHES!$K$2:$K$699)</f>
        <v>0</v>
      </c>
      <c r="M186" s="4">
        <f>COUNTIFS(TÂCHES!$N$2:$N$699,"Terminé",TÂCHES!$D$2:$D$699,D186)</f>
        <v>0</v>
      </c>
      <c r="N186" s="3" t="str">
        <f>IF(NOT(ISBLANK(G186)),G186-PARAMETRES!$C$6,"")</f>
        <v/>
      </c>
      <c r="O186" s="1" t="str">
        <f t="shared" si="4"/>
        <v>0</v>
      </c>
    </row>
    <row r="187" spans="1:15" x14ac:dyDescent="0.25">
      <c r="A187" s="1">
        <v>186</v>
      </c>
      <c r="B187" s="1" t="s">
        <v>41</v>
      </c>
      <c r="C187" s="1" t="e">
        <f>VLOOKUP(PROJETS!B187,CLIENTS!$B$2:$C$700, 2, FALSE)</f>
        <v>#N/A</v>
      </c>
      <c r="D187" s="1" t="str">
        <f>IF(NOT(ISBLANK(E187)),CONCATENATE(PARAMETRES!$C$4,A187),"")</f>
        <v/>
      </c>
      <c r="F187" s="2"/>
      <c r="G187" s="2"/>
      <c r="H187" s="9">
        <f t="shared" si="5"/>
        <v>0</v>
      </c>
      <c r="J187" s="4"/>
      <c r="K187" s="4" t="str">
        <f>IF(D187="","",COUNTIF(TÂCHES!$D$2:$D$699,D187))</f>
        <v/>
      </c>
      <c r="L187" s="4">
        <f ca="1">SUMIF(TÂCHES!$D$2:$O$699,PROJETS!D187,TÂCHES!$K$2:$K$699)</f>
        <v>0</v>
      </c>
      <c r="M187" s="4">
        <f>COUNTIFS(TÂCHES!$N$2:$N$699,"Terminé",TÂCHES!$D$2:$D$699,D187)</f>
        <v>0</v>
      </c>
      <c r="N187" s="3" t="str">
        <f>IF(NOT(ISBLANK(G187)),G187-PARAMETRES!$C$6,"")</f>
        <v/>
      </c>
      <c r="O187" s="1" t="str">
        <f t="shared" si="4"/>
        <v>0</v>
      </c>
    </row>
    <row r="188" spans="1:15" x14ac:dyDescent="0.25">
      <c r="A188" s="1">
        <v>187</v>
      </c>
      <c r="B188" s="1" t="s">
        <v>41</v>
      </c>
      <c r="C188" s="1" t="e">
        <f>VLOOKUP(PROJETS!B188,CLIENTS!$B$2:$C$700, 2, FALSE)</f>
        <v>#N/A</v>
      </c>
      <c r="D188" s="1" t="str">
        <f>IF(NOT(ISBLANK(E188)),CONCATENATE(PARAMETRES!$C$4,A188),"")</f>
        <v/>
      </c>
      <c r="F188" s="2"/>
      <c r="G188" s="2"/>
      <c r="H188" s="9">
        <f t="shared" si="5"/>
        <v>0</v>
      </c>
      <c r="J188" s="4"/>
      <c r="K188" s="4" t="str">
        <f>IF(D188="","",COUNTIF(TÂCHES!$D$2:$D$699,D188))</f>
        <v/>
      </c>
      <c r="L188" s="4">
        <f ca="1">SUMIF(TÂCHES!$D$2:$O$699,PROJETS!D188,TÂCHES!$K$2:$K$699)</f>
        <v>0</v>
      </c>
      <c r="M188" s="4">
        <f>COUNTIFS(TÂCHES!$N$2:$N$699,"Terminé",TÂCHES!$D$2:$D$699,D188)</f>
        <v>0</v>
      </c>
      <c r="N188" s="3" t="str">
        <f>IF(NOT(ISBLANK(G188)),G188-PARAMETRES!$C$6,"")</f>
        <v/>
      </c>
      <c r="O188" s="1" t="str">
        <f t="shared" si="4"/>
        <v>0</v>
      </c>
    </row>
    <row r="189" spans="1:15" x14ac:dyDescent="0.25">
      <c r="A189" s="1">
        <v>188</v>
      </c>
      <c r="B189" s="1" t="s">
        <v>41</v>
      </c>
      <c r="C189" s="1" t="e">
        <f>VLOOKUP(PROJETS!B189,CLIENTS!$B$2:$C$700, 2, FALSE)</f>
        <v>#N/A</v>
      </c>
      <c r="D189" s="1" t="str">
        <f>IF(NOT(ISBLANK(E189)),CONCATENATE(PARAMETRES!$C$4,A189),"")</f>
        <v/>
      </c>
      <c r="F189" s="2"/>
      <c r="G189" s="2"/>
      <c r="H189" s="9">
        <f t="shared" si="5"/>
        <v>0</v>
      </c>
      <c r="J189" s="4"/>
      <c r="K189" s="4" t="str">
        <f>IF(D189="","",COUNTIF(TÂCHES!$D$2:$D$699,D189))</f>
        <v/>
      </c>
      <c r="L189" s="4">
        <f ca="1">SUMIF(TÂCHES!$D$2:$O$699,PROJETS!D189,TÂCHES!$K$2:$K$699)</f>
        <v>0</v>
      </c>
      <c r="M189" s="4">
        <f>COUNTIFS(TÂCHES!$N$2:$N$699,"Terminé",TÂCHES!$D$2:$D$699,D189)</f>
        <v>0</v>
      </c>
      <c r="N189" s="3" t="str">
        <f>IF(NOT(ISBLANK(G189)),G189-PARAMETRES!$C$6,"")</f>
        <v/>
      </c>
      <c r="O189" s="1" t="str">
        <f t="shared" si="4"/>
        <v>0</v>
      </c>
    </row>
    <row r="190" spans="1:15" x14ac:dyDescent="0.25">
      <c r="A190" s="1">
        <v>189</v>
      </c>
      <c r="B190" s="1" t="s">
        <v>41</v>
      </c>
      <c r="C190" s="1" t="e">
        <f>VLOOKUP(PROJETS!B190,CLIENTS!$B$2:$C$700, 2, FALSE)</f>
        <v>#N/A</v>
      </c>
      <c r="D190" s="1" t="str">
        <f>IF(NOT(ISBLANK(E190)),CONCATENATE(PARAMETRES!$C$4,A190),"")</f>
        <v/>
      </c>
      <c r="F190" s="2"/>
      <c r="G190" s="2"/>
      <c r="H190" s="9">
        <f t="shared" si="5"/>
        <v>0</v>
      </c>
      <c r="J190" s="4"/>
      <c r="K190" s="4" t="str">
        <f>IF(D190="","",COUNTIF(TÂCHES!$D$2:$D$699,D190))</f>
        <v/>
      </c>
      <c r="L190" s="4">
        <f ca="1">SUMIF(TÂCHES!$D$2:$O$699,PROJETS!D190,TÂCHES!$K$2:$K$699)</f>
        <v>0</v>
      </c>
      <c r="M190" s="4">
        <f>COUNTIFS(TÂCHES!$N$2:$N$699,"Terminé",TÂCHES!$D$2:$D$699,D190)</f>
        <v>0</v>
      </c>
      <c r="N190" s="3" t="str">
        <f>IF(NOT(ISBLANK(G190)),G190-PARAMETRES!$C$6,"")</f>
        <v/>
      </c>
      <c r="O190" s="1" t="str">
        <f t="shared" si="4"/>
        <v>0</v>
      </c>
    </row>
    <row r="191" spans="1:15" x14ac:dyDescent="0.25">
      <c r="A191" s="1">
        <v>190</v>
      </c>
      <c r="B191" s="1" t="s">
        <v>41</v>
      </c>
      <c r="C191" s="1" t="e">
        <f>VLOOKUP(PROJETS!B191,CLIENTS!$B$2:$C$700, 2, FALSE)</f>
        <v>#N/A</v>
      </c>
      <c r="D191" s="1" t="str">
        <f>IF(NOT(ISBLANK(E191)),CONCATENATE(PARAMETRES!$C$4,A191),"")</f>
        <v/>
      </c>
      <c r="F191" s="2"/>
      <c r="G191" s="2"/>
      <c r="H191" s="9">
        <f t="shared" si="5"/>
        <v>0</v>
      </c>
      <c r="J191" s="4"/>
      <c r="K191" s="4" t="str">
        <f>IF(D191="","",COUNTIF(TÂCHES!$D$2:$D$699,D191))</f>
        <v/>
      </c>
      <c r="L191" s="4">
        <f ca="1">SUMIF(TÂCHES!$D$2:$O$699,PROJETS!D191,TÂCHES!$K$2:$K$699)</f>
        <v>0</v>
      </c>
      <c r="M191" s="4">
        <f>COUNTIFS(TÂCHES!$N$2:$N$699,"Terminé",TÂCHES!$D$2:$D$699,D191)</f>
        <v>0</v>
      </c>
      <c r="N191" s="3" t="str">
        <f>IF(NOT(ISBLANK(G191)),G191-PARAMETRES!$C$6,"")</f>
        <v/>
      </c>
      <c r="O191" s="1" t="str">
        <f t="shared" si="4"/>
        <v>0</v>
      </c>
    </row>
    <row r="192" spans="1:15" x14ac:dyDescent="0.25">
      <c r="A192" s="1">
        <v>191</v>
      </c>
      <c r="B192" s="1" t="s">
        <v>41</v>
      </c>
      <c r="C192" s="1" t="e">
        <f>VLOOKUP(PROJETS!B192,CLIENTS!$B$2:$C$700, 2, FALSE)</f>
        <v>#N/A</v>
      </c>
      <c r="D192" s="1" t="str">
        <f>IF(NOT(ISBLANK(E192)),CONCATENATE(PARAMETRES!$C$4,A192),"")</f>
        <v/>
      </c>
      <c r="F192" s="2"/>
      <c r="G192" s="2"/>
      <c r="H192" s="9">
        <f t="shared" si="5"/>
        <v>0</v>
      </c>
      <c r="J192" s="4"/>
      <c r="K192" s="4" t="str">
        <f>IF(D192="","",COUNTIF(TÂCHES!$D$2:$D$699,D192))</f>
        <v/>
      </c>
      <c r="L192" s="4">
        <f ca="1">SUMIF(TÂCHES!$D$2:$O$699,PROJETS!D192,TÂCHES!$K$2:$K$699)</f>
        <v>0</v>
      </c>
      <c r="M192" s="4">
        <f>COUNTIFS(TÂCHES!$N$2:$N$699,"Terminé",TÂCHES!$D$2:$D$699,D192)</f>
        <v>0</v>
      </c>
      <c r="N192" s="3" t="str">
        <f>IF(NOT(ISBLANK(G192)),G192-PARAMETRES!$C$6,"")</f>
        <v/>
      </c>
      <c r="O192" s="1" t="str">
        <f t="shared" si="4"/>
        <v>0</v>
      </c>
    </row>
    <row r="193" spans="1:15" x14ac:dyDescent="0.25">
      <c r="A193" s="1">
        <v>192</v>
      </c>
      <c r="B193" s="1" t="s">
        <v>41</v>
      </c>
      <c r="C193" s="1" t="e">
        <f>VLOOKUP(PROJETS!B193,CLIENTS!$B$2:$C$700, 2, FALSE)</f>
        <v>#N/A</v>
      </c>
      <c r="D193" s="1" t="str">
        <f>IF(NOT(ISBLANK(E193)),CONCATENATE(PARAMETRES!$C$4,A193),"")</f>
        <v/>
      </c>
      <c r="F193" s="2"/>
      <c r="G193" s="2"/>
      <c r="H193" s="9">
        <f t="shared" si="5"/>
        <v>0</v>
      </c>
      <c r="J193" s="4"/>
      <c r="K193" s="4" t="str">
        <f>IF(D193="","",COUNTIF(TÂCHES!$D$2:$D$699,D193))</f>
        <v/>
      </c>
      <c r="L193" s="4">
        <f ca="1">SUMIF(TÂCHES!$D$2:$O$699,PROJETS!D193,TÂCHES!$K$2:$K$699)</f>
        <v>0</v>
      </c>
      <c r="M193" s="4">
        <f>COUNTIFS(TÂCHES!$N$2:$N$699,"Terminé",TÂCHES!$D$2:$D$699,D193)</f>
        <v>0</v>
      </c>
      <c r="N193" s="3" t="str">
        <f>IF(NOT(ISBLANK(G193)),G193-PARAMETRES!$C$6,"")</f>
        <v/>
      </c>
      <c r="O193" s="1" t="str">
        <f t="shared" si="4"/>
        <v>0</v>
      </c>
    </row>
    <row r="194" spans="1:15" x14ac:dyDescent="0.25">
      <c r="A194" s="1">
        <v>193</v>
      </c>
      <c r="B194" s="1" t="s">
        <v>41</v>
      </c>
      <c r="C194" s="1" t="e">
        <f>VLOOKUP(PROJETS!B194,CLIENTS!$B$2:$C$700, 2, FALSE)</f>
        <v>#N/A</v>
      </c>
      <c r="D194" s="1" t="str">
        <f>IF(NOT(ISBLANK(E194)),CONCATENATE(PARAMETRES!$C$4,A194),"")</f>
        <v/>
      </c>
      <c r="F194" s="2"/>
      <c r="G194" s="2"/>
      <c r="H194" s="9">
        <f t="shared" si="5"/>
        <v>0</v>
      </c>
      <c r="J194" s="4"/>
      <c r="K194" s="4" t="str">
        <f>IF(D194="","",COUNTIF(TÂCHES!$D$2:$D$699,D194))</f>
        <v/>
      </c>
      <c r="L194" s="4">
        <f ca="1">SUMIF(TÂCHES!$D$2:$O$699,PROJETS!D194,TÂCHES!$K$2:$K$699)</f>
        <v>0</v>
      </c>
      <c r="M194" s="4">
        <f>COUNTIFS(TÂCHES!$N$2:$N$699,"Terminé",TÂCHES!$D$2:$D$699,D194)</f>
        <v>0</v>
      </c>
      <c r="N194" s="3" t="str">
        <f>IF(NOT(ISBLANK(G194)),G194-PARAMETRES!$C$6,"")</f>
        <v/>
      </c>
      <c r="O194" s="1" t="str">
        <f t="shared" ref="O194:O257" si="6">IF(AND(I194="Terminé",N194=0),"1","0")</f>
        <v>0</v>
      </c>
    </row>
    <row r="195" spans="1:15" x14ac:dyDescent="0.25">
      <c r="A195" s="1">
        <v>194</v>
      </c>
      <c r="B195" s="1" t="s">
        <v>41</v>
      </c>
      <c r="C195" s="1" t="e">
        <f>VLOOKUP(PROJETS!B195,CLIENTS!$B$2:$C$700, 2, FALSE)</f>
        <v>#N/A</v>
      </c>
      <c r="D195" s="1" t="str">
        <f>IF(NOT(ISBLANK(E195)),CONCATENATE(PARAMETRES!$C$4,A195),"")</f>
        <v/>
      </c>
      <c r="F195" s="2"/>
      <c r="G195" s="2"/>
      <c r="H195" s="9">
        <f t="shared" ref="H195:H258" si="7">G195-F195</f>
        <v>0</v>
      </c>
      <c r="J195" s="4"/>
      <c r="K195" s="4" t="str">
        <f>IF(D195="","",COUNTIF(TÂCHES!$D$2:$D$699,D195))</f>
        <v/>
      </c>
      <c r="L195" s="4">
        <f ca="1">SUMIF(TÂCHES!$D$2:$O$699,PROJETS!D195,TÂCHES!$K$2:$K$699)</f>
        <v>0</v>
      </c>
      <c r="M195" s="4">
        <f>COUNTIFS(TÂCHES!$N$2:$N$699,"Terminé",TÂCHES!$D$2:$D$699,D195)</f>
        <v>0</v>
      </c>
      <c r="N195" s="3" t="str">
        <f>IF(NOT(ISBLANK(G195)),G195-PARAMETRES!$C$6,"")</f>
        <v/>
      </c>
      <c r="O195" s="1" t="str">
        <f t="shared" si="6"/>
        <v>0</v>
      </c>
    </row>
    <row r="196" spans="1:15" x14ac:dyDescent="0.25">
      <c r="A196" s="1">
        <v>195</v>
      </c>
      <c r="B196" s="1" t="s">
        <v>41</v>
      </c>
      <c r="C196" s="1" t="e">
        <f>VLOOKUP(PROJETS!B196,CLIENTS!$B$2:$C$700, 2, FALSE)</f>
        <v>#N/A</v>
      </c>
      <c r="D196" s="1" t="str">
        <f>IF(NOT(ISBLANK(E196)),CONCATENATE(PARAMETRES!$C$4,A196),"")</f>
        <v/>
      </c>
      <c r="F196" s="2"/>
      <c r="G196" s="2"/>
      <c r="H196" s="9">
        <f t="shared" si="7"/>
        <v>0</v>
      </c>
      <c r="J196" s="4"/>
      <c r="K196" s="4" t="str">
        <f>IF(D196="","",COUNTIF(TÂCHES!$D$2:$D$699,D196))</f>
        <v/>
      </c>
      <c r="L196" s="4">
        <f ca="1">SUMIF(TÂCHES!$D$2:$O$699,PROJETS!D196,TÂCHES!$K$2:$K$699)</f>
        <v>0</v>
      </c>
      <c r="M196" s="4">
        <f>COUNTIFS(TÂCHES!$N$2:$N$699,"Terminé",TÂCHES!$D$2:$D$699,D196)</f>
        <v>0</v>
      </c>
      <c r="N196" s="3" t="str">
        <f>IF(NOT(ISBLANK(G196)),G196-PARAMETRES!$C$6,"")</f>
        <v/>
      </c>
      <c r="O196" s="1" t="str">
        <f t="shared" si="6"/>
        <v>0</v>
      </c>
    </row>
    <row r="197" spans="1:15" x14ac:dyDescent="0.25">
      <c r="A197" s="1">
        <v>196</v>
      </c>
      <c r="B197" s="1" t="s">
        <v>41</v>
      </c>
      <c r="C197" s="1" t="e">
        <f>VLOOKUP(PROJETS!B197,CLIENTS!$B$2:$C$700, 2, FALSE)</f>
        <v>#N/A</v>
      </c>
      <c r="D197" s="1" t="str">
        <f>IF(NOT(ISBLANK(E197)),CONCATENATE(PARAMETRES!$C$4,A197),"")</f>
        <v/>
      </c>
      <c r="F197" s="2"/>
      <c r="G197" s="2"/>
      <c r="H197" s="9">
        <f t="shared" si="7"/>
        <v>0</v>
      </c>
      <c r="J197" s="4"/>
      <c r="K197" s="4" t="str">
        <f>IF(D197="","",COUNTIF(TÂCHES!$D$2:$D$699,D197))</f>
        <v/>
      </c>
      <c r="L197" s="4">
        <f ca="1">SUMIF(TÂCHES!$D$2:$O$699,PROJETS!D197,TÂCHES!$K$2:$K$699)</f>
        <v>0</v>
      </c>
      <c r="M197" s="4">
        <f>COUNTIFS(TÂCHES!$N$2:$N$699,"Terminé",TÂCHES!$D$2:$D$699,D197)</f>
        <v>0</v>
      </c>
      <c r="N197" s="3" t="str">
        <f>IF(NOT(ISBLANK(G197)),G197-PARAMETRES!$C$6,"")</f>
        <v/>
      </c>
      <c r="O197" s="1" t="str">
        <f t="shared" si="6"/>
        <v>0</v>
      </c>
    </row>
    <row r="198" spans="1:15" x14ac:dyDescent="0.25">
      <c r="A198" s="1">
        <v>197</v>
      </c>
      <c r="B198" s="1" t="s">
        <v>41</v>
      </c>
      <c r="C198" s="1" t="e">
        <f>VLOOKUP(PROJETS!B198,CLIENTS!$B$2:$C$700, 2, FALSE)</f>
        <v>#N/A</v>
      </c>
      <c r="D198" s="1" t="str">
        <f>IF(NOT(ISBLANK(E198)),CONCATENATE(PARAMETRES!$C$4,A198),"")</f>
        <v/>
      </c>
      <c r="F198" s="2"/>
      <c r="G198" s="2"/>
      <c r="H198" s="9">
        <f t="shared" si="7"/>
        <v>0</v>
      </c>
      <c r="J198" s="4"/>
      <c r="K198" s="4" t="str">
        <f>IF(D198="","",COUNTIF(TÂCHES!$D$2:$D$699,D198))</f>
        <v/>
      </c>
      <c r="L198" s="4">
        <f ca="1">SUMIF(TÂCHES!$D$2:$O$699,PROJETS!D198,TÂCHES!$K$2:$K$699)</f>
        <v>0</v>
      </c>
      <c r="M198" s="4">
        <f>COUNTIFS(TÂCHES!$N$2:$N$699,"Terminé",TÂCHES!$D$2:$D$699,D198)</f>
        <v>0</v>
      </c>
      <c r="N198" s="3" t="str">
        <f>IF(NOT(ISBLANK(G198)),G198-PARAMETRES!$C$6,"")</f>
        <v/>
      </c>
      <c r="O198" s="1" t="str">
        <f t="shared" si="6"/>
        <v>0</v>
      </c>
    </row>
    <row r="199" spans="1:15" x14ac:dyDescent="0.25">
      <c r="A199" s="1">
        <v>198</v>
      </c>
      <c r="B199" s="1" t="s">
        <v>41</v>
      </c>
      <c r="C199" s="1" t="e">
        <f>VLOOKUP(PROJETS!B199,CLIENTS!$B$2:$C$700, 2, FALSE)</f>
        <v>#N/A</v>
      </c>
      <c r="D199" s="1" t="str">
        <f>IF(NOT(ISBLANK(E199)),CONCATENATE(PARAMETRES!$C$4,A199),"")</f>
        <v/>
      </c>
      <c r="F199" s="2"/>
      <c r="G199" s="2"/>
      <c r="H199" s="9">
        <f t="shared" si="7"/>
        <v>0</v>
      </c>
      <c r="J199" s="4"/>
      <c r="K199" s="4" t="str">
        <f>IF(D199="","",COUNTIF(TÂCHES!$D$2:$D$699,D199))</f>
        <v/>
      </c>
      <c r="L199" s="4">
        <f ca="1">SUMIF(TÂCHES!$D$2:$O$699,PROJETS!D199,TÂCHES!$K$2:$K$699)</f>
        <v>0</v>
      </c>
      <c r="M199" s="4">
        <f>COUNTIFS(TÂCHES!$N$2:$N$699,"Terminé",TÂCHES!$D$2:$D$699,D199)</f>
        <v>0</v>
      </c>
      <c r="N199" s="3" t="str">
        <f>IF(NOT(ISBLANK(G199)),G199-PARAMETRES!$C$6,"")</f>
        <v/>
      </c>
      <c r="O199" s="1" t="str">
        <f t="shared" si="6"/>
        <v>0</v>
      </c>
    </row>
    <row r="200" spans="1:15" x14ac:dyDescent="0.25">
      <c r="A200" s="1">
        <v>199</v>
      </c>
      <c r="B200" s="1" t="s">
        <v>41</v>
      </c>
      <c r="C200" s="1" t="e">
        <f>VLOOKUP(PROJETS!B200,CLIENTS!$B$2:$C$700, 2, FALSE)</f>
        <v>#N/A</v>
      </c>
      <c r="D200" s="1" t="str">
        <f>IF(NOT(ISBLANK(E200)),CONCATENATE(PARAMETRES!$C$4,A200),"")</f>
        <v/>
      </c>
      <c r="F200" s="2"/>
      <c r="G200" s="2"/>
      <c r="H200" s="9">
        <f t="shared" si="7"/>
        <v>0</v>
      </c>
      <c r="J200" s="4"/>
      <c r="K200" s="4" t="str">
        <f>IF(D200="","",COUNTIF(TÂCHES!$D$2:$D$699,D200))</f>
        <v/>
      </c>
      <c r="L200" s="4">
        <f ca="1">SUMIF(TÂCHES!$D$2:$O$699,PROJETS!D200,TÂCHES!$K$2:$K$699)</f>
        <v>0</v>
      </c>
      <c r="M200" s="4">
        <f>COUNTIFS(TÂCHES!$N$2:$N$699,"Terminé",TÂCHES!$D$2:$D$699,D200)</f>
        <v>0</v>
      </c>
      <c r="N200" s="3" t="str">
        <f>IF(NOT(ISBLANK(G200)),G200-PARAMETRES!$C$6,"")</f>
        <v/>
      </c>
      <c r="O200" s="1" t="str">
        <f t="shared" si="6"/>
        <v>0</v>
      </c>
    </row>
    <row r="201" spans="1:15" x14ac:dyDescent="0.25">
      <c r="A201" s="1">
        <v>200</v>
      </c>
      <c r="B201" s="1" t="s">
        <v>41</v>
      </c>
      <c r="C201" s="1" t="e">
        <f>VLOOKUP(PROJETS!B201,CLIENTS!$B$2:$C$700, 2, FALSE)</f>
        <v>#N/A</v>
      </c>
      <c r="D201" s="1" t="str">
        <f>IF(NOT(ISBLANK(E201)),CONCATENATE(PARAMETRES!$C$4,A201),"")</f>
        <v/>
      </c>
      <c r="F201" s="2"/>
      <c r="G201" s="2"/>
      <c r="H201" s="9">
        <f t="shared" si="7"/>
        <v>0</v>
      </c>
      <c r="J201" s="4"/>
      <c r="K201" s="4" t="str">
        <f>IF(D201="","",COUNTIF(TÂCHES!$D$2:$D$699,D201))</f>
        <v/>
      </c>
      <c r="L201" s="4">
        <f ca="1">SUMIF(TÂCHES!$D$2:$O$699,PROJETS!D201,TÂCHES!$K$2:$K$699)</f>
        <v>0</v>
      </c>
      <c r="M201" s="4">
        <f>COUNTIFS(TÂCHES!$N$2:$N$699,"Terminé",TÂCHES!$D$2:$D$699,D201)</f>
        <v>0</v>
      </c>
      <c r="N201" s="3" t="str">
        <f>IF(NOT(ISBLANK(G201)),G201-PARAMETRES!$C$6,"")</f>
        <v/>
      </c>
      <c r="O201" s="1" t="str">
        <f t="shared" si="6"/>
        <v>0</v>
      </c>
    </row>
    <row r="202" spans="1:15" x14ac:dyDescent="0.25">
      <c r="A202" s="1">
        <v>201</v>
      </c>
      <c r="B202" s="1" t="s">
        <v>41</v>
      </c>
      <c r="C202" s="1" t="e">
        <f>VLOOKUP(PROJETS!B202,CLIENTS!$B$2:$C$700, 2, FALSE)</f>
        <v>#N/A</v>
      </c>
      <c r="D202" s="1" t="str">
        <f>IF(NOT(ISBLANK(E202)),CONCATENATE(PARAMETRES!$C$4,A202),"")</f>
        <v/>
      </c>
      <c r="F202" s="2"/>
      <c r="G202" s="2"/>
      <c r="H202" s="9">
        <f t="shared" si="7"/>
        <v>0</v>
      </c>
      <c r="J202" s="4"/>
      <c r="K202" s="4" t="str">
        <f>IF(D202="","",COUNTIF(TÂCHES!$D$2:$D$699,D202))</f>
        <v/>
      </c>
      <c r="L202" s="4">
        <f ca="1">SUMIF(TÂCHES!$D$2:$O$699,PROJETS!D202,TÂCHES!$K$2:$K$699)</f>
        <v>0</v>
      </c>
      <c r="M202" s="4">
        <f>COUNTIFS(TÂCHES!$N$2:$N$699,"Terminé",TÂCHES!$D$2:$D$699,D202)</f>
        <v>0</v>
      </c>
      <c r="N202" s="3" t="str">
        <f>IF(NOT(ISBLANK(G202)),G202-PARAMETRES!$C$6,"")</f>
        <v/>
      </c>
      <c r="O202" s="1" t="str">
        <f t="shared" si="6"/>
        <v>0</v>
      </c>
    </row>
    <row r="203" spans="1:15" x14ac:dyDescent="0.25">
      <c r="A203" s="1">
        <v>202</v>
      </c>
      <c r="B203" s="1" t="s">
        <v>41</v>
      </c>
      <c r="C203" s="1" t="e">
        <f>VLOOKUP(PROJETS!B203,CLIENTS!$B$2:$C$700, 2, FALSE)</f>
        <v>#N/A</v>
      </c>
      <c r="D203" s="1" t="str">
        <f>IF(NOT(ISBLANK(E203)),CONCATENATE(PARAMETRES!$C$4,A203),"")</f>
        <v/>
      </c>
      <c r="F203" s="2"/>
      <c r="G203" s="2"/>
      <c r="H203" s="9">
        <f t="shared" si="7"/>
        <v>0</v>
      </c>
      <c r="J203" s="4"/>
      <c r="K203" s="4" t="str">
        <f>IF(D203="","",COUNTIF(TÂCHES!$D$2:$D$699,D203))</f>
        <v/>
      </c>
      <c r="L203" s="4">
        <f ca="1">SUMIF(TÂCHES!$D$2:$O$699,PROJETS!D203,TÂCHES!$K$2:$K$699)</f>
        <v>0</v>
      </c>
      <c r="M203" s="4">
        <f>COUNTIFS(TÂCHES!$N$2:$N$699,"Terminé",TÂCHES!$D$2:$D$699,D203)</f>
        <v>0</v>
      </c>
      <c r="N203" s="3" t="str">
        <f>IF(NOT(ISBLANK(G203)),G203-PARAMETRES!$C$6,"")</f>
        <v/>
      </c>
      <c r="O203" s="1" t="str">
        <f t="shared" si="6"/>
        <v>0</v>
      </c>
    </row>
    <row r="204" spans="1:15" x14ac:dyDescent="0.25">
      <c r="A204" s="1">
        <v>203</v>
      </c>
      <c r="B204" s="1" t="s">
        <v>41</v>
      </c>
      <c r="C204" s="1" t="e">
        <f>VLOOKUP(PROJETS!B204,CLIENTS!$B$2:$C$700, 2, FALSE)</f>
        <v>#N/A</v>
      </c>
      <c r="D204" s="1" t="str">
        <f>IF(NOT(ISBLANK(E204)),CONCATENATE(PARAMETRES!$C$4,A204),"")</f>
        <v/>
      </c>
      <c r="F204" s="2"/>
      <c r="G204" s="2"/>
      <c r="H204" s="9">
        <f t="shared" si="7"/>
        <v>0</v>
      </c>
      <c r="J204" s="4"/>
      <c r="K204" s="4" t="str">
        <f>IF(D204="","",COUNTIF(TÂCHES!$D$2:$D$699,D204))</f>
        <v/>
      </c>
      <c r="L204" s="4">
        <f ca="1">SUMIF(TÂCHES!$D$2:$O$699,PROJETS!D204,TÂCHES!$K$2:$K$699)</f>
        <v>0</v>
      </c>
      <c r="M204" s="4">
        <f>COUNTIFS(TÂCHES!$N$2:$N$699,"Terminé",TÂCHES!$D$2:$D$699,D204)</f>
        <v>0</v>
      </c>
      <c r="N204" s="3" t="str">
        <f>IF(NOT(ISBLANK(G204)),G204-PARAMETRES!$C$6,"")</f>
        <v/>
      </c>
      <c r="O204" s="1" t="str">
        <f t="shared" si="6"/>
        <v>0</v>
      </c>
    </row>
    <row r="205" spans="1:15" x14ac:dyDescent="0.25">
      <c r="A205" s="1">
        <v>204</v>
      </c>
      <c r="B205" s="1" t="s">
        <v>41</v>
      </c>
      <c r="C205" s="1" t="e">
        <f>VLOOKUP(PROJETS!B205,CLIENTS!$B$2:$C$700, 2, FALSE)</f>
        <v>#N/A</v>
      </c>
      <c r="D205" s="1" t="str">
        <f>IF(NOT(ISBLANK(E205)),CONCATENATE(PARAMETRES!$C$4,A205),"")</f>
        <v/>
      </c>
      <c r="F205" s="2"/>
      <c r="G205" s="2"/>
      <c r="H205" s="9">
        <f t="shared" si="7"/>
        <v>0</v>
      </c>
      <c r="J205" s="4"/>
      <c r="K205" s="4" t="str">
        <f>IF(D205="","",COUNTIF(TÂCHES!$D$2:$D$699,D205))</f>
        <v/>
      </c>
      <c r="L205" s="4">
        <f ca="1">SUMIF(TÂCHES!$D$2:$O$699,PROJETS!D205,TÂCHES!$K$2:$K$699)</f>
        <v>0</v>
      </c>
      <c r="M205" s="4">
        <f>COUNTIFS(TÂCHES!$N$2:$N$699,"Terminé",TÂCHES!$D$2:$D$699,D205)</f>
        <v>0</v>
      </c>
      <c r="N205" s="3" t="str">
        <f>IF(NOT(ISBLANK(G205)),G205-PARAMETRES!$C$6,"")</f>
        <v/>
      </c>
      <c r="O205" s="1" t="str">
        <f t="shared" si="6"/>
        <v>0</v>
      </c>
    </row>
    <row r="206" spans="1:15" x14ac:dyDescent="0.25">
      <c r="A206" s="1">
        <v>205</v>
      </c>
      <c r="B206" s="1" t="s">
        <v>41</v>
      </c>
      <c r="C206" s="1" t="e">
        <f>VLOOKUP(PROJETS!B206,CLIENTS!$B$2:$C$700, 2, FALSE)</f>
        <v>#N/A</v>
      </c>
      <c r="D206" s="1" t="str">
        <f>IF(NOT(ISBLANK(E206)),CONCATENATE(PARAMETRES!$C$4,A206),"")</f>
        <v/>
      </c>
      <c r="F206" s="2"/>
      <c r="G206" s="2"/>
      <c r="H206" s="9">
        <f t="shared" si="7"/>
        <v>0</v>
      </c>
      <c r="J206" s="4"/>
      <c r="K206" s="4" t="str">
        <f>IF(D206="","",COUNTIF(TÂCHES!$D$2:$D$699,D206))</f>
        <v/>
      </c>
      <c r="L206" s="4">
        <f ca="1">SUMIF(TÂCHES!$D$2:$O$699,PROJETS!D206,TÂCHES!$K$2:$K$699)</f>
        <v>0</v>
      </c>
      <c r="M206" s="4">
        <f>COUNTIFS(TÂCHES!$N$2:$N$699,"Terminé",TÂCHES!$D$2:$D$699,D206)</f>
        <v>0</v>
      </c>
      <c r="N206" s="3" t="str">
        <f>IF(NOT(ISBLANK(G206)),G206-PARAMETRES!$C$6,"")</f>
        <v/>
      </c>
      <c r="O206" s="1" t="str">
        <f t="shared" si="6"/>
        <v>0</v>
      </c>
    </row>
    <row r="207" spans="1:15" x14ac:dyDescent="0.25">
      <c r="A207" s="1">
        <v>206</v>
      </c>
      <c r="B207" s="1" t="s">
        <v>41</v>
      </c>
      <c r="C207" s="1" t="e">
        <f>VLOOKUP(PROJETS!B207,CLIENTS!$B$2:$C$700, 2, FALSE)</f>
        <v>#N/A</v>
      </c>
      <c r="D207" s="1" t="str">
        <f>IF(NOT(ISBLANK(E207)),CONCATENATE(PARAMETRES!$C$4,A207),"")</f>
        <v/>
      </c>
      <c r="F207" s="2"/>
      <c r="G207" s="2"/>
      <c r="H207" s="9">
        <f t="shared" si="7"/>
        <v>0</v>
      </c>
      <c r="J207" s="4"/>
      <c r="K207" s="4" t="str">
        <f>IF(D207="","",COUNTIF(TÂCHES!$D$2:$D$699,D207))</f>
        <v/>
      </c>
      <c r="L207" s="4">
        <f ca="1">SUMIF(TÂCHES!$D$2:$O$699,PROJETS!D207,TÂCHES!$K$2:$K$699)</f>
        <v>0</v>
      </c>
      <c r="M207" s="4">
        <f>COUNTIFS(TÂCHES!$N$2:$N$699,"Terminé",TÂCHES!$D$2:$D$699,D207)</f>
        <v>0</v>
      </c>
      <c r="N207" s="3" t="str">
        <f>IF(NOT(ISBLANK(G207)),G207-PARAMETRES!$C$6,"")</f>
        <v/>
      </c>
      <c r="O207" s="1" t="str">
        <f t="shared" si="6"/>
        <v>0</v>
      </c>
    </row>
    <row r="208" spans="1:15" x14ac:dyDescent="0.25">
      <c r="A208" s="1">
        <v>207</v>
      </c>
      <c r="B208" s="1" t="s">
        <v>41</v>
      </c>
      <c r="C208" s="1" t="e">
        <f>VLOOKUP(PROJETS!B208,CLIENTS!$B$2:$C$700, 2, FALSE)</f>
        <v>#N/A</v>
      </c>
      <c r="D208" s="1" t="str">
        <f>IF(NOT(ISBLANK(E208)),CONCATENATE(PARAMETRES!$C$4,A208),"")</f>
        <v/>
      </c>
      <c r="F208" s="2"/>
      <c r="G208" s="2"/>
      <c r="H208" s="9">
        <f t="shared" si="7"/>
        <v>0</v>
      </c>
      <c r="J208" s="4"/>
      <c r="K208" s="4" t="str">
        <f>IF(D208="","",COUNTIF(TÂCHES!$D$2:$D$699,D208))</f>
        <v/>
      </c>
      <c r="L208" s="4">
        <f ca="1">SUMIF(TÂCHES!$D$2:$O$699,PROJETS!D208,TÂCHES!$K$2:$K$699)</f>
        <v>0</v>
      </c>
      <c r="M208" s="4">
        <f>COUNTIFS(TÂCHES!$N$2:$N$699,"Terminé",TÂCHES!$D$2:$D$699,D208)</f>
        <v>0</v>
      </c>
      <c r="N208" s="3" t="str">
        <f>IF(NOT(ISBLANK(G208)),G208-PARAMETRES!$C$6,"")</f>
        <v/>
      </c>
      <c r="O208" s="1" t="str">
        <f t="shared" si="6"/>
        <v>0</v>
      </c>
    </row>
    <row r="209" spans="1:15" x14ac:dyDescent="0.25">
      <c r="A209" s="1">
        <v>208</v>
      </c>
      <c r="B209" s="1" t="s">
        <v>41</v>
      </c>
      <c r="C209" s="1" t="e">
        <f>VLOOKUP(PROJETS!B209,CLIENTS!$B$2:$C$700, 2, FALSE)</f>
        <v>#N/A</v>
      </c>
      <c r="D209" s="1" t="str">
        <f>IF(NOT(ISBLANK(E209)),CONCATENATE(PARAMETRES!$C$4,A209),"")</f>
        <v/>
      </c>
      <c r="F209" s="2"/>
      <c r="G209" s="2"/>
      <c r="H209" s="9">
        <f t="shared" si="7"/>
        <v>0</v>
      </c>
      <c r="J209" s="4"/>
      <c r="K209" s="4" t="str">
        <f>IF(D209="","",COUNTIF(TÂCHES!$D$2:$D$699,D209))</f>
        <v/>
      </c>
      <c r="L209" s="4">
        <f ca="1">SUMIF(TÂCHES!$D$2:$O$699,PROJETS!D209,TÂCHES!$K$2:$K$699)</f>
        <v>0</v>
      </c>
      <c r="M209" s="4">
        <f>COUNTIFS(TÂCHES!$N$2:$N$699,"Terminé",TÂCHES!$D$2:$D$699,D209)</f>
        <v>0</v>
      </c>
      <c r="N209" s="3" t="str">
        <f>IF(NOT(ISBLANK(G209)),G209-PARAMETRES!$C$6,"")</f>
        <v/>
      </c>
      <c r="O209" s="1" t="str">
        <f t="shared" si="6"/>
        <v>0</v>
      </c>
    </row>
    <row r="210" spans="1:15" x14ac:dyDescent="0.25">
      <c r="A210" s="1">
        <v>209</v>
      </c>
      <c r="B210" s="1" t="s">
        <v>41</v>
      </c>
      <c r="C210" s="1" t="e">
        <f>VLOOKUP(PROJETS!B210,CLIENTS!$B$2:$C$700, 2, FALSE)</f>
        <v>#N/A</v>
      </c>
      <c r="D210" s="1" t="str">
        <f>IF(NOT(ISBLANK(E210)),CONCATENATE(PARAMETRES!$C$4,A210),"")</f>
        <v/>
      </c>
      <c r="F210" s="2"/>
      <c r="G210" s="2"/>
      <c r="H210" s="9">
        <f t="shared" si="7"/>
        <v>0</v>
      </c>
      <c r="J210" s="4"/>
      <c r="K210" s="4" t="str">
        <f>IF(D210="","",COUNTIF(TÂCHES!$D$2:$D$699,D210))</f>
        <v/>
      </c>
      <c r="L210" s="4">
        <f ca="1">SUMIF(TÂCHES!$D$2:$O$699,PROJETS!D210,TÂCHES!$K$2:$K$699)</f>
        <v>0</v>
      </c>
      <c r="M210" s="4">
        <f>COUNTIFS(TÂCHES!$N$2:$N$699,"Terminé",TÂCHES!$D$2:$D$699,D210)</f>
        <v>0</v>
      </c>
      <c r="N210" s="3" t="str">
        <f>IF(NOT(ISBLANK(G210)),G210-PARAMETRES!$C$6,"")</f>
        <v/>
      </c>
      <c r="O210" s="1" t="str">
        <f t="shared" si="6"/>
        <v>0</v>
      </c>
    </row>
    <row r="211" spans="1:15" x14ac:dyDescent="0.25">
      <c r="A211" s="1">
        <v>210</v>
      </c>
      <c r="B211" s="1" t="s">
        <v>41</v>
      </c>
      <c r="C211" s="1" t="e">
        <f>VLOOKUP(PROJETS!B211,CLIENTS!$B$2:$C$700, 2, FALSE)</f>
        <v>#N/A</v>
      </c>
      <c r="D211" s="1" t="str">
        <f>IF(NOT(ISBLANK(E211)),CONCATENATE(PARAMETRES!$C$4,A211),"")</f>
        <v/>
      </c>
      <c r="F211" s="2"/>
      <c r="G211" s="2"/>
      <c r="H211" s="9">
        <f t="shared" si="7"/>
        <v>0</v>
      </c>
      <c r="J211" s="4"/>
      <c r="K211" s="4" t="str">
        <f>IF(D211="","",COUNTIF(TÂCHES!$D$2:$D$699,D211))</f>
        <v/>
      </c>
      <c r="L211" s="4">
        <f ca="1">SUMIF(TÂCHES!$D$2:$O$699,PROJETS!D211,TÂCHES!$K$2:$K$699)</f>
        <v>0</v>
      </c>
      <c r="M211" s="4">
        <f>COUNTIFS(TÂCHES!$N$2:$N$699,"Terminé",TÂCHES!$D$2:$D$699,D211)</f>
        <v>0</v>
      </c>
      <c r="N211" s="3" t="str">
        <f>IF(NOT(ISBLANK(G211)),G211-PARAMETRES!$C$6,"")</f>
        <v/>
      </c>
      <c r="O211" s="1" t="str">
        <f t="shared" si="6"/>
        <v>0</v>
      </c>
    </row>
    <row r="212" spans="1:15" x14ac:dyDescent="0.25">
      <c r="A212" s="1">
        <v>211</v>
      </c>
      <c r="B212" s="1" t="s">
        <v>41</v>
      </c>
      <c r="C212" s="1" t="e">
        <f>VLOOKUP(PROJETS!B212,CLIENTS!$B$2:$C$700, 2, FALSE)</f>
        <v>#N/A</v>
      </c>
      <c r="D212" s="1" t="str">
        <f>IF(NOT(ISBLANK(E212)),CONCATENATE(PARAMETRES!$C$4,A212),"")</f>
        <v/>
      </c>
      <c r="F212" s="2"/>
      <c r="G212" s="2"/>
      <c r="H212" s="9">
        <f t="shared" si="7"/>
        <v>0</v>
      </c>
      <c r="J212" s="4"/>
      <c r="K212" s="4" t="str">
        <f>IF(D212="","",COUNTIF(TÂCHES!$D$2:$D$699,D212))</f>
        <v/>
      </c>
      <c r="L212" s="4">
        <f ca="1">SUMIF(TÂCHES!$D$2:$O$699,PROJETS!D212,TÂCHES!$K$2:$K$699)</f>
        <v>0</v>
      </c>
      <c r="M212" s="4">
        <f>COUNTIFS(TÂCHES!$N$2:$N$699,"Terminé",TÂCHES!$D$2:$D$699,D212)</f>
        <v>0</v>
      </c>
      <c r="N212" s="3" t="str">
        <f>IF(NOT(ISBLANK(G212)),G212-PARAMETRES!$C$6,"")</f>
        <v/>
      </c>
      <c r="O212" s="1" t="str">
        <f t="shared" si="6"/>
        <v>0</v>
      </c>
    </row>
    <row r="213" spans="1:15" x14ac:dyDescent="0.25">
      <c r="A213" s="1">
        <v>212</v>
      </c>
      <c r="B213" s="1" t="s">
        <v>41</v>
      </c>
      <c r="C213" s="1" t="e">
        <f>VLOOKUP(PROJETS!B213,CLIENTS!$B$2:$C$700, 2, FALSE)</f>
        <v>#N/A</v>
      </c>
      <c r="D213" s="1" t="str">
        <f>IF(NOT(ISBLANK(E213)),CONCATENATE(PARAMETRES!$C$4,A213),"")</f>
        <v/>
      </c>
      <c r="F213" s="2"/>
      <c r="G213" s="2"/>
      <c r="H213" s="9">
        <f t="shared" si="7"/>
        <v>0</v>
      </c>
      <c r="J213" s="4"/>
      <c r="K213" s="4" t="str">
        <f>IF(D213="","",COUNTIF(TÂCHES!$D$2:$D$699,D213))</f>
        <v/>
      </c>
      <c r="L213" s="4">
        <f ca="1">SUMIF(TÂCHES!$D$2:$O$699,PROJETS!D213,TÂCHES!$K$2:$K$699)</f>
        <v>0</v>
      </c>
      <c r="M213" s="4">
        <f>COUNTIFS(TÂCHES!$N$2:$N$699,"Terminé",TÂCHES!$D$2:$D$699,D213)</f>
        <v>0</v>
      </c>
      <c r="N213" s="3" t="str">
        <f>IF(NOT(ISBLANK(G213)),G213-PARAMETRES!$C$6,"")</f>
        <v/>
      </c>
      <c r="O213" s="1" t="str">
        <f t="shared" si="6"/>
        <v>0</v>
      </c>
    </row>
    <row r="214" spans="1:15" x14ac:dyDescent="0.25">
      <c r="A214" s="1">
        <v>213</v>
      </c>
      <c r="B214" s="1" t="s">
        <v>41</v>
      </c>
      <c r="C214" s="1" t="e">
        <f>VLOOKUP(PROJETS!B214,CLIENTS!$B$2:$C$700, 2, FALSE)</f>
        <v>#N/A</v>
      </c>
      <c r="D214" s="1" t="str">
        <f>IF(NOT(ISBLANK(E214)),CONCATENATE(PARAMETRES!$C$4,A214),"")</f>
        <v/>
      </c>
      <c r="F214" s="2"/>
      <c r="G214" s="2"/>
      <c r="H214" s="9">
        <f t="shared" si="7"/>
        <v>0</v>
      </c>
      <c r="J214" s="4"/>
      <c r="K214" s="4" t="str">
        <f>IF(D214="","",COUNTIF(TÂCHES!$D$2:$D$699,D214))</f>
        <v/>
      </c>
      <c r="L214" s="4">
        <f ca="1">SUMIF(TÂCHES!$D$2:$O$699,PROJETS!D214,TÂCHES!$K$2:$K$699)</f>
        <v>0</v>
      </c>
      <c r="M214" s="4">
        <f>COUNTIFS(TÂCHES!$N$2:$N$699,"Terminé",TÂCHES!$D$2:$D$699,D214)</f>
        <v>0</v>
      </c>
      <c r="N214" s="3" t="str">
        <f>IF(NOT(ISBLANK(G214)),G214-PARAMETRES!$C$6,"")</f>
        <v/>
      </c>
      <c r="O214" s="1" t="str">
        <f t="shared" si="6"/>
        <v>0</v>
      </c>
    </row>
    <row r="215" spans="1:15" x14ac:dyDescent="0.25">
      <c r="A215" s="1">
        <v>214</v>
      </c>
      <c r="B215" s="1" t="s">
        <v>41</v>
      </c>
      <c r="C215" s="1" t="e">
        <f>VLOOKUP(PROJETS!B215,CLIENTS!$B$2:$C$700, 2, FALSE)</f>
        <v>#N/A</v>
      </c>
      <c r="D215" s="1" t="str">
        <f>IF(NOT(ISBLANK(E215)),CONCATENATE(PARAMETRES!$C$4,A215),"")</f>
        <v/>
      </c>
      <c r="F215" s="2"/>
      <c r="G215" s="2"/>
      <c r="H215" s="9">
        <f t="shared" si="7"/>
        <v>0</v>
      </c>
      <c r="J215" s="4"/>
      <c r="K215" s="4" t="str">
        <f>IF(D215="","",COUNTIF(TÂCHES!$D$2:$D$699,D215))</f>
        <v/>
      </c>
      <c r="L215" s="4">
        <f ca="1">SUMIF(TÂCHES!$D$2:$O$699,PROJETS!D215,TÂCHES!$K$2:$K$699)</f>
        <v>0</v>
      </c>
      <c r="M215" s="4">
        <f>COUNTIFS(TÂCHES!$N$2:$N$699,"Terminé",TÂCHES!$D$2:$D$699,D215)</f>
        <v>0</v>
      </c>
      <c r="N215" s="3" t="str">
        <f>IF(NOT(ISBLANK(G215)),G215-PARAMETRES!$C$6,"")</f>
        <v/>
      </c>
      <c r="O215" s="1" t="str">
        <f t="shared" si="6"/>
        <v>0</v>
      </c>
    </row>
    <row r="216" spans="1:15" x14ac:dyDescent="0.25">
      <c r="A216" s="1">
        <v>215</v>
      </c>
      <c r="B216" s="1" t="s">
        <v>41</v>
      </c>
      <c r="C216" s="1" t="e">
        <f>VLOOKUP(PROJETS!B216,CLIENTS!$B$2:$C$700, 2, FALSE)</f>
        <v>#N/A</v>
      </c>
      <c r="D216" s="1" t="str">
        <f>IF(NOT(ISBLANK(E216)),CONCATENATE(PARAMETRES!$C$4,A216),"")</f>
        <v/>
      </c>
      <c r="F216" s="2"/>
      <c r="G216" s="2"/>
      <c r="H216" s="9">
        <f t="shared" si="7"/>
        <v>0</v>
      </c>
      <c r="J216" s="4"/>
      <c r="K216" s="4" t="str">
        <f>IF(D216="","",COUNTIF(TÂCHES!$D$2:$D$699,D216))</f>
        <v/>
      </c>
      <c r="L216" s="4">
        <f ca="1">SUMIF(TÂCHES!$D$2:$O$699,PROJETS!D216,TÂCHES!$K$2:$K$699)</f>
        <v>0</v>
      </c>
      <c r="M216" s="4">
        <f>COUNTIFS(TÂCHES!$N$2:$N$699,"Terminé",TÂCHES!$D$2:$D$699,D216)</f>
        <v>0</v>
      </c>
      <c r="N216" s="3" t="str">
        <f>IF(NOT(ISBLANK(G216)),G216-PARAMETRES!$C$6,"")</f>
        <v/>
      </c>
      <c r="O216" s="1" t="str">
        <f t="shared" si="6"/>
        <v>0</v>
      </c>
    </row>
    <row r="217" spans="1:15" x14ac:dyDescent="0.25">
      <c r="A217" s="1">
        <v>216</v>
      </c>
      <c r="B217" s="1" t="s">
        <v>41</v>
      </c>
      <c r="C217" s="1" t="e">
        <f>VLOOKUP(PROJETS!B217,CLIENTS!$B$2:$C$700, 2, FALSE)</f>
        <v>#N/A</v>
      </c>
      <c r="D217" s="1" t="str">
        <f>IF(NOT(ISBLANK(E217)),CONCATENATE(PARAMETRES!$C$4,A217),"")</f>
        <v/>
      </c>
      <c r="F217" s="2"/>
      <c r="G217" s="2"/>
      <c r="H217" s="9">
        <f t="shared" si="7"/>
        <v>0</v>
      </c>
      <c r="J217" s="4"/>
      <c r="K217" s="4" t="str">
        <f>IF(D217="","",COUNTIF(TÂCHES!$D$2:$D$699,D217))</f>
        <v/>
      </c>
      <c r="L217" s="4">
        <f ca="1">SUMIF(TÂCHES!$D$2:$O$699,PROJETS!D217,TÂCHES!$K$2:$K$699)</f>
        <v>0</v>
      </c>
      <c r="M217" s="4">
        <f>COUNTIFS(TÂCHES!$N$2:$N$699,"Terminé",TÂCHES!$D$2:$D$699,D217)</f>
        <v>0</v>
      </c>
      <c r="N217" s="3" t="str">
        <f>IF(NOT(ISBLANK(G217)),G217-PARAMETRES!$C$6,"")</f>
        <v/>
      </c>
      <c r="O217" s="1" t="str">
        <f t="shared" si="6"/>
        <v>0</v>
      </c>
    </row>
    <row r="218" spans="1:15" x14ac:dyDescent="0.25">
      <c r="A218" s="1">
        <v>217</v>
      </c>
      <c r="B218" s="1" t="s">
        <v>41</v>
      </c>
      <c r="C218" s="1" t="e">
        <f>VLOOKUP(PROJETS!B218,CLIENTS!$B$2:$C$700, 2, FALSE)</f>
        <v>#N/A</v>
      </c>
      <c r="D218" s="1" t="str">
        <f>IF(NOT(ISBLANK(E218)),CONCATENATE(PARAMETRES!$C$4,A218),"")</f>
        <v/>
      </c>
      <c r="F218" s="2"/>
      <c r="G218" s="2"/>
      <c r="H218" s="9">
        <f t="shared" si="7"/>
        <v>0</v>
      </c>
      <c r="J218" s="4"/>
      <c r="K218" s="4" t="str">
        <f>IF(D218="","",COUNTIF(TÂCHES!$D$2:$D$699,D218))</f>
        <v/>
      </c>
      <c r="L218" s="4">
        <f ca="1">SUMIF(TÂCHES!$D$2:$O$699,PROJETS!D218,TÂCHES!$K$2:$K$699)</f>
        <v>0</v>
      </c>
      <c r="M218" s="4">
        <f>COUNTIFS(TÂCHES!$N$2:$N$699,"Terminé",TÂCHES!$D$2:$D$699,D218)</f>
        <v>0</v>
      </c>
      <c r="N218" s="3" t="str">
        <f>IF(NOT(ISBLANK(G218)),G218-PARAMETRES!$C$6,"")</f>
        <v/>
      </c>
      <c r="O218" s="1" t="str">
        <f t="shared" si="6"/>
        <v>0</v>
      </c>
    </row>
    <row r="219" spans="1:15" x14ac:dyDescent="0.25">
      <c r="A219" s="1">
        <v>218</v>
      </c>
      <c r="B219" s="1" t="s">
        <v>41</v>
      </c>
      <c r="C219" s="1" t="e">
        <f>VLOOKUP(PROJETS!B219,CLIENTS!$B$2:$C$700, 2, FALSE)</f>
        <v>#N/A</v>
      </c>
      <c r="D219" s="1" t="str">
        <f>IF(NOT(ISBLANK(E219)),CONCATENATE(PARAMETRES!$C$4,A219),"")</f>
        <v/>
      </c>
      <c r="F219" s="2"/>
      <c r="G219" s="2"/>
      <c r="H219" s="9">
        <f t="shared" si="7"/>
        <v>0</v>
      </c>
      <c r="J219" s="4"/>
      <c r="K219" s="4" t="str">
        <f>IF(D219="","",COUNTIF(TÂCHES!$D$2:$D$699,D219))</f>
        <v/>
      </c>
      <c r="L219" s="4">
        <f ca="1">SUMIF(TÂCHES!$D$2:$O$699,PROJETS!D219,TÂCHES!$K$2:$K$699)</f>
        <v>0</v>
      </c>
      <c r="M219" s="4">
        <f>COUNTIFS(TÂCHES!$N$2:$N$699,"Terminé",TÂCHES!$D$2:$D$699,D219)</f>
        <v>0</v>
      </c>
      <c r="N219" s="3" t="str">
        <f>IF(NOT(ISBLANK(G219)),G219-PARAMETRES!$C$6,"")</f>
        <v/>
      </c>
      <c r="O219" s="1" t="str">
        <f t="shared" si="6"/>
        <v>0</v>
      </c>
    </row>
    <row r="220" spans="1:15" x14ac:dyDescent="0.25">
      <c r="A220" s="1">
        <v>219</v>
      </c>
      <c r="B220" s="1" t="s">
        <v>41</v>
      </c>
      <c r="C220" s="1" t="e">
        <f>VLOOKUP(PROJETS!B220,CLIENTS!$B$2:$C$700, 2, FALSE)</f>
        <v>#N/A</v>
      </c>
      <c r="D220" s="1" t="str">
        <f>IF(NOT(ISBLANK(E220)),CONCATENATE(PARAMETRES!$C$4,A220),"")</f>
        <v/>
      </c>
      <c r="F220" s="2"/>
      <c r="G220" s="2"/>
      <c r="H220" s="9">
        <f t="shared" si="7"/>
        <v>0</v>
      </c>
      <c r="J220" s="4"/>
      <c r="K220" s="4" t="str">
        <f>IF(D220="","",COUNTIF(TÂCHES!$D$2:$D$699,D220))</f>
        <v/>
      </c>
      <c r="L220" s="4">
        <f ca="1">SUMIF(TÂCHES!$D$2:$O$699,PROJETS!D220,TÂCHES!$K$2:$K$699)</f>
        <v>0</v>
      </c>
      <c r="M220" s="4">
        <f>COUNTIFS(TÂCHES!$N$2:$N$699,"Terminé",TÂCHES!$D$2:$D$699,D220)</f>
        <v>0</v>
      </c>
      <c r="N220" s="3" t="str">
        <f>IF(NOT(ISBLANK(G220)),G220-PARAMETRES!$C$6,"")</f>
        <v/>
      </c>
      <c r="O220" s="1" t="str">
        <f t="shared" si="6"/>
        <v>0</v>
      </c>
    </row>
    <row r="221" spans="1:15" x14ac:dyDescent="0.25">
      <c r="A221" s="1">
        <v>220</v>
      </c>
      <c r="B221" s="1" t="s">
        <v>41</v>
      </c>
      <c r="C221" s="1" t="e">
        <f>VLOOKUP(PROJETS!B221,CLIENTS!$B$2:$C$700, 2, FALSE)</f>
        <v>#N/A</v>
      </c>
      <c r="D221" s="1" t="str">
        <f>IF(NOT(ISBLANK(E221)),CONCATENATE(PARAMETRES!$C$4,A221),"")</f>
        <v/>
      </c>
      <c r="F221" s="2"/>
      <c r="G221" s="2"/>
      <c r="H221" s="9">
        <f t="shared" si="7"/>
        <v>0</v>
      </c>
      <c r="J221" s="4"/>
      <c r="K221" s="4" t="str">
        <f>IF(D221="","",COUNTIF(TÂCHES!$D$2:$D$699,D221))</f>
        <v/>
      </c>
      <c r="L221" s="4">
        <f ca="1">SUMIF(TÂCHES!$D$2:$O$699,PROJETS!D221,TÂCHES!$K$2:$K$699)</f>
        <v>0</v>
      </c>
      <c r="M221" s="4">
        <f>COUNTIFS(TÂCHES!$N$2:$N$699,"Terminé",TÂCHES!$D$2:$D$699,D221)</f>
        <v>0</v>
      </c>
      <c r="N221" s="3" t="str">
        <f>IF(NOT(ISBLANK(G221)),G221-PARAMETRES!$C$6,"")</f>
        <v/>
      </c>
      <c r="O221" s="1" t="str">
        <f t="shared" si="6"/>
        <v>0</v>
      </c>
    </row>
    <row r="222" spans="1:15" x14ac:dyDescent="0.25">
      <c r="A222" s="1">
        <v>221</v>
      </c>
      <c r="B222" s="1" t="s">
        <v>41</v>
      </c>
      <c r="C222" s="1" t="e">
        <f>VLOOKUP(PROJETS!B222,CLIENTS!$B$2:$C$700, 2, FALSE)</f>
        <v>#N/A</v>
      </c>
      <c r="D222" s="1" t="str">
        <f>IF(NOT(ISBLANK(E222)),CONCATENATE(PARAMETRES!$C$4,A222),"")</f>
        <v/>
      </c>
      <c r="F222" s="2"/>
      <c r="G222" s="2"/>
      <c r="H222" s="9">
        <f t="shared" si="7"/>
        <v>0</v>
      </c>
      <c r="J222" s="4"/>
      <c r="K222" s="4" t="str">
        <f>IF(D222="","",COUNTIF(TÂCHES!$D$2:$D$699,D222))</f>
        <v/>
      </c>
      <c r="L222" s="4">
        <f ca="1">SUMIF(TÂCHES!$D$2:$O$699,PROJETS!D222,TÂCHES!$K$2:$K$699)</f>
        <v>0</v>
      </c>
      <c r="M222" s="4">
        <f>COUNTIFS(TÂCHES!$N$2:$N$699,"Terminé",TÂCHES!$D$2:$D$699,D222)</f>
        <v>0</v>
      </c>
      <c r="N222" s="3" t="str">
        <f>IF(NOT(ISBLANK(G222)),G222-PARAMETRES!$C$6,"")</f>
        <v/>
      </c>
      <c r="O222" s="1" t="str">
        <f t="shared" si="6"/>
        <v>0</v>
      </c>
    </row>
    <row r="223" spans="1:15" x14ac:dyDescent="0.25">
      <c r="A223" s="1">
        <v>222</v>
      </c>
      <c r="B223" s="1" t="s">
        <v>41</v>
      </c>
      <c r="C223" s="1" t="e">
        <f>VLOOKUP(PROJETS!B223,CLIENTS!$B$2:$C$700, 2, FALSE)</f>
        <v>#N/A</v>
      </c>
      <c r="D223" s="1" t="str">
        <f>IF(NOT(ISBLANK(E223)),CONCATENATE(PARAMETRES!$C$4,A223),"")</f>
        <v/>
      </c>
      <c r="F223" s="2"/>
      <c r="G223" s="2"/>
      <c r="H223" s="9">
        <f t="shared" si="7"/>
        <v>0</v>
      </c>
      <c r="J223" s="4"/>
      <c r="K223" s="4" t="str">
        <f>IF(D223="","",COUNTIF(TÂCHES!$D$2:$D$699,D223))</f>
        <v/>
      </c>
      <c r="L223" s="4">
        <f ca="1">SUMIF(TÂCHES!$D$2:$O$699,PROJETS!D223,TÂCHES!$K$2:$K$699)</f>
        <v>0</v>
      </c>
      <c r="M223" s="4">
        <f>COUNTIFS(TÂCHES!$N$2:$N$699,"Terminé",TÂCHES!$D$2:$D$699,D223)</f>
        <v>0</v>
      </c>
      <c r="N223" s="3" t="str">
        <f>IF(NOT(ISBLANK(G223)),G223-PARAMETRES!$C$6,"")</f>
        <v/>
      </c>
      <c r="O223" s="1" t="str">
        <f t="shared" si="6"/>
        <v>0</v>
      </c>
    </row>
    <row r="224" spans="1:15" x14ac:dyDescent="0.25">
      <c r="A224" s="1">
        <v>223</v>
      </c>
      <c r="B224" s="1" t="s">
        <v>41</v>
      </c>
      <c r="C224" s="1" t="e">
        <f>VLOOKUP(PROJETS!B224,CLIENTS!$B$2:$C$700, 2, FALSE)</f>
        <v>#N/A</v>
      </c>
      <c r="D224" s="1" t="str">
        <f>IF(NOT(ISBLANK(E224)),CONCATENATE(PARAMETRES!$C$4,A224),"")</f>
        <v/>
      </c>
      <c r="F224" s="2"/>
      <c r="G224" s="2"/>
      <c r="H224" s="9">
        <f t="shared" si="7"/>
        <v>0</v>
      </c>
      <c r="J224" s="4"/>
      <c r="K224" s="4" t="str">
        <f>IF(D224="","",COUNTIF(TÂCHES!$D$2:$D$699,D224))</f>
        <v/>
      </c>
      <c r="L224" s="4">
        <f ca="1">SUMIF(TÂCHES!$D$2:$O$699,PROJETS!D224,TÂCHES!$K$2:$K$699)</f>
        <v>0</v>
      </c>
      <c r="M224" s="4">
        <f>COUNTIFS(TÂCHES!$N$2:$N$699,"Terminé",TÂCHES!$D$2:$D$699,D224)</f>
        <v>0</v>
      </c>
      <c r="N224" s="3" t="str">
        <f>IF(NOT(ISBLANK(G224)),G224-PARAMETRES!$C$6,"")</f>
        <v/>
      </c>
      <c r="O224" s="1" t="str">
        <f t="shared" si="6"/>
        <v>0</v>
      </c>
    </row>
    <row r="225" spans="1:15" x14ac:dyDescent="0.25">
      <c r="A225" s="1">
        <v>224</v>
      </c>
      <c r="B225" s="1" t="s">
        <v>41</v>
      </c>
      <c r="C225" s="1" t="e">
        <f>VLOOKUP(PROJETS!B225,CLIENTS!$B$2:$C$700, 2, FALSE)</f>
        <v>#N/A</v>
      </c>
      <c r="D225" s="1" t="str">
        <f>IF(NOT(ISBLANK(E225)),CONCATENATE(PARAMETRES!$C$4,A225),"")</f>
        <v/>
      </c>
      <c r="F225" s="2"/>
      <c r="G225" s="2"/>
      <c r="H225" s="9">
        <f t="shared" si="7"/>
        <v>0</v>
      </c>
      <c r="J225" s="4"/>
      <c r="K225" s="4" t="str">
        <f>IF(D225="","",COUNTIF(TÂCHES!$D$2:$D$699,D225))</f>
        <v/>
      </c>
      <c r="L225" s="4">
        <f ca="1">SUMIF(TÂCHES!$D$2:$O$699,PROJETS!D225,TÂCHES!$K$2:$K$699)</f>
        <v>0</v>
      </c>
      <c r="M225" s="4">
        <f>COUNTIFS(TÂCHES!$N$2:$N$699,"Terminé",TÂCHES!$D$2:$D$699,D225)</f>
        <v>0</v>
      </c>
      <c r="N225" s="3" t="str">
        <f>IF(NOT(ISBLANK(G225)),G225-PARAMETRES!$C$6,"")</f>
        <v/>
      </c>
      <c r="O225" s="1" t="str">
        <f t="shared" si="6"/>
        <v>0</v>
      </c>
    </row>
    <row r="226" spans="1:15" x14ac:dyDescent="0.25">
      <c r="A226" s="1">
        <v>225</v>
      </c>
      <c r="B226" s="1" t="s">
        <v>41</v>
      </c>
      <c r="C226" s="1" t="e">
        <f>VLOOKUP(PROJETS!B226,CLIENTS!$B$2:$C$700, 2, FALSE)</f>
        <v>#N/A</v>
      </c>
      <c r="D226" s="1" t="str">
        <f>IF(NOT(ISBLANK(E226)),CONCATENATE(PARAMETRES!$C$4,A226),"")</f>
        <v/>
      </c>
      <c r="F226" s="2"/>
      <c r="G226" s="2"/>
      <c r="H226" s="9">
        <f t="shared" si="7"/>
        <v>0</v>
      </c>
      <c r="J226" s="4"/>
      <c r="K226" s="4" t="str">
        <f>IF(D226="","",COUNTIF(TÂCHES!$D$2:$D$699,D226))</f>
        <v/>
      </c>
      <c r="L226" s="4">
        <f ca="1">SUMIF(TÂCHES!$D$2:$O$699,PROJETS!D226,TÂCHES!$K$2:$K$699)</f>
        <v>0</v>
      </c>
      <c r="M226" s="4">
        <f>COUNTIFS(TÂCHES!$N$2:$N$699,"Terminé",TÂCHES!$D$2:$D$699,D226)</f>
        <v>0</v>
      </c>
      <c r="N226" s="3" t="str">
        <f>IF(NOT(ISBLANK(G226)),G226-PARAMETRES!$C$6,"")</f>
        <v/>
      </c>
      <c r="O226" s="1" t="str">
        <f t="shared" si="6"/>
        <v>0</v>
      </c>
    </row>
    <row r="227" spans="1:15" x14ac:dyDescent="0.25">
      <c r="A227" s="1">
        <v>226</v>
      </c>
      <c r="B227" s="1" t="s">
        <v>41</v>
      </c>
      <c r="C227" s="1" t="e">
        <f>VLOOKUP(PROJETS!B227,CLIENTS!$B$2:$C$700, 2, FALSE)</f>
        <v>#N/A</v>
      </c>
      <c r="D227" s="1" t="str">
        <f>IF(NOT(ISBLANK(E227)),CONCATENATE(PARAMETRES!$C$4,A227),"")</f>
        <v/>
      </c>
      <c r="F227" s="2"/>
      <c r="G227" s="2"/>
      <c r="H227" s="9">
        <f t="shared" si="7"/>
        <v>0</v>
      </c>
      <c r="J227" s="4"/>
      <c r="K227" s="4" t="str">
        <f>IF(D227="","",COUNTIF(TÂCHES!$D$2:$D$699,D227))</f>
        <v/>
      </c>
      <c r="L227" s="4">
        <f ca="1">SUMIF(TÂCHES!$D$2:$O$699,PROJETS!D227,TÂCHES!$K$2:$K$699)</f>
        <v>0</v>
      </c>
      <c r="M227" s="4">
        <f>COUNTIFS(TÂCHES!$N$2:$N$699,"Terminé",TÂCHES!$D$2:$D$699,D227)</f>
        <v>0</v>
      </c>
      <c r="N227" s="3" t="str">
        <f>IF(NOT(ISBLANK(G227)),G227-PARAMETRES!$C$6,"")</f>
        <v/>
      </c>
      <c r="O227" s="1" t="str">
        <f t="shared" si="6"/>
        <v>0</v>
      </c>
    </row>
    <row r="228" spans="1:15" x14ac:dyDescent="0.25">
      <c r="A228" s="1">
        <v>227</v>
      </c>
      <c r="B228" s="1" t="s">
        <v>41</v>
      </c>
      <c r="C228" s="1" t="e">
        <f>VLOOKUP(PROJETS!B228,CLIENTS!$B$2:$C$700, 2, FALSE)</f>
        <v>#N/A</v>
      </c>
      <c r="D228" s="1" t="str">
        <f>IF(NOT(ISBLANK(E228)),CONCATENATE(PARAMETRES!$C$4,A228),"")</f>
        <v/>
      </c>
      <c r="F228" s="2"/>
      <c r="G228" s="2"/>
      <c r="H228" s="9">
        <f t="shared" si="7"/>
        <v>0</v>
      </c>
      <c r="J228" s="4"/>
      <c r="K228" s="4" t="str">
        <f>IF(D228="","",COUNTIF(TÂCHES!$D$2:$D$699,D228))</f>
        <v/>
      </c>
      <c r="L228" s="4">
        <f ca="1">SUMIF(TÂCHES!$D$2:$O$699,PROJETS!D228,TÂCHES!$K$2:$K$699)</f>
        <v>0</v>
      </c>
      <c r="M228" s="4">
        <f>COUNTIFS(TÂCHES!$N$2:$N$699,"Terminé",TÂCHES!$D$2:$D$699,D228)</f>
        <v>0</v>
      </c>
      <c r="N228" s="3" t="str">
        <f>IF(NOT(ISBLANK(G228)),G228-PARAMETRES!$C$6,"")</f>
        <v/>
      </c>
      <c r="O228" s="1" t="str">
        <f t="shared" si="6"/>
        <v>0</v>
      </c>
    </row>
    <row r="229" spans="1:15" x14ac:dyDescent="0.25">
      <c r="A229" s="1">
        <v>228</v>
      </c>
      <c r="B229" s="1" t="s">
        <v>41</v>
      </c>
      <c r="C229" s="1" t="e">
        <f>VLOOKUP(PROJETS!B229,CLIENTS!$B$2:$C$700, 2, FALSE)</f>
        <v>#N/A</v>
      </c>
      <c r="D229" s="1" t="str">
        <f>IF(NOT(ISBLANK(E229)),CONCATENATE(PARAMETRES!$C$4,A229),"")</f>
        <v/>
      </c>
      <c r="F229" s="2"/>
      <c r="G229" s="2"/>
      <c r="H229" s="9">
        <f t="shared" si="7"/>
        <v>0</v>
      </c>
      <c r="J229" s="4"/>
      <c r="K229" s="4" t="str">
        <f>IF(D229="","",COUNTIF(TÂCHES!$D$2:$D$699,D229))</f>
        <v/>
      </c>
      <c r="L229" s="4">
        <f ca="1">SUMIF(TÂCHES!$D$2:$O$699,PROJETS!D229,TÂCHES!$K$2:$K$699)</f>
        <v>0</v>
      </c>
      <c r="M229" s="4">
        <f>COUNTIFS(TÂCHES!$N$2:$N$699,"Terminé",TÂCHES!$D$2:$D$699,D229)</f>
        <v>0</v>
      </c>
      <c r="N229" s="3" t="str">
        <f>IF(NOT(ISBLANK(G229)),G229-PARAMETRES!$C$6,"")</f>
        <v/>
      </c>
      <c r="O229" s="1" t="str">
        <f t="shared" si="6"/>
        <v>0</v>
      </c>
    </row>
    <row r="230" spans="1:15" x14ac:dyDescent="0.25">
      <c r="A230" s="1">
        <v>229</v>
      </c>
      <c r="B230" s="1" t="s">
        <v>41</v>
      </c>
      <c r="C230" s="1" t="e">
        <f>VLOOKUP(PROJETS!B230,CLIENTS!$B$2:$C$700, 2, FALSE)</f>
        <v>#N/A</v>
      </c>
      <c r="D230" s="1" t="str">
        <f>IF(NOT(ISBLANK(E230)),CONCATENATE(PARAMETRES!$C$4,A230),"")</f>
        <v/>
      </c>
      <c r="F230" s="2"/>
      <c r="G230" s="2"/>
      <c r="H230" s="9">
        <f t="shared" si="7"/>
        <v>0</v>
      </c>
      <c r="J230" s="4"/>
      <c r="K230" s="4" t="str">
        <f>IF(D230="","",COUNTIF(TÂCHES!$D$2:$D$699,D230))</f>
        <v/>
      </c>
      <c r="L230" s="4">
        <f ca="1">SUMIF(TÂCHES!$D$2:$O$699,PROJETS!D230,TÂCHES!$K$2:$K$699)</f>
        <v>0</v>
      </c>
      <c r="M230" s="4">
        <f>COUNTIFS(TÂCHES!$N$2:$N$699,"Terminé",TÂCHES!$D$2:$D$699,D230)</f>
        <v>0</v>
      </c>
      <c r="N230" s="3" t="str">
        <f>IF(NOT(ISBLANK(G230)),G230-PARAMETRES!$C$6,"")</f>
        <v/>
      </c>
      <c r="O230" s="1" t="str">
        <f t="shared" si="6"/>
        <v>0</v>
      </c>
    </row>
    <row r="231" spans="1:15" x14ac:dyDescent="0.25">
      <c r="A231" s="1">
        <v>230</v>
      </c>
      <c r="B231" s="1" t="s">
        <v>41</v>
      </c>
      <c r="C231" s="1" t="e">
        <f>VLOOKUP(PROJETS!B231,CLIENTS!$B$2:$C$700, 2, FALSE)</f>
        <v>#N/A</v>
      </c>
      <c r="D231" s="1" t="str">
        <f>IF(NOT(ISBLANK(E231)),CONCATENATE(PARAMETRES!$C$4,A231),"")</f>
        <v/>
      </c>
      <c r="F231" s="2"/>
      <c r="G231" s="2"/>
      <c r="H231" s="9">
        <f t="shared" si="7"/>
        <v>0</v>
      </c>
      <c r="J231" s="4"/>
      <c r="K231" s="4" t="str">
        <f>IF(D231="","",COUNTIF(TÂCHES!$D$2:$D$699,D231))</f>
        <v/>
      </c>
      <c r="L231" s="4">
        <f ca="1">SUMIF(TÂCHES!$D$2:$O$699,PROJETS!D231,TÂCHES!$K$2:$K$699)</f>
        <v>0</v>
      </c>
      <c r="M231" s="4">
        <f>COUNTIFS(TÂCHES!$N$2:$N$699,"Terminé",TÂCHES!$D$2:$D$699,D231)</f>
        <v>0</v>
      </c>
      <c r="N231" s="3" t="str">
        <f>IF(NOT(ISBLANK(G231)),G231-PARAMETRES!$C$6,"")</f>
        <v/>
      </c>
      <c r="O231" s="1" t="str">
        <f t="shared" si="6"/>
        <v>0</v>
      </c>
    </row>
    <row r="232" spans="1:15" x14ac:dyDescent="0.25">
      <c r="A232" s="1">
        <v>231</v>
      </c>
      <c r="B232" s="1" t="s">
        <v>41</v>
      </c>
      <c r="C232" s="1" t="e">
        <f>VLOOKUP(PROJETS!B232,CLIENTS!$B$2:$C$700, 2, FALSE)</f>
        <v>#N/A</v>
      </c>
      <c r="D232" s="1" t="str">
        <f>IF(NOT(ISBLANK(E232)),CONCATENATE(PARAMETRES!$C$4,A232),"")</f>
        <v/>
      </c>
      <c r="F232" s="2"/>
      <c r="G232" s="2"/>
      <c r="H232" s="9">
        <f t="shared" si="7"/>
        <v>0</v>
      </c>
      <c r="J232" s="4"/>
      <c r="K232" s="4" t="str">
        <f>IF(D232="","",COUNTIF(TÂCHES!$D$2:$D$699,D232))</f>
        <v/>
      </c>
      <c r="L232" s="4">
        <f ca="1">SUMIF(TÂCHES!$D$2:$O$699,PROJETS!D232,TÂCHES!$K$2:$K$699)</f>
        <v>0</v>
      </c>
      <c r="M232" s="4">
        <f>COUNTIFS(TÂCHES!$N$2:$N$699,"Terminé",TÂCHES!$D$2:$D$699,D232)</f>
        <v>0</v>
      </c>
      <c r="N232" s="3" t="str">
        <f>IF(NOT(ISBLANK(G232)),G232-PARAMETRES!$C$6,"")</f>
        <v/>
      </c>
      <c r="O232" s="1" t="str">
        <f t="shared" si="6"/>
        <v>0</v>
      </c>
    </row>
    <row r="233" spans="1:15" x14ac:dyDescent="0.25">
      <c r="A233" s="1">
        <v>232</v>
      </c>
      <c r="B233" s="1" t="s">
        <v>41</v>
      </c>
      <c r="C233" s="1" t="e">
        <f>VLOOKUP(PROJETS!B233,CLIENTS!$B$2:$C$700, 2, FALSE)</f>
        <v>#N/A</v>
      </c>
      <c r="D233" s="1" t="str">
        <f>IF(NOT(ISBLANK(E233)),CONCATENATE(PARAMETRES!$C$4,A233),"")</f>
        <v/>
      </c>
      <c r="F233" s="2"/>
      <c r="G233" s="2"/>
      <c r="H233" s="9">
        <f t="shared" si="7"/>
        <v>0</v>
      </c>
      <c r="J233" s="4"/>
      <c r="K233" s="4" t="str">
        <f>IF(D233="","",COUNTIF(TÂCHES!$D$2:$D$699,D233))</f>
        <v/>
      </c>
      <c r="L233" s="4">
        <f ca="1">SUMIF(TÂCHES!$D$2:$O$699,PROJETS!D233,TÂCHES!$K$2:$K$699)</f>
        <v>0</v>
      </c>
      <c r="M233" s="4">
        <f>COUNTIFS(TÂCHES!$N$2:$N$699,"Terminé",TÂCHES!$D$2:$D$699,D233)</f>
        <v>0</v>
      </c>
      <c r="N233" s="3" t="str">
        <f>IF(NOT(ISBLANK(G233)),G233-PARAMETRES!$C$6,"")</f>
        <v/>
      </c>
      <c r="O233" s="1" t="str">
        <f t="shared" si="6"/>
        <v>0</v>
      </c>
    </row>
    <row r="234" spans="1:15" x14ac:dyDescent="0.25">
      <c r="A234" s="1">
        <v>233</v>
      </c>
      <c r="B234" s="1" t="s">
        <v>41</v>
      </c>
      <c r="C234" s="1" t="e">
        <f>VLOOKUP(PROJETS!B234,CLIENTS!$B$2:$C$700, 2, FALSE)</f>
        <v>#N/A</v>
      </c>
      <c r="D234" s="1" t="str">
        <f>IF(NOT(ISBLANK(E234)),CONCATENATE(PARAMETRES!$C$4,A234),"")</f>
        <v/>
      </c>
      <c r="F234" s="2"/>
      <c r="G234" s="2"/>
      <c r="H234" s="9">
        <f t="shared" si="7"/>
        <v>0</v>
      </c>
      <c r="J234" s="4"/>
      <c r="K234" s="4" t="str">
        <f>IF(D234="","",COUNTIF(TÂCHES!$D$2:$D$699,D234))</f>
        <v/>
      </c>
      <c r="L234" s="4">
        <f ca="1">SUMIF(TÂCHES!$D$2:$O$699,PROJETS!D234,TÂCHES!$K$2:$K$699)</f>
        <v>0</v>
      </c>
      <c r="M234" s="4">
        <f>COUNTIFS(TÂCHES!$N$2:$N$699,"Terminé",TÂCHES!$D$2:$D$699,D234)</f>
        <v>0</v>
      </c>
      <c r="N234" s="3" t="str">
        <f>IF(NOT(ISBLANK(G234)),G234-PARAMETRES!$C$6,"")</f>
        <v/>
      </c>
      <c r="O234" s="1" t="str">
        <f t="shared" si="6"/>
        <v>0</v>
      </c>
    </row>
    <row r="235" spans="1:15" x14ac:dyDescent="0.25">
      <c r="A235" s="1">
        <v>234</v>
      </c>
      <c r="B235" s="1" t="s">
        <v>41</v>
      </c>
      <c r="C235" s="1" t="e">
        <f>VLOOKUP(PROJETS!B235,CLIENTS!$B$2:$C$700, 2, FALSE)</f>
        <v>#N/A</v>
      </c>
      <c r="D235" s="1" t="str">
        <f>IF(NOT(ISBLANK(E235)),CONCATENATE(PARAMETRES!$C$4,A235),"")</f>
        <v/>
      </c>
      <c r="F235" s="2"/>
      <c r="G235" s="2"/>
      <c r="H235" s="9">
        <f t="shared" si="7"/>
        <v>0</v>
      </c>
      <c r="J235" s="4"/>
      <c r="K235" s="4" t="str">
        <f>IF(D235="","",COUNTIF(TÂCHES!$D$2:$D$699,D235))</f>
        <v/>
      </c>
      <c r="L235" s="4">
        <f ca="1">SUMIF(TÂCHES!$D$2:$O$699,PROJETS!D235,TÂCHES!$K$2:$K$699)</f>
        <v>0</v>
      </c>
      <c r="M235" s="4">
        <f>COUNTIFS(TÂCHES!$N$2:$N$699,"Terminé",TÂCHES!$D$2:$D$699,D235)</f>
        <v>0</v>
      </c>
      <c r="N235" s="3" t="str">
        <f>IF(NOT(ISBLANK(G235)),G235-PARAMETRES!$C$6,"")</f>
        <v/>
      </c>
      <c r="O235" s="1" t="str">
        <f t="shared" si="6"/>
        <v>0</v>
      </c>
    </row>
    <row r="236" spans="1:15" x14ac:dyDescent="0.25">
      <c r="A236" s="1">
        <v>235</v>
      </c>
      <c r="B236" s="1" t="s">
        <v>41</v>
      </c>
      <c r="C236" s="1" t="e">
        <f>VLOOKUP(PROJETS!B236,CLIENTS!$B$2:$C$700, 2, FALSE)</f>
        <v>#N/A</v>
      </c>
      <c r="D236" s="1" t="str">
        <f>IF(NOT(ISBLANK(E236)),CONCATENATE(PARAMETRES!$C$4,A236),"")</f>
        <v/>
      </c>
      <c r="F236" s="2"/>
      <c r="G236" s="2"/>
      <c r="H236" s="9">
        <f t="shared" si="7"/>
        <v>0</v>
      </c>
      <c r="J236" s="4"/>
      <c r="K236" s="4" t="str">
        <f>IF(D236="","",COUNTIF(TÂCHES!$D$2:$D$699,D236))</f>
        <v/>
      </c>
      <c r="L236" s="4">
        <f ca="1">SUMIF(TÂCHES!$D$2:$O$699,PROJETS!D236,TÂCHES!$K$2:$K$699)</f>
        <v>0</v>
      </c>
      <c r="M236" s="4">
        <f>COUNTIFS(TÂCHES!$N$2:$N$699,"Terminé",TÂCHES!$D$2:$D$699,D236)</f>
        <v>0</v>
      </c>
      <c r="N236" s="3" t="str">
        <f>IF(NOT(ISBLANK(G236)),G236-PARAMETRES!$C$6,"")</f>
        <v/>
      </c>
      <c r="O236" s="1" t="str">
        <f t="shared" si="6"/>
        <v>0</v>
      </c>
    </row>
    <row r="237" spans="1:15" x14ac:dyDescent="0.25">
      <c r="A237" s="1">
        <v>236</v>
      </c>
      <c r="B237" s="1" t="s">
        <v>41</v>
      </c>
      <c r="C237" s="1" t="e">
        <f>VLOOKUP(PROJETS!B237,CLIENTS!$B$2:$C$700, 2, FALSE)</f>
        <v>#N/A</v>
      </c>
      <c r="D237" s="1" t="str">
        <f>IF(NOT(ISBLANK(E237)),CONCATENATE(PARAMETRES!$C$4,A237),"")</f>
        <v/>
      </c>
      <c r="F237" s="2"/>
      <c r="G237" s="2"/>
      <c r="H237" s="9">
        <f t="shared" si="7"/>
        <v>0</v>
      </c>
      <c r="J237" s="4"/>
      <c r="K237" s="4" t="str">
        <f>IF(D237="","",COUNTIF(TÂCHES!$D$2:$D$699,D237))</f>
        <v/>
      </c>
      <c r="L237" s="4">
        <f ca="1">SUMIF(TÂCHES!$D$2:$O$699,PROJETS!D237,TÂCHES!$K$2:$K$699)</f>
        <v>0</v>
      </c>
      <c r="M237" s="4">
        <f>COUNTIFS(TÂCHES!$N$2:$N$699,"Terminé",TÂCHES!$D$2:$D$699,D237)</f>
        <v>0</v>
      </c>
      <c r="N237" s="3" t="str">
        <f>IF(NOT(ISBLANK(G237)),G237-PARAMETRES!$C$6,"")</f>
        <v/>
      </c>
      <c r="O237" s="1" t="str">
        <f t="shared" si="6"/>
        <v>0</v>
      </c>
    </row>
    <row r="238" spans="1:15" x14ac:dyDescent="0.25">
      <c r="A238" s="1">
        <v>237</v>
      </c>
      <c r="B238" s="1" t="s">
        <v>41</v>
      </c>
      <c r="C238" s="1" t="e">
        <f>VLOOKUP(PROJETS!B238,CLIENTS!$B$2:$C$700, 2, FALSE)</f>
        <v>#N/A</v>
      </c>
      <c r="D238" s="1" t="str">
        <f>IF(NOT(ISBLANK(E238)),CONCATENATE(PARAMETRES!$C$4,A238),"")</f>
        <v/>
      </c>
      <c r="F238" s="2"/>
      <c r="G238" s="2"/>
      <c r="H238" s="9">
        <f t="shared" si="7"/>
        <v>0</v>
      </c>
      <c r="J238" s="4"/>
      <c r="K238" s="4" t="str">
        <f>IF(D238="","",COUNTIF(TÂCHES!$D$2:$D$699,D238))</f>
        <v/>
      </c>
      <c r="L238" s="4">
        <f ca="1">SUMIF(TÂCHES!$D$2:$O$699,PROJETS!D238,TÂCHES!$K$2:$K$699)</f>
        <v>0</v>
      </c>
      <c r="M238" s="4">
        <f>COUNTIFS(TÂCHES!$N$2:$N$699,"Terminé",TÂCHES!$D$2:$D$699,D238)</f>
        <v>0</v>
      </c>
      <c r="N238" s="3" t="str">
        <f>IF(NOT(ISBLANK(G238)),G238-PARAMETRES!$C$6,"")</f>
        <v/>
      </c>
      <c r="O238" s="1" t="str">
        <f t="shared" si="6"/>
        <v>0</v>
      </c>
    </row>
    <row r="239" spans="1:15" x14ac:dyDescent="0.25">
      <c r="A239" s="1">
        <v>238</v>
      </c>
      <c r="B239" s="1" t="s">
        <v>41</v>
      </c>
      <c r="C239" s="1" t="e">
        <f>VLOOKUP(PROJETS!B239,CLIENTS!$B$2:$C$700, 2, FALSE)</f>
        <v>#N/A</v>
      </c>
      <c r="D239" s="1" t="str">
        <f>IF(NOT(ISBLANK(E239)),CONCATENATE(PARAMETRES!$C$4,A239),"")</f>
        <v/>
      </c>
      <c r="F239" s="2"/>
      <c r="G239" s="2"/>
      <c r="H239" s="9">
        <f t="shared" si="7"/>
        <v>0</v>
      </c>
      <c r="J239" s="4"/>
      <c r="K239" s="4" t="str">
        <f>IF(D239="","",COUNTIF(TÂCHES!$D$2:$D$699,D239))</f>
        <v/>
      </c>
      <c r="L239" s="4">
        <f ca="1">SUMIF(TÂCHES!$D$2:$O$699,PROJETS!D239,TÂCHES!$K$2:$K$699)</f>
        <v>0</v>
      </c>
      <c r="M239" s="4">
        <f>COUNTIFS(TÂCHES!$N$2:$N$699,"Terminé",TÂCHES!$D$2:$D$699,D239)</f>
        <v>0</v>
      </c>
      <c r="N239" s="3" t="str">
        <f>IF(NOT(ISBLANK(G239)),G239-PARAMETRES!$C$6,"")</f>
        <v/>
      </c>
      <c r="O239" s="1" t="str">
        <f t="shared" si="6"/>
        <v>0</v>
      </c>
    </row>
    <row r="240" spans="1:15" x14ac:dyDescent="0.25">
      <c r="A240" s="1">
        <v>239</v>
      </c>
      <c r="B240" s="1" t="s">
        <v>41</v>
      </c>
      <c r="C240" s="1" t="e">
        <f>VLOOKUP(PROJETS!B240,CLIENTS!$B$2:$C$700, 2, FALSE)</f>
        <v>#N/A</v>
      </c>
      <c r="D240" s="1" t="str">
        <f>IF(NOT(ISBLANK(E240)),CONCATENATE(PARAMETRES!$C$4,A240),"")</f>
        <v/>
      </c>
      <c r="F240" s="2"/>
      <c r="G240" s="2"/>
      <c r="H240" s="9">
        <f t="shared" si="7"/>
        <v>0</v>
      </c>
      <c r="J240" s="4"/>
      <c r="K240" s="4" t="str">
        <f>IF(D240="","",COUNTIF(TÂCHES!$D$2:$D$699,D240))</f>
        <v/>
      </c>
      <c r="L240" s="4">
        <f ca="1">SUMIF(TÂCHES!$D$2:$O$699,PROJETS!D240,TÂCHES!$K$2:$K$699)</f>
        <v>0</v>
      </c>
      <c r="M240" s="4">
        <f>COUNTIFS(TÂCHES!$N$2:$N$699,"Terminé",TÂCHES!$D$2:$D$699,D240)</f>
        <v>0</v>
      </c>
      <c r="N240" s="3" t="str">
        <f>IF(NOT(ISBLANK(G240)),G240-PARAMETRES!$C$6,"")</f>
        <v/>
      </c>
      <c r="O240" s="1" t="str">
        <f t="shared" si="6"/>
        <v>0</v>
      </c>
    </row>
    <row r="241" spans="1:15" x14ac:dyDescent="0.25">
      <c r="A241" s="1">
        <v>240</v>
      </c>
      <c r="B241" s="1" t="s">
        <v>41</v>
      </c>
      <c r="C241" s="1" t="e">
        <f>VLOOKUP(PROJETS!B241,CLIENTS!$B$2:$C$700, 2, FALSE)</f>
        <v>#N/A</v>
      </c>
      <c r="D241" s="1" t="str">
        <f>IF(NOT(ISBLANK(E241)),CONCATENATE(PARAMETRES!$C$4,A241),"")</f>
        <v/>
      </c>
      <c r="F241" s="2"/>
      <c r="G241" s="2"/>
      <c r="H241" s="9">
        <f t="shared" si="7"/>
        <v>0</v>
      </c>
      <c r="J241" s="4"/>
      <c r="K241" s="4" t="str">
        <f>IF(D241="","",COUNTIF(TÂCHES!$D$2:$D$699,D241))</f>
        <v/>
      </c>
      <c r="L241" s="4">
        <f ca="1">SUMIF(TÂCHES!$D$2:$O$699,PROJETS!D241,TÂCHES!$K$2:$K$699)</f>
        <v>0</v>
      </c>
      <c r="M241" s="4">
        <f>COUNTIFS(TÂCHES!$N$2:$N$699,"Terminé",TÂCHES!$D$2:$D$699,D241)</f>
        <v>0</v>
      </c>
      <c r="N241" s="3" t="str">
        <f>IF(NOT(ISBLANK(G241)),G241-PARAMETRES!$C$6,"")</f>
        <v/>
      </c>
      <c r="O241" s="1" t="str">
        <f t="shared" si="6"/>
        <v>0</v>
      </c>
    </row>
    <row r="242" spans="1:15" x14ac:dyDescent="0.25">
      <c r="A242" s="1">
        <v>241</v>
      </c>
      <c r="B242" s="1" t="s">
        <v>41</v>
      </c>
      <c r="C242" s="1" t="e">
        <f>VLOOKUP(PROJETS!B242,CLIENTS!$B$2:$C$700, 2, FALSE)</f>
        <v>#N/A</v>
      </c>
      <c r="D242" s="1" t="str">
        <f>IF(NOT(ISBLANK(E242)),CONCATENATE(PARAMETRES!$C$4,A242),"")</f>
        <v/>
      </c>
      <c r="F242" s="2"/>
      <c r="G242" s="2"/>
      <c r="H242" s="9">
        <f t="shared" si="7"/>
        <v>0</v>
      </c>
      <c r="J242" s="4"/>
      <c r="K242" s="4" t="str">
        <f>IF(D242="","",COUNTIF(TÂCHES!$D$2:$D$699,D242))</f>
        <v/>
      </c>
      <c r="L242" s="4">
        <f ca="1">SUMIF(TÂCHES!$D$2:$O$699,PROJETS!D242,TÂCHES!$K$2:$K$699)</f>
        <v>0</v>
      </c>
      <c r="M242" s="4">
        <f>COUNTIFS(TÂCHES!$N$2:$N$699,"Terminé",TÂCHES!$D$2:$D$699,D242)</f>
        <v>0</v>
      </c>
      <c r="N242" s="3" t="str">
        <f>IF(NOT(ISBLANK(G242)),G242-PARAMETRES!$C$6,"")</f>
        <v/>
      </c>
      <c r="O242" s="1" t="str">
        <f t="shared" si="6"/>
        <v>0</v>
      </c>
    </row>
    <row r="243" spans="1:15" x14ac:dyDescent="0.25">
      <c r="A243" s="1">
        <v>242</v>
      </c>
      <c r="B243" s="1" t="s">
        <v>41</v>
      </c>
      <c r="C243" s="1" t="e">
        <f>VLOOKUP(PROJETS!B243,CLIENTS!$B$2:$C$700, 2, FALSE)</f>
        <v>#N/A</v>
      </c>
      <c r="D243" s="1" t="str">
        <f>IF(NOT(ISBLANK(E243)),CONCATENATE(PARAMETRES!$C$4,A243),"")</f>
        <v/>
      </c>
      <c r="F243" s="2"/>
      <c r="G243" s="2"/>
      <c r="H243" s="9">
        <f t="shared" si="7"/>
        <v>0</v>
      </c>
      <c r="J243" s="4"/>
      <c r="K243" s="4" t="str">
        <f>IF(D243="","",COUNTIF(TÂCHES!$D$2:$D$699,D243))</f>
        <v/>
      </c>
      <c r="L243" s="4">
        <f ca="1">SUMIF(TÂCHES!$D$2:$O$699,PROJETS!D243,TÂCHES!$K$2:$K$699)</f>
        <v>0</v>
      </c>
      <c r="M243" s="4">
        <f>COUNTIFS(TÂCHES!$N$2:$N$699,"Terminé",TÂCHES!$D$2:$D$699,D243)</f>
        <v>0</v>
      </c>
      <c r="N243" s="3" t="str">
        <f>IF(NOT(ISBLANK(G243)),G243-PARAMETRES!$C$6,"")</f>
        <v/>
      </c>
      <c r="O243" s="1" t="str">
        <f t="shared" si="6"/>
        <v>0</v>
      </c>
    </row>
    <row r="244" spans="1:15" x14ac:dyDescent="0.25">
      <c r="A244" s="1">
        <v>243</v>
      </c>
      <c r="B244" s="1" t="s">
        <v>41</v>
      </c>
      <c r="C244" s="1" t="e">
        <f>VLOOKUP(PROJETS!B244,CLIENTS!$B$2:$C$700, 2, FALSE)</f>
        <v>#N/A</v>
      </c>
      <c r="D244" s="1" t="str">
        <f>IF(NOT(ISBLANK(E244)),CONCATENATE(PARAMETRES!$C$4,A244),"")</f>
        <v/>
      </c>
      <c r="F244" s="2"/>
      <c r="G244" s="2"/>
      <c r="H244" s="9">
        <f t="shared" si="7"/>
        <v>0</v>
      </c>
      <c r="J244" s="4"/>
      <c r="K244" s="4" t="str">
        <f>IF(D244="","",COUNTIF(TÂCHES!$D$2:$D$699,D244))</f>
        <v/>
      </c>
      <c r="L244" s="4">
        <f ca="1">SUMIF(TÂCHES!$D$2:$O$699,PROJETS!D244,TÂCHES!$K$2:$K$699)</f>
        <v>0</v>
      </c>
      <c r="M244" s="4">
        <f>COUNTIFS(TÂCHES!$N$2:$N$699,"Terminé",TÂCHES!$D$2:$D$699,D244)</f>
        <v>0</v>
      </c>
      <c r="N244" s="3" t="str">
        <f>IF(NOT(ISBLANK(G244)),G244-PARAMETRES!$C$6,"")</f>
        <v/>
      </c>
      <c r="O244" s="1" t="str">
        <f t="shared" si="6"/>
        <v>0</v>
      </c>
    </row>
    <row r="245" spans="1:15" x14ac:dyDescent="0.25">
      <c r="A245" s="1">
        <v>244</v>
      </c>
      <c r="B245" s="1" t="s">
        <v>41</v>
      </c>
      <c r="C245" s="1" t="e">
        <f>VLOOKUP(PROJETS!B245,CLIENTS!$B$2:$C$700, 2, FALSE)</f>
        <v>#N/A</v>
      </c>
      <c r="D245" s="1" t="str">
        <f>IF(NOT(ISBLANK(E245)),CONCATENATE(PARAMETRES!$C$4,A245),"")</f>
        <v/>
      </c>
      <c r="F245" s="2"/>
      <c r="G245" s="2"/>
      <c r="H245" s="9">
        <f t="shared" si="7"/>
        <v>0</v>
      </c>
      <c r="J245" s="4"/>
      <c r="K245" s="4" t="str">
        <f>IF(D245="","",COUNTIF(TÂCHES!$D$2:$D$699,D245))</f>
        <v/>
      </c>
      <c r="L245" s="4">
        <f ca="1">SUMIF(TÂCHES!$D$2:$O$699,PROJETS!D245,TÂCHES!$K$2:$K$699)</f>
        <v>0</v>
      </c>
      <c r="M245" s="4">
        <f>COUNTIFS(TÂCHES!$N$2:$N$699,"Terminé",TÂCHES!$D$2:$D$699,D245)</f>
        <v>0</v>
      </c>
      <c r="N245" s="3" t="str">
        <f>IF(NOT(ISBLANK(G245)),G245-PARAMETRES!$C$6,"")</f>
        <v/>
      </c>
      <c r="O245" s="1" t="str">
        <f t="shared" si="6"/>
        <v>0</v>
      </c>
    </row>
    <row r="246" spans="1:15" x14ac:dyDescent="0.25">
      <c r="A246" s="1">
        <v>245</v>
      </c>
      <c r="B246" s="1" t="s">
        <v>41</v>
      </c>
      <c r="C246" s="1" t="e">
        <f>VLOOKUP(PROJETS!B246,CLIENTS!$B$2:$C$700, 2, FALSE)</f>
        <v>#N/A</v>
      </c>
      <c r="D246" s="1" t="str">
        <f>IF(NOT(ISBLANK(E246)),CONCATENATE(PARAMETRES!$C$4,A246),"")</f>
        <v/>
      </c>
      <c r="F246" s="2"/>
      <c r="G246" s="2"/>
      <c r="H246" s="9">
        <f t="shared" si="7"/>
        <v>0</v>
      </c>
      <c r="J246" s="4"/>
      <c r="K246" s="4" t="str">
        <f>IF(D246="","",COUNTIF(TÂCHES!$D$2:$D$699,D246))</f>
        <v/>
      </c>
      <c r="L246" s="4">
        <f ca="1">SUMIF(TÂCHES!$D$2:$O$699,PROJETS!D246,TÂCHES!$K$2:$K$699)</f>
        <v>0</v>
      </c>
      <c r="M246" s="4">
        <f>COUNTIFS(TÂCHES!$N$2:$N$699,"Terminé",TÂCHES!$D$2:$D$699,D246)</f>
        <v>0</v>
      </c>
      <c r="N246" s="3" t="str">
        <f>IF(NOT(ISBLANK(G246)),G246-PARAMETRES!$C$6,"")</f>
        <v/>
      </c>
      <c r="O246" s="1" t="str">
        <f t="shared" si="6"/>
        <v>0</v>
      </c>
    </row>
    <row r="247" spans="1:15" x14ac:dyDescent="0.25">
      <c r="A247" s="1">
        <v>246</v>
      </c>
      <c r="B247" s="1" t="s">
        <v>41</v>
      </c>
      <c r="C247" s="1" t="e">
        <f>VLOOKUP(PROJETS!B247,CLIENTS!$B$2:$C$700, 2, FALSE)</f>
        <v>#N/A</v>
      </c>
      <c r="D247" s="1" t="str">
        <f>IF(NOT(ISBLANK(E247)),CONCATENATE(PARAMETRES!$C$4,A247),"")</f>
        <v/>
      </c>
      <c r="F247" s="2"/>
      <c r="G247" s="2"/>
      <c r="H247" s="9">
        <f t="shared" si="7"/>
        <v>0</v>
      </c>
      <c r="J247" s="4"/>
      <c r="K247" s="4" t="str">
        <f>IF(D247="","",COUNTIF(TÂCHES!$D$2:$D$699,D247))</f>
        <v/>
      </c>
      <c r="L247" s="4">
        <f ca="1">SUMIF(TÂCHES!$D$2:$O$699,PROJETS!D247,TÂCHES!$K$2:$K$699)</f>
        <v>0</v>
      </c>
      <c r="M247" s="4">
        <f>COUNTIFS(TÂCHES!$N$2:$N$699,"Terminé",TÂCHES!$D$2:$D$699,D247)</f>
        <v>0</v>
      </c>
      <c r="N247" s="3" t="str">
        <f>IF(NOT(ISBLANK(G247)),G247-PARAMETRES!$C$6,"")</f>
        <v/>
      </c>
      <c r="O247" s="1" t="str">
        <f t="shared" si="6"/>
        <v>0</v>
      </c>
    </row>
    <row r="248" spans="1:15" x14ac:dyDescent="0.25">
      <c r="A248" s="1">
        <v>247</v>
      </c>
      <c r="B248" s="1" t="s">
        <v>41</v>
      </c>
      <c r="C248" s="1" t="e">
        <f>VLOOKUP(PROJETS!B248,CLIENTS!$B$2:$C$700, 2, FALSE)</f>
        <v>#N/A</v>
      </c>
      <c r="D248" s="1" t="str">
        <f>IF(NOT(ISBLANK(E248)),CONCATENATE(PARAMETRES!$C$4,A248),"")</f>
        <v/>
      </c>
      <c r="F248" s="2"/>
      <c r="G248" s="2"/>
      <c r="H248" s="9">
        <f t="shared" si="7"/>
        <v>0</v>
      </c>
      <c r="J248" s="4"/>
      <c r="K248" s="4" t="str">
        <f>IF(D248="","",COUNTIF(TÂCHES!$D$2:$D$699,D248))</f>
        <v/>
      </c>
      <c r="L248" s="4">
        <f ca="1">SUMIF(TÂCHES!$D$2:$O$699,PROJETS!D248,TÂCHES!$K$2:$K$699)</f>
        <v>0</v>
      </c>
      <c r="M248" s="4">
        <f>COUNTIFS(TÂCHES!$N$2:$N$699,"Terminé",TÂCHES!$D$2:$D$699,D248)</f>
        <v>0</v>
      </c>
      <c r="N248" s="3" t="str">
        <f>IF(NOT(ISBLANK(G248)),G248-PARAMETRES!$C$6,"")</f>
        <v/>
      </c>
      <c r="O248" s="1" t="str">
        <f t="shared" si="6"/>
        <v>0</v>
      </c>
    </row>
    <row r="249" spans="1:15" x14ac:dyDescent="0.25">
      <c r="A249" s="1">
        <v>248</v>
      </c>
      <c r="B249" s="1" t="s">
        <v>41</v>
      </c>
      <c r="C249" s="1" t="e">
        <f>VLOOKUP(PROJETS!B249,CLIENTS!$B$2:$C$700, 2, FALSE)</f>
        <v>#N/A</v>
      </c>
      <c r="D249" s="1" t="str">
        <f>IF(NOT(ISBLANK(E249)),CONCATENATE(PARAMETRES!$C$4,A249),"")</f>
        <v/>
      </c>
      <c r="F249" s="2"/>
      <c r="G249" s="2"/>
      <c r="H249" s="9">
        <f t="shared" si="7"/>
        <v>0</v>
      </c>
      <c r="J249" s="4"/>
      <c r="K249" s="4" t="str">
        <f>IF(D249="","",COUNTIF(TÂCHES!$D$2:$D$699,D249))</f>
        <v/>
      </c>
      <c r="L249" s="4">
        <f ca="1">SUMIF(TÂCHES!$D$2:$O$699,PROJETS!D249,TÂCHES!$K$2:$K$699)</f>
        <v>0</v>
      </c>
      <c r="M249" s="4">
        <f>COUNTIFS(TÂCHES!$N$2:$N$699,"Terminé",TÂCHES!$D$2:$D$699,D249)</f>
        <v>0</v>
      </c>
      <c r="N249" s="3" t="str">
        <f>IF(NOT(ISBLANK(G249)),G249-PARAMETRES!$C$6,"")</f>
        <v/>
      </c>
      <c r="O249" s="1" t="str">
        <f t="shared" si="6"/>
        <v>0</v>
      </c>
    </row>
    <row r="250" spans="1:15" x14ac:dyDescent="0.25">
      <c r="A250" s="1">
        <v>249</v>
      </c>
      <c r="B250" s="1" t="s">
        <v>41</v>
      </c>
      <c r="C250" s="1" t="e">
        <f>VLOOKUP(PROJETS!B250,CLIENTS!$B$2:$C$700, 2, FALSE)</f>
        <v>#N/A</v>
      </c>
      <c r="D250" s="1" t="str">
        <f>IF(NOT(ISBLANK(E250)),CONCATENATE(PARAMETRES!$C$4,A250),"")</f>
        <v/>
      </c>
      <c r="F250" s="2"/>
      <c r="G250" s="2"/>
      <c r="H250" s="9">
        <f t="shared" si="7"/>
        <v>0</v>
      </c>
      <c r="J250" s="4"/>
      <c r="K250" s="4" t="str">
        <f>IF(D250="","",COUNTIF(TÂCHES!$D$2:$D$699,D250))</f>
        <v/>
      </c>
      <c r="L250" s="4">
        <f ca="1">SUMIF(TÂCHES!$D$2:$O$699,PROJETS!D250,TÂCHES!$K$2:$K$699)</f>
        <v>0</v>
      </c>
      <c r="M250" s="4">
        <f>COUNTIFS(TÂCHES!$N$2:$N$699,"Terminé",TÂCHES!$D$2:$D$699,D250)</f>
        <v>0</v>
      </c>
      <c r="N250" s="3" t="str">
        <f>IF(NOT(ISBLANK(G250)),G250-PARAMETRES!$C$6,"")</f>
        <v/>
      </c>
      <c r="O250" s="1" t="str">
        <f t="shared" si="6"/>
        <v>0</v>
      </c>
    </row>
    <row r="251" spans="1:15" x14ac:dyDescent="0.25">
      <c r="A251" s="1">
        <v>250</v>
      </c>
      <c r="B251" s="1" t="s">
        <v>41</v>
      </c>
      <c r="C251" s="1" t="e">
        <f>VLOOKUP(PROJETS!B251,CLIENTS!$B$2:$C$700, 2, FALSE)</f>
        <v>#N/A</v>
      </c>
      <c r="D251" s="1" t="str">
        <f>IF(NOT(ISBLANK(E251)),CONCATENATE(PARAMETRES!$C$4,A251),"")</f>
        <v/>
      </c>
      <c r="F251" s="2"/>
      <c r="G251" s="2"/>
      <c r="H251" s="9">
        <f t="shared" si="7"/>
        <v>0</v>
      </c>
      <c r="J251" s="4"/>
      <c r="K251" s="4" t="str">
        <f>IF(D251="","",COUNTIF(TÂCHES!$D$2:$D$699,D251))</f>
        <v/>
      </c>
      <c r="L251" s="4">
        <f ca="1">SUMIF(TÂCHES!$D$2:$O$699,PROJETS!D251,TÂCHES!$K$2:$K$699)</f>
        <v>0</v>
      </c>
      <c r="M251" s="4">
        <f>COUNTIFS(TÂCHES!$N$2:$N$699,"Terminé",TÂCHES!$D$2:$D$699,D251)</f>
        <v>0</v>
      </c>
      <c r="N251" s="3" t="str">
        <f>IF(NOT(ISBLANK(G251)),G251-PARAMETRES!$C$6,"")</f>
        <v/>
      </c>
      <c r="O251" s="1" t="str">
        <f t="shared" si="6"/>
        <v>0</v>
      </c>
    </row>
    <row r="252" spans="1:15" x14ac:dyDescent="0.25">
      <c r="A252" s="1">
        <v>251</v>
      </c>
      <c r="B252" s="1" t="s">
        <v>41</v>
      </c>
      <c r="C252" s="1" t="e">
        <f>VLOOKUP(PROJETS!B252,CLIENTS!$B$2:$C$700, 2, FALSE)</f>
        <v>#N/A</v>
      </c>
      <c r="D252" s="1" t="str">
        <f>IF(NOT(ISBLANK(E252)),CONCATENATE(PARAMETRES!$C$4,A252),"")</f>
        <v/>
      </c>
      <c r="F252" s="2"/>
      <c r="G252" s="2"/>
      <c r="H252" s="9">
        <f t="shared" si="7"/>
        <v>0</v>
      </c>
      <c r="J252" s="4"/>
      <c r="K252" s="4" t="str">
        <f>IF(D252="","",COUNTIF(TÂCHES!$D$2:$D$699,D252))</f>
        <v/>
      </c>
      <c r="L252" s="4">
        <f ca="1">SUMIF(TÂCHES!$D$2:$O$699,PROJETS!D252,TÂCHES!$K$2:$K$699)</f>
        <v>0</v>
      </c>
      <c r="M252" s="4">
        <f>COUNTIFS(TÂCHES!$N$2:$N$699,"Terminé",TÂCHES!$D$2:$D$699,D252)</f>
        <v>0</v>
      </c>
      <c r="N252" s="3" t="str">
        <f>IF(NOT(ISBLANK(G252)),G252-PARAMETRES!$C$6,"")</f>
        <v/>
      </c>
      <c r="O252" s="1" t="str">
        <f t="shared" si="6"/>
        <v>0</v>
      </c>
    </row>
    <row r="253" spans="1:15" x14ac:dyDescent="0.25">
      <c r="A253" s="1">
        <v>252</v>
      </c>
      <c r="B253" s="1" t="s">
        <v>41</v>
      </c>
      <c r="C253" s="1" t="e">
        <f>VLOOKUP(PROJETS!B253,CLIENTS!$B$2:$C$700, 2, FALSE)</f>
        <v>#N/A</v>
      </c>
      <c r="D253" s="1" t="str">
        <f>IF(NOT(ISBLANK(E253)),CONCATENATE(PARAMETRES!$C$4,A253),"")</f>
        <v/>
      </c>
      <c r="F253" s="2"/>
      <c r="G253" s="2"/>
      <c r="H253" s="9">
        <f t="shared" si="7"/>
        <v>0</v>
      </c>
      <c r="J253" s="4"/>
      <c r="K253" s="4" t="str">
        <f>IF(D253="","",COUNTIF(TÂCHES!$D$2:$D$699,D253))</f>
        <v/>
      </c>
      <c r="L253" s="4">
        <f ca="1">SUMIF(TÂCHES!$D$2:$O$699,PROJETS!D253,TÂCHES!$K$2:$K$699)</f>
        <v>0</v>
      </c>
      <c r="M253" s="4">
        <f>COUNTIFS(TÂCHES!$N$2:$N$699,"Terminé",TÂCHES!$D$2:$D$699,D253)</f>
        <v>0</v>
      </c>
      <c r="N253" s="3" t="str">
        <f>IF(NOT(ISBLANK(G253)),G253-PARAMETRES!$C$6,"")</f>
        <v/>
      </c>
      <c r="O253" s="1" t="str">
        <f t="shared" si="6"/>
        <v>0</v>
      </c>
    </row>
    <row r="254" spans="1:15" x14ac:dyDescent="0.25">
      <c r="A254" s="1">
        <v>253</v>
      </c>
      <c r="B254" s="1" t="s">
        <v>41</v>
      </c>
      <c r="C254" s="1" t="e">
        <f>VLOOKUP(PROJETS!B254,CLIENTS!$B$2:$C$700, 2, FALSE)</f>
        <v>#N/A</v>
      </c>
      <c r="D254" s="1" t="str">
        <f>IF(NOT(ISBLANK(E254)),CONCATENATE(PARAMETRES!$C$4,A254),"")</f>
        <v/>
      </c>
      <c r="F254" s="2"/>
      <c r="G254" s="2"/>
      <c r="H254" s="9">
        <f t="shared" si="7"/>
        <v>0</v>
      </c>
      <c r="J254" s="4"/>
      <c r="K254" s="4" t="str">
        <f>IF(D254="","",COUNTIF(TÂCHES!$D$2:$D$699,D254))</f>
        <v/>
      </c>
      <c r="L254" s="4">
        <f ca="1">SUMIF(TÂCHES!$D$2:$O$699,PROJETS!D254,TÂCHES!$K$2:$K$699)</f>
        <v>0</v>
      </c>
      <c r="M254" s="4">
        <f>COUNTIFS(TÂCHES!$N$2:$N$699,"Terminé",TÂCHES!$D$2:$D$699,D254)</f>
        <v>0</v>
      </c>
      <c r="N254" s="3" t="str">
        <f>IF(NOT(ISBLANK(G254)),G254-PARAMETRES!$C$6,"")</f>
        <v/>
      </c>
      <c r="O254" s="1" t="str">
        <f t="shared" si="6"/>
        <v>0</v>
      </c>
    </row>
    <row r="255" spans="1:15" x14ac:dyDescent="0.25">
      <c r="A255" s="1">
        <v>254</v>
      </c>
      <c r="B255" s="1" t="s">
        <v>41</v>
      </c>
      <c r="C255" s="1" t="e">
        <f>VLOOKUP(PROJETS!B255,CLIENTS!$B$2:$C$700, 2, FALSE)</f>
        <v>#N/A</v>
      </c>
      <c r="D255" s="1" t="str">
        <f>IF(NOT(ISBLANK(E255)),CONCATENATE(PARAMETRES!$C$4,A255),"")</f>
        <v/>
      </c>
      <c r="F255" s="2"/>
      <c r="G255" s="2"/>
      <c r="H255" s="9">
        <f t="shared" si="7"/>
        <v>0</v>
      </c>
      <c r="J255" s="4"/>
      <c r="K255" s="4" t="str">
        <f>IF(D255="","",COUNTIF(TÂCHES!$D$2:$D$699,D255))</f>
        <v/>
      </c>
      <c r="L255" s="4">
        <f ca="1">SUMIF(TÂCHES!$D$2:$O$699,PROJETS!D255,TÂCHES!$K$2:$K$699)</f>
        <v>0</v>
      </c>
      <c r="M255" s="4">
        <f>COUNTIFS(TÂCHES!$N$2:$N$699,"Terminé",TÂCHES!$D$2:$D$699,D255)</f>
        <v>0</v>
      </c>
      <c r="N255" s="3" t="str">
        <f>IF(NOT(ISBLANK(G255)),G255-PARAMETRES!$C$6,"")</f>
        <v/>
      </c>
      <c r="O255" s="1" t="str">
        <f t="shared" si="6"/>
        <v>0</v>
      </c>
    </row>
    <row r="256" spans="1:15" x14ac:dyDescent="0.25">
      <c r="A256" s="1">
        <v>255</v>
      </c>
      <c r="B256" s="1" t="s">
        <v>41</v>
      </c>
      <c r="C256" s="1" t="e">
        <f>VLOOKUP(PROJETS!B256,CLIENTS!$B$2:$C$700, 2, FALSE)</f>
        <v>#N/A</v>
      </c>
      <c r="D256" s="1" t="str">
        <f>IF(NOT(ISBLANK(E256)),CONCATENATE(PARAMETRES!$C$4,A256),"")</f>
        <v/>
      </c>
      <c r="F256" s="2"/>
      <c r="G256" s="2"/>
      <c r="H256" s="9">
        <f t="shared" si="7"/>
        <v>0</v>
      </c>
      <c r="J256" s="4"/>
      <c r="K256" s="4" t="str">
        <f>IF(D256="","",COUNTIF(TÂCHES!$D$2:$D$699,D256))</f>
        <v/>
      </c>
      <c r="L256" s="4">
        <f ca="1">SUMIF(TÂCHES!$D$2:$O$699,PROJETS!D256,TÂCHES!$K$2:$K$699)</f>
        <v>0</v>
      </c>
      <c r="M256" s="4">
        <f>COUNTIFS(TÂCHES!$N$2:$N$699,"Terminé",TÂCHES!$D$2:$D$699,D256)</f>
        <v>0</v>
      </c>
      <c r="N256" s="3" t="str">
        <f>IF(NOT(ISBLANK(G256)),G256-PARAMETRES!$C$6,"")</f>
        <v/>
      </c>
      <c r="O256" s="1" t="str">
        <f t="shared" si="6"/>
        <v>0</v>
      </c>
    </row>
    <row r="257" spans="1:15" x14ac:dyDescent="0.25">
      <c r="A257" s="1">
        <v>256</v>
      </c>
      <c r="B257" s="1" t="s">
        <v>41</v>
      </c>
      <c r="C257" s="1" t="e">
        <f>VLOOKUP(PROJETS!B257,CLIENTS!$B$2:$C$700, 2, FALSE)</f>
        <v>#N/A</v>
      </c>
      <c r="D257" s="1" t="str">
        <f>IF(NOT(ISBLANK(E257)),CONCATENATE(PARAMETRES!$C$4,A257),"")</f>
        <v/>
      </c>
      <c r="F257" s="2"/>
      <c r="G257" s="2"/>
      <c r="H257" s="9">
        <f t="shared" si="7"/>
        <v>0</v>
      </c>
      <c r="J257" s="4"/>
      <c r="K257" s="4" t="str">
        <f>IF(D257="","",COUNTIF(TÂCHES!$D$2:$D$699,D257))</f>
        <v/>
      </c>
      <c r="L257" s="4">
        <f ca="1">SUMIF(TÂCHES!$D$2:$O$699,PROJETS!D257,TÂCHES!$K$2:$K$699)</f>
        <v>0</v>
      </c>
      <c r="M257" s="4">
        <f>COUNTIFS(TÂCHES!$N$2:$N$699,"Terminé",TÂCHES!$D$2:$D$699,D257)</f>
        <v>0</v>
      </c>
      <c r="N257" s="3" t="str">
        <f>IF(NOT(ISBLANK(G257)),G257-PARAMETRES!$C$6,"")</f>
        <v/>
      </c>
      <c r="O257" s="1" t="str">
        <f t="shared" si="6"/>
        <v>0</v>
      </c>
    </row>
    <row r="258" spans="1:15" x14ac:dyDescent="0.25">
      <c r="A258" s="1">
        <v>257</v>
      </c>
      <c r="B258" s="1" t="s">
        <v>41</v>
      </c>
      <c r="C258" s="1" t="e">
        <f>VLOOKUP(PROJETS!B258,CLIENTS!$B$2:$C$700, 2, FALSE)</f>
        <v>#N/A</v>
      </c>
      <c r="D258" s="1" t="str">
        <f>IF(NOT(ISBLANK(E258)),CONCATENATE(PARAMETRES!$C$4,A258),"")</f>
        <v/>
      </c>
      <c r="F258" s="2"/>
      <c r="G258" s="2"/>
      <c r="H258" s="9">
        <f t="shared" si="7"/>
        <v>0</v>
      </c>
      <c r="J258" s="4"/>
      <c r="K258" s="4" t="str">
        <f>IF(D258="","",COUNTIF(TÂCHES!$D$2:$D$699,D258))</f>
        <v/>
      </c>
      <c r="L258" s="4">
        <f ca="1">SUMIF(TÂCHES!$D$2:$O$699,PROJETS!D258,TÂCHES!$K$2:$K$699)</f>
        <v>0</v>
      </c>
      <c r="M258" s="4">
        <f>COUNTIFS(TÂCHES!$N$2:$N$699,"Terminé",TÂCHES!$D$2:$D$699,D258)</f>
        <v>0</v>
      </c>
      <c r="N258" s="3" t="str">
        <f>IF(NOT(ISBLANK(G258)),G258-PARAMETRES!$C$6,"")</f>
        <v/>
      </c>
      <c r="O258" s="1" t="str">
        <f t="shared" ref="O258:O321" si="8">IF(AND(I258="Terminé",N258=0),"1","0")</f>
        <v>0</v>
      </c>
    </row>
    <row r="259" spans="1:15" x14ac:dyDescent="0.25">
      <c r="A259" s="1">
        <v>258</v>
      </c>
      <c r="B259" s="1" t="s">
        <v>41</v>
      </c>
      <c r="C259" s="1" t="e">
        <f>VLOOKUP(PROJETS!B259,CLIENTS!$B$2:$C$700, 2, FALSE)</f>
        <v>#N/A</v>
      </c>
      <c r="D259" s="1" t="str">
        <f>IF(NOT(ISBLANK(E259)),CONCATENATE(PARAMETRES!$C$4,A259),"")</f>
        <v/>
      </c>
      <c r="F259" s="2"/>
      <c r="G259" s="2"/>
      <c r="H259" s="9">
        <f t="shared" ref="H259:H322" si="9">G259-F259</f>
        <v>0</v>
      </c>
      <c r="J259" s="4"/>
      <c r="K259" s="4" t="str">
        <f>IF(D259="","",COUNTIF(TÂCHES!$D$2:$D$699,D259))</f>
        <v/>
      </c>
      <c r="L259" s="4">
        <f ca="1">SUMIF(TÂCHES!$D$2:$O$699,PROJETS!D259,TÂCHES!$K$2:$K$699)</f>
        <v>0</v>
      </c>
      <c r="M259" s="4">
        <f>COUNTIFS(TÂCHES!$N$2:$N$699,"Terminé",TÂCHES!$D$2:$D$699,D259)</f>
        <v>0</v>
      </c>
      <c r="N259" s="3" t="str">
        <f>IF(NOT(ISBLANK(G259)),G259-PARAMETRES!$C$6,"")</f>
        <v/>
      </c>
      <c r="O259" s="1" t="str">
        <f t="shared" si="8"/>
        <v>0</v>
      </c>
    </row>
    <row r="260" spans="1:15" x14ac:dyDescent="0.25">
      <c r="A260" s="1">
        <v>259</v>
      </c>
      <c r="B260" s="1" t="s">
        <v>41</v>
      </c>
      <c r="C260" s="1" t="e">
        <f>VLOOKUP(PROJETS!B260,CLIENTS!$B$2:$C$700, 2, FALSE)</f>
        <v>#N/A</v>
      </c>
      <c r="D260" s="1" t="str">
        <f>IF(NOT(ISBLANK(E260)),CONCATENATE(PARAMETRES!$C$4,A260),"")</f>
        <v/>
      </c>
      <c r="F260" s="2"/>
      <c r="G260" s="2"/>
      <c r="H260" s="9">
        <f t="shared" si="9"/>
        <v>0</v>
      </c>
      <c r="J260" s="4"/>
      <c r="K260" s="4" t="str">
        <f>IF(D260="","",COUNTIF(TÂCHES!$D$2:$D$699,D260))</f>
        <v/>
      </c>
      <c r="L260" s="4">
        <f ca="1">SUMIF(TÂCHES!$D$2:$O$699,PROJETS!D260,TÂCHES!$K$2:$K$699)</f>
        <v>0</v>
      </c>
      <c r="M260" s="4">
        <f>COUNTIFS(TÂCHES!$N$2:$N$699,"Terminé",TÂCHES!$D$2:$D$699,D260)</f>
        <v>0</v>
      </c>
      <c r="N260" s="3" t="str">
        <f>IF(NOT(ISBLANK(G260)),G260-PARAMETRES!$C$6,"")</f>
        <v/>
      </c>
      <c r="O260" s="1" t="str">
        <f t="shared" si="8"/>
        <v>0</v>
      </c>
    </row>
    <row r="261" spans="1:15" x14ac:dyDescent="0.25">
      <c r="A261" s="1">
        <v>260</v>
      </c>
      <c r="B261" s="1" t="s">
        <v>41</v>
      </c>
      <c r="C261" s="1" t="e">
        <f>VLOOKUP(PROJETS!B261,CLIENTS!$B$2:$C$700, 2, FALSE)</f>
        <v>#N/A</v>
      </c>
      <c r="D261" s="1" t="str">
        <f>IF(NOT(ISBLANK(E261)),CONCATENATE(PARAMETRES!$C$4,A261),"")</f>
        <v/>
      </c>
      <c r="F261" s="2"/>
      <c r="G261" s="2"/>
      <c r="H261" s="9">
        <f t="shared" si="9"/>
        <v>0</v>
      </c>
      <c r="J261" s="4"/>
      <c r="K261" s="4" t="str">
        <f>IF(D261="","",COUNTIF(TÂCHES!$D$2:$D$699,D261))</f>
        <v/>
      </c>
      <c r="L261" s="4">
        <f ca="1">SUMIF(TÂCHES!$D$2:$O$699,PROJETS!D261,TÂCHES!$K$2:$K$699)</f>
        <v>0</v>
      </c>
      <c r="M261" s="4">
        <f>COUNTIFS(TÂCHES!$N$2:$N$699,"Terminé",TÂCHES!$D$2:$D$699,D261)</f>
        <v>0</v>
      </c>
      <c r="N261" s="3" t="str">
        <f>IF(NOT(ISBLANK(G261)),G261-PARAMETRES!$C$6,"")</f>
        <v/>
      </c>
      <c r="O261" s="1" t="str">
        <f t="shared" si="8"/>
        <v>0</v>
      </c>
    </row>
    <row r="262" spans="1:15" x14ac:dyDescent="0.25">
      <c r="A262" s="1">
        <v>261</v>
      </c>
      <c r="B262" s="1" t="s">
        <v>41</v>
      </c>
      <c r="C262" s="1" t="e">
        <f>VLOOKUP(PROJETS!B262,CLIENTS!$B$2:$C$700, 2, FALSE)</f>
        <v>#N/A</v>
      </c>
      <c r="D262" s="1" t="str">
        <f>IF(NOT(ISBLANK(E262)),CONCATENATE(PARAMETRES!$C$4,A262),"")</f>
        <v/>
      </c>
      <c r="F262" s="2"/>
      <c r="G262" s="2"/>
      <c r="H262" s="9">
        <f t="shared" si="9"/>
        <v>0</v>
      </c>
      <c r="J262" s="4"/>
      <c r="K262" s="4" t="str">
        <f>IF(D262="","",COUNTIF(TÂCHES!$D$2:$D$699,D262))</f>
        <v/>
      </c>
      <c r="L262" s="4">
        <f ca="1">SUMIF(TÂCHES!$D$2:$O$699,PROJETS!D262,TÂCHES!$K$2:$K$699)</f>
        <v>0</v>
      </c>
      <c r="M262" s="4">
        <f>COUNTIFS(TÂCHES!$N$2:$N$699,"Terminé",TÂCHES!$D$2:$D$699,D262)</f>
        <v>0</v>
      </c>
      <c r="N262" s="3" t="str">
        <f>IF(NOT(ISBLANK(G262)),G262-PARAMETRES!$C$6,"")</f>
        <v/>
      </c>
      <c r="O262" s="1" t="str">
        <f t="shared" si="8"/>
        <v>0</v>
      </c>
    </row>
    <row r="263" spans="1:15" x14ac:dyDescent="0.25">
      <c r="A263" s="1">
        <v>262</v>
      </c>
      <c r="B263" s="1" t="s">
        <v>41</v>
      </c>
      <c r="C263" s="1" t="e">
        <f>VLOOKUP(PROJETS!B263,CLIENTS!$B$2:$C$700, 2, FALSE)</f>
        <v>#N/A</v>
      </c>
      <c r="D263" s="1" t="str">
        <f>IF(NOT(ISBLANK(E263)),CONCATENATE(PARAMETRES!$C$4,A263),"")</f>
        <v/>
      </c>
      <c r="F263" s="2"/>
      <c r="G263" s="2"/>
      <c r="H263" s="9">
        <f t="shared" si="9"/>
        <v>0</v>
      </c>
      <c r="J263" s="4"/>
      <c r="K263" s="4" t="str">
        <f>IF(D263="","",COUNTIF(TÂCHES!$D$2:$D$699,D263))</f>
        <v/>
      </c>
      <c r="L263" s="4">
        <f ca="1">SUMIF(TÂCHES!$D$2:$O$699,PROJETS!D263,TÂCHES!$K$2:$K$699)</f>
        <v>0</v>
      </c>
      <c r="M263" s="4">
        <f>COUNTIFS(TÂCHES!$N$2:$N$699,"Terminé",TÂCHES!$D$2:$D$699,D263)</f>
        <v>0</v>
      </c>
      <c r="N263" s="3" t="str">
        <f>IF(NOT(ISBLANK(G263)),G263-PARAMETRES!$C$6,"")</f>
        <v/>
      </c>
      <c r="O263" s="1" t="str">
        <f t="shared" si="8"/>
        <v>0</v>
      </c>
    </row>
    <row r="264" spans="1:15" x14ac:dyDescent="0.25">
      <c r="A264" s="1">
        <v>263</v>
      </c>
      <c r="B264" s="1" t="s">
        <v>41</v>
      </c>
      <c r="C264" s="1" t="e">
        <f>VLOOKUP(PROJETS!B264,CLIENTS!$B$2:$C$700, 2, FALSE)</f>
        <v>#N/A</v>
      </c>
      <c r="D264" s="1" t="str">
        <f>IF(NOT(ISBLANK(E264)),CONCATENATE(PARAMETRES!$C$4,A264),"")</f>
        <v/>
      </c>
      <c r="F264" s="2"/>
      <c r="G264" s="2"/>
      <c r="H264" s="9">
        <f t="shared" si="9"/>
        <v>0</v>
      </c>
      <c r="J264" s="4"/>
      <c r="K264" s="4" t="str">
        <f>IF(D264="","",COUNTIF(TÂCHES!$D$2:$D$699,D264))</f>
        <v/>
      </c>
      <c r="L264" s="4">
        <f ca="1">SUMIF(TÂCHES!$D$2:$O$699,PROJETS!D264,TÂCHES!$K$2:$K$699)</f>
        <v>0</v>
      </c>
      <c r="M264" s="4">
        <f>COUNTIFS(TÂCHES!$N$2:$N$699,"Terminé",TÂCHES!$D$2:$D$699,D264)</f>
        <v>0</v>
      </c>
      <c r="N264" s="3" t="str">
        <f>IF(NOT(ISBLANK(G264)),G264-PARAMETRES!$C$6,"")</f>
        <v/>
      </c>
      <c r="O264" s="1" t="str">
        <f t="shared" si="8"/>
        <v>0</v>
      </c>
    </row>
    <row r="265" spans="1:15" x14ac:dyDescent="0.25">
      <c r="A265" s="1">
        <v>264</v>
      </c>
      <c r="B265" s="1" t="s">
        <v>41</v>
      </c>
      <c r="C265" s="1" t="e">
        <f>VLOOKUP(PROJETS!B265,CLIENTS!$B$2:$C$700, 2, FALSE)</f>
        <v>#N/A</v>
      </c>
      <c r="D265" s="1" t="str">
        <f>IF(NOT(ISBLANK(E265)),CONCATENATE(PARAMETRES!$C$4,A265),"")</f>
        <v/>
      </c>
      <c r="F265" s="2"/>
      <c r="G265" s="2"/>
      <c r="H265" s="9">
        <f t="shared" si="9"/>
        <v>0</v>
      </c>
      <c r="J265" s="4"/>
      <c r="K265" s="4" t="str">
        <f>IF(D265="","",COUNTIF(TÂCHES!$D$2:$D$699,D265))</f>
        <v/>
      </c>
      <c r="L265" s="4">
        <f ca="1">SUMIF(TÂCHES!$D$2:$O$699,PROJETS!D265,TÂCHES!$K$2:$K$699)</f>
        <v>0</v>
      </c>
      <c r="M265" s="4">
        <f>COUNTIFS(TÂCHES!$N$2:$N$699,"Terminé",TÂCHES!$D$2:$D$699,D265)</f>
        <v>0</v>
      </c>
      <c r="N265" s="3" t="str">
        <f>IF(NOT(ISBLANK(G265)),G265-PARAMETRES!$C$6,"")</f>
        <v/>
      </c>
      <c r="O265" s="1" t="str">
        <f t="shared" si="8"/>
        <v>0</v>
      </c>
    </row>
    <row r="266" spans="1:15" x14ac:dyDescent="0.25">
      <c r="A266" s="1">
        <v>265</v>
      </c>
      <c r="B266" s="1" t="s">
        <v>41</v>
      </c>
      <c r="C266" s="1" t="e">
        <f>VLOOKUP(PROJETS!B266,CLIENTS!$B$2:$C$700, 2, FALSE)</f>
        <v>#N/A</v>
      </c>
      <c r="D266" s="1" t="str">
        <f>IF(NOT(ISBLANK(E266)),CONCATENATE(PARAMETRES!$C$4,A266),"")</f>
        <v/>
      </c>
      <c r="F266" s="2"/>
      <c r="G266" s="2"/>
      <c r="H266" s="9">
        <f t="shared" si="9"/>
        <v>0</v>
      </c>
      <c r="J266" s="4"/>
      <c r="K266" s="4" t="str">
        <f>IF(D266="","",COUNTIF(TÂCHES!$D$2:$D$699,D266))</f>
        <v/>
      </c>
      <c r="L266" s="4">
        <f ca="1">SUMIF(TÂCHES!$D$2:$O$699,PROJETS!D266,TÂCHES!$K$2:$K$699)</f>
        <v>0</v>
      </c>
      <c r="M266" s="4">
        <f>COUNTIFS(TÂCHES!$N$2:$N$699,"Terminé",TÂCHES!$D$2:$D$699,D266)</f>
        <v>0</v>
      </c>
      <c r="N266" s="3" t="str">
        <f>IF(NOT(ISBLANK(G266)),G266-PARAMETRES!$C$6,"")</f>
        <v/>
      </c>
      <c r="O266" s="1" t="str">
        <f t="shared" si="8"/>
        <v>0</v>
      </c>
    </row>
    <row r="267" spans="1:15" x14ac:dyDescent="0.25">
      <c r="A267" s="1">
        <v>266</v>
      </c>
      <c r="B267" s="1" t="s">
        <v>41</v>
      </c>
      <c r="C267" s="1" t="e">
        <f>VLOOKUP(PROJETS!B267,CLIENTS!$B$2:$C$700, 2, FALSE)</f>
        <v>#N/A</v>
      </c>
      <c r="D267" s="1" t="str">
        <f>IF(NOT(ISBLANK(E267)),CONCATENATE(PARAMETRES!$C$4,A267),"")</f>
        <v/>
      </c>
      <c r="F267" s="2"/>
      <c r="G267" s="2"/>
      <c r="H267" s="9">
        <f t="shared" si="9"/>
        <v>0</v>
      </c>
      <c r="J267" s="4"/>
      <c r="K267" s="4" t="str">
        <f>IF(D267="","",COUNTIF(TÂCHES!$D$2:$D$699,D267))</f>
        <v/>
      </c>
      <c r="L267" s="4">
        <f ca="1">SUMIF(TÂCHES!$D$2:$O$699,PROJETS!D267,TÂCHES!$K$2:$K$699)</f>
        <v>0</v>
      </c>
      <c r="M267" s="4">
        <f>COUNTIFS(TÂCHES!$N$2:$N$699,"Terminé",TÂCHES!$D$2:$D$699,D267)</f>
        <v>0</v>
      </c>
      <c r="N267" s="3" t="str">
        <f>IF(NOT(ISBLANK(G267)),G267-PARAMETRES!$C$6,"")</f>
        <v/>
      </c>
      <c r="O267" s="1" t="str">
        <f t="shared" si="8"/>
        <v>0</v>
      </c>
    </row>
    <row r="268" spans="1:15" x14ac:dyDescent="0.25">
      <c r="A268" s="1">
        <v>267</v>
      </c>
      <c r="B268" s="1" t="s">
        <v>41</v>
      </c>
      <c r="C268" s="1" t="e">
        <f>VLOOKUP(PROJETS!B268,CLIENTS!$B$2:$C$700, 2, FALSE)</f>
        <v>#N/A</v>
      </c>
      <c r="D268" s="1" t="str">
        <f>IF(NOT(ISBLANK(E268)),CONCATENATE(PARAMETRES!$C$4,A268),"")</f>
        <v/>
      </c>
      <c r="F268" s="2"/>
      <c r="G268" s="2"/>
      <c r="H268" s="9">
        <f t="shared" si="9"/>
        <v>0</v>
      </c>
      <c r="J268" s="4"/>
      <c r="K268" s="4" t="str">
        <f>IF(D268="","",COUNTIF(TÂCHES!$D$2:$D$699,D268))</f>
        <v/>
      </c>
      <c r="L268" s="4">
        <f ca="1">SUMIF(TÂCHES!$D$2:$O$699,PROJETS!D268,TÂCHES!$K$2:$K$699)</f>
        <v>0</v>
      </c>
      <c r="M268" s="4">
        <f>COUNTIFS(TÂCHES!$N$2:$N$699,"Terminé",TÂCHES!$D$2:$D$699,D268)</f>
        <v>0</v>
      </c>
      <c r="N268" s="3" t="str">
        <f>IF(NOT(ISBLANK(G268)),G268-PARAMETRES!$C$6,"")</f>
        <v/>
      </c>
      <c r="O268" s="1" t="str">
        <f t="shared" si="8"/>
        <v>0</v>
      </c>
    </row>
    <row r="269" spans="1:15" x14ac:dyDescent="0.25">
      <c r="A269" s="1">
        <v>268</v>
      </c>
      <c r="B269" s="1" t="s">
        <v>41</v>
      </c>
      <c r="C269" s="1" t="e">
        <f>VLOOKUP(PROJETS!B269,CLIENTS!$B$2:$C$700, 2, FALSE)</f>
        <v>#N/A</v>
      </c>
      <c r="D269" s="1" t="str">
        <f>IF(NOT(ISBLANK(E269)),CONCATENATE(PARAMETRES!$C$4,A269),"")</f>
        <v/>
      </c>
      <c r="F269" s="2"/>
      <c r="G269" s="2"/>
      <c r="H269" s="9">
        <f t="shared" si="9"/>
        <v>0</v>
      </c>
      <c r="J269" s="4"/>
      <c r="K269" s="4" t="str">
        <f>IF(D269="","",COUNTIF(TÂCHES!$D$2:$D$699,D269))</f>
        <v/>
      </c>
      <c r="L269" s="4">
        <f ca="1">SUMIF(TÂCHES!$D$2:$O$699,PROJETS!D269,TÂCHES!$K$2:$K$699)</f>
        <v>0</v>
      </c>
      <c r="M269" s="4">
        <f>COUNTIFS(TÂCHES!$N$2:$N$699,"Terminé",TÂCHES!$D$2:$D$699,D269)</f>
        <v>0</v>
      </c>
      <c r="N269" s="3" t="str">
        <f>IF(NOT(ISBLANK(G269)),G269-PARAMETRES!$C$6,"")</f>
        <v/>
      </c>
      <c r="O269" s="1" t="str">
        <f t="shared" si="8"/>
        <v>0</v>
      </c>
    </row>
    <row r="270" spans="1:15" x14ac:dyDescent="0.25">
      <c r="A270" s="1">
        <v>269</v>
      </c>
      <c r="B270" s="1" t="s">
        <v>41</v>
      </c>
      <c r="C270" s="1" t="e">
        <f>VLOOKUP(PROJETS!B270,CLIENTS!$B$2:$C$700, 2, FALSE)</f>
        <v>#N/A</v>
      </c>
      <c r="D270" s="1" t="str">
        <f>IF(NOT(ISBLANK(E270)),CONCATENATE(PARAMETRES!$C$4,A270),"")</f>
        <v/>
      </c>
      <c r="F270" s="2"/>
      <c r="G270" s="2"/>
      <c r="H270" s="9">
        <f t="shared" si="9"/>
        <v>0</v>
      </c>
      <c r="J270" s="4"/>
      <c r="K270" s="4" t="str">
        <f>IF(D270="","",COUNTIF(TÂCHES!$D$2:$D$699,D270))</f>
        <v/>
      </c>
      <c r="L270" s="4">
        <f ca="1">SUMIF(TÂCHES!$D$2:$O$699,PROJETS!D270,TÂCHES!$K$2:$K$699)</f>
        <v>0</v>
      </c>
      <c r="M270" s="4">
        <f>COUNTIFS(TÂCHES!$N$2:$N$699,"Terminé",TÂCHES!$D$2:$D$699,D270)</f>
        <v>0</v>
      </c>
      <c r="N270" s="3" t="str">
        <f>IF(NOT(ISBLANK(G270)),G270-PARAMETRES!$C$6,"")</f>
        <v/>
      </c>
      <c r="O270" s="1" t="str">
        <f t="shared" si="8"/>
        <v>0</v>
      </c>
    </row>
    <row r="271" spans="1:15" x14ac:dyDescent="0.25">
      <c r="A271" s="1">
        <v>270</v>
      </c>
      <c r="B271" s="1" t="s">
        <v>41</v>
      </c>
      <c r="C271" s="1" t="e">
        <f>VLOOKUP(PROJETS!B271,CLIENTS!$B$2:$C$700, 2, FALSE)</f>
        <v>#N/A</v>
      </c>
      <c r="D271" s="1" t="str">
        <f>IF(NOT(ISBLANK(E271)),CONCATENATE(PARAMETRES!$C$4,A271),"")</f>
        <v/>
      </c>
      <c r="F271" s="2"/>
      <c r="G271" s="2"/>
      <c r="H271" s="9">
        <f t="shared" si="9"/>
        <v>0</v>
      </c>
      <c r="J271" s="4"/>
      <c r="K271" s="4" t="str">
        <f>IF(D271="","",COUNTIF(TÂCHES!$D$2:$D$699,D271))</f>
        <v/>
      </c>
      <c r="L271" s="4">
        <f ca="1">SUMIF(TÂCHES!$D$2:$O$699,PROJETS!D271,TÂCHES!$K$2:$K$699)</f>
        <v>0</v>
      </c>
      <c r="M271" s="4">
        <f>COUNTIFS(TÂCHES!$N$2:$N$699,"Terminé",TÂCHES!$D$2:$D$699,D271)</f>
        <v>0</v>
      </c>
      <c r="N271" s="3" t="str">
        <f>IF(NOT(ISBLANK(G271)),G271-PARAMETRES!$C$6,"")</f>
        <v/>
      </c>
      <c r="O271" s="1" t="str">
        <f t="shared" si="8"/>
        <v>0</v>
      </c>
    </row>
    <row r="272" spans="1:15" x14ac:dyDescent="0.25">
      <c r="A272" s="1">
        <v>271</v>
      </c>
      <c r="B272" s="1" t="s">
        <v>41</v>
      </c>
      <c r="C272" s="1" t="e">
        <f>VLOOKUP(PROJETS!B272,CLIENTS!$B$2:$C$700, 2, FALSE)</f>
        <v>#N/A</v>
      </c>
      <c r="D272" s="1" t="str">
        <f>IF(NOT(ISBLANK(E272)),CONCATENATE(PARAMETRES!$C$4,A272),"")</f>
        <v/>
      </c>
      <c r="F272" s="2"/>
      <c r="G272" s="2"/>
      <c r="H272" s="9">
        <f t="shared" si="9"/>
        <v>0</v>
      </c>
      <c r="J272" s="4"/>
      <c r="K272" s="4" t="str">
        <f>IF(D272="","",COUNTIF(TÂCHES!$D$2:$D$699,D272))</f>
        <v/>
      </c>
      <c r="L272" s="4">
        <f ca="1">SUMIF(TÂCHES!$D$2:$O$699,PROJETS!D272,TÂCHES!$K$2:$K$699)</f>
        <v>0</v>
      </c>
      <c r="M272" s="4">
        <f>COUNTIFS(TÂCHES!$N$2:$N$699,"Terminé",TÂCHES!$D$2:$D$699,D272)</f>
        <v>0</v>
      </c>
      <c r="N272" s="3" t="str">
        <f>IF(NOT(ISBLANK(G272)),G272-PARAMETRES!$C$6,"")</f>
        <v/>
      </c>
      <c r="O272" s="1" t="str">
        <f t="shared" si="8"/>
        <v>0</v>
      </c>
    </row>
    <row r="273" spans="1:15" x14ac:dyDescent="0.25">
      <c r="A273" s="1">
        <v>272</v>
      </c>
      <c r="B273" s="1" t="s">
        <v>41</v>
      </c>
      <c r="C273" s="1" t="e">
        <f>VLOOKUP(PROJETS!B273,CLIENTS!$B$2:$C$700, 2, FALSE)</f>
        <v>#N/A</v>
      </c>
      <c r="D273" s="1" t="str">
        <f>IF(NOT(ISBLANK(E273)),CONCATENATE(PARAMETRES!$C$4,A273),"")</f>
        <v/>
      </c>
      <c r="F273" s="2"/>
      <c r="G273" s="2"/>
      <c r="H273" s="9">
        <f t="shared" si="9"/>
        <v>0</v>
      </c>
      <c r="J273" s="4"/>
      <c r="K273" s="4" t="str">
        <f>IF(D273="","",COUNTIF(TÂCHES!$D$2:$D$699,D273))</f>
        <v/>
      </c>
      <c r="L273" s="4">
        <f ca="1">SUMIF(TÂCHES!$D$2:$O$699,PROJETS!D273,TÂCHES!$K$2:$K$699)</f>
        <v>0</v>
      </c>
      <c r="M273" s="4">
        <f>COUNTIFS(TÂCHES!$N$2:$N$699,"Terminé",TÂCHES!$D$2:$D$699,D273)</f>
        <v>0</v>
      </c>
      <c r="N273" s="3" t="str">
        <f>IF(NOT(ISBLANK(G273)),G273-PARAMETRES!$C$6,"")</f>
        <v/>
      </c>
      <c r="O273" s="1" t="str">
        <f t="shared" si="8"/>
        <v>0</v>
      </c>
    </row>
    <row r="274" spans="1:15" x14ac:dyDescent="0.25">
      <c r="A274" s="1">
        <v>273</v>
      </c>
      <c r="B274" s="1" t="s">
        <v>41</v>
      </c>
      <c r="C274" s="1" t="e">
        <f>VLOOKUP(PROJETS!B274,CLIENTS!$B$2:$C$700, 2, FALSE)</f>
        <v>#N/A</v>
      </c>
      <c r="D274" s="1" t="str">
        <f>IF(NOT(ISBLANK(E274)),CONCATENATE(PARAMETRES!$C$4,A274),"")</f>
        <v/>
      </c>
      <c r="F274" s="2"/>
      <c r="G274" s="2"/>
      <c r="H274" s="9">
        <f t="shared" si="9"/>
        <v>0</v>
      </c>
      <c r="J274" s="4"/>
      <c r="K274" s="4" t="str">
        <f>IF(D274="","",COUNTIF(TÂCHES!$D$2:$D$699,D274))</f>
        <v/>
      </c>
      <c r="L274" s="4">
        <f ca="1">SUMIF(TÂCHES!$D$2:$O$699,PROJETS!D274,TÂCHES!$K$2:$K$699)</f>
        <v>0</v>
      </c>
      <c r="M274" s="4">
        <f>COUNTIFS(TÂCHES!$N$2:$N$699,"Terminé",TÂCHES!$D$2:$D$699,D274)</f>
        <v>0</v>
      </c>
      <c r="N274" s="3" t="str">
        <f>IF(NOT(ISBLANK(G274)),G274-PARAMETRES!$C$6,"")</f>
        <v/>
      </c>
      <c r="O274" s="1" t="str">
        <f t="shared" si="8"/>
        <v>0</v>
      </c>
    </row>
    <row r="275" spans="1:15" x14ac:dyDescent="0.25">
      <c r="A275" s="1">
        <v>274</v>
      </c>
      <c r="B275" s="1" t="s">
        <v>41</v>
      </c>
      <c r="C275" s="1" t="e">
        <f>VLOOKUP(PROJETS!B275,CLIENTS!$B$2:$C$700, 2, FALSE)</f>
        <v>#N/A</v>
      </c>
      <c r="D275" s="1" t="str">
        <f>IF(NOT(ISBLANK(E275)),CONCATENATE(PARAMETRES!$C$4,A275),"")</f>
        <v/>
      </c>
      <c r="F275" s="2"/>
      <c r="G275" s="2"/>
      <c r="H275" s="9">
        <f t="shared" si="9"/>
        <v>0</v>
      </c>
      <c r="J275" s="4"/>
      <c r="K275" s="4" t="str">
        <f>IF(D275="","",COUNTIF(TÂCHES!$D$2:$D$699,D275))</f>
        <v/>
      </c>
      <c r="L275" s="4">
        <f ca="1">SUMIF(TÂCHES!$D$2:$O$699,PROJETS!D275,TÂCHES!$K$2:$K$699)</f>
        <v>0</v>
      </c>
      <c r="M275" s="4">
        <f>COUNTIFS(TÂCHES!$N$2:$N$699,"Terminé",TÂCHES!$D$2:$D$699,D275)</f>
        <v>0</v>
      </c>
      <c r="N275" s="3" t="str">
        <f>IF(NOT(ISBLANK(G275)),G275-PARAMETRES!$C$6,"")</f>
        <v/>
      </c>
      <c r="O275" s="1" t="str">
        <f t="shared" si="8"/>
        <v>0</v>
      </c>
    </row>
    <row r="276" spans="1:15" x14ac:dyDescent="0.25">
      <c r="A276" s="1">
        <v>275</v>
      </c>
      <c r="B276" s="1" t="s">
        <v>41</v>
      </c>
      <c r="C276" s="1" t="e">
        <f>VLOOKUP(PROJETS!B276,CLIENTS!$B$2:$C$700, 2, FALSE)</f>
        <v>#N/A</v>
      </c>
      <c r="D276" s="1" t="str">
        <f>IF(NOT(ISBLANK(E276)),CONCATENATE(PARAMETRES!$C$4,A276),"")</f>
        <v/>
      </c>
      <c r="F276" s="2"/>
      <c r="G276" s="2"/>
      <c r="H276" s="9">
        <f t="shared" si="9"/>
        <v>0</v>
      </c>
      <c r="J276" s="4"/>
      <c r="K276" s="4" t="str">
        <f>IF(D276="","",COUNTIF(TÂCHES!$D$2:$D$699,D276))</f>
        <v/>
      </c>
      <c r="L276" s="4">
        <f ca="1">SUMIF(TÂCHES!$D$2:$O$699,PROJETS!D276,TÂCHES!$K$2:$K$699)</f>
        <v>0</v>
      </c>
      <c r="M276" s="4">
        <f>COUNTIFS(TÂCHES!$N$2:$N$699,"Terminé",TÂCHES!$D$2:$D$699,D276)</f>
        <v>0</v>
      </c>
      <c r="N276" s="3" t="str">
        <f>IF(NOT(ISBLANK(G276)),G276-PARAMETRES!$C$6,"")</f>
        <v/>
      </c>
      <c r="O276" s="1" t="str">
        <f t="shared" si="8"/>
        <v>0</v>
      </c>
    </row>
    <row r="277" spans="1:15" x14ac:dyDescent="0.25">
      <c r="A277" s="1">
        <v>276</v>
      </c>
      <c r="B277" s="1" t="s">
        <v>41</v>
      </c>
      <c r="C277" s="1" t="e">
        <f>VLOOKUP(PROJETS!B277,CLIENTS!$B$2:$C$700, 2, FALSE)</f>
        <v>#N/A</v>
      </c>
      <c r="D277" s="1" t="str">
        <f>IF(NOT(ISBLANK(E277)),CONCATENATE(PARAMETRES!$C$4,A277),"")</f>
        <v/>
      </c>
      <c r="F277" s="2"/>
      <c r="G277" s="2"/>
      <c r="H277" s="9">
        <f t="shared" si="9"/>
        <v>0</v>
      </c>
      <c r="J277" s="4"/>
      <c r="K277" s="4" t="str">
        <f>IF(D277="","",COUNTIF(TÂCHES!$D$2:$D$699,D277))</f>
        <v/>
      </c>
      <c r="L277" s="4">
        <f ca="1">SUMIF(TÂCHES!$D$2:$O$699,PROJETS!D277,TÂCHES!$K$2:$K$699)</f>
        <v>0</v>
      </c>
      <c r="M277" s="4">
        <f>COUNTIFS(TÂCHES!$N$2:$N$699,"Terminé",TÂCHES!$D$2:$D$699,D277)</f>
        <v>0</v>
      </c>
      <c r="N277" s="3" t="str">
        <f>IF(NOT(ISBLANK(G277)),G277-PARAMETRES!$C$6,"")</f>
        <v/>
      </c>
      <c r="O277" s="1" t="str">
        <f t="shared" si="8"/>
        <v>0</v>
      </c>
    </row>
    <row r="278" spans="1:15" x14ac:dyDescent="0.25">
      <c r="A278" s="1">
        <v>277</v>
      </c>
      <c r="B278" s="1" t="s">
        <v>41</v>
      </c>
      <c r="C278" s="1" t="e">
        <f>VLOOKUP(PROJETS!B278,CLIENTS!$B$2:$C$700, 2, FALSE)</f>
        <v>#N/A</v>
      </c>
      <c r="D278" s="1" t="str">
        <f>IF(NOT(ISBLANK(E278)),CONCATENATE(PARAMETRES!$C$4,A278),"")</f>
        <v/>
      </c>
      <c r="F278" s="2"/>
      <c r="G278" s="2"/>
      <c r="H278" s="9">
        <f t="shared" si="9"/>
        <v>0</v>
      </c>
      <c r="J278" s="4"/>
      <c r="K278" s="4" t="str">
        <f>IF(D278="","",COUNTIF(TÂCHES!$D$2:$D$699,D278))</f>
        <v/>
      </c>
      <c r="L278" s="4">
        <f ca="1">SUMIF(TÂCHES!$D$2:$O$699,PROJETS!D278,TÂCHES!$K$2:$K$699)</f>
        <v>0</v>
      </c>
      <c r="M278" s="4">
        <f>COUNTIFS(TÂCHES!$N$2:$N$699,"Terminé",TÂCHES!$D$2:$D$699,D278)</f>
        <v>0</v>
      </c>
      <c r="N278" s="3" t="str">
        <f>IF(NOT(ISBLANK(G278)),G278-PARAMETRES!$C$6,"")</f>
        <v/>
      </c>
      <c r="O278" s="1" t="str">
        <f t="shared" si="8"/>
        <v>0</v>
      </c>
    </row>
    <row r="279" spans="1:15" x14ac:dyDescent="0.25">
      <c r="A279" s="1">
        <v>278</v>
      </c>
      <c r="B279" s="1" t="s">
        <v>41</v>
      </c>
      <c r="C279" s="1" t="e">
        <f>VLOOKUP(PROJETS!B279,CLIENTS!$B$2:$C$700, 2, FALSE)</f>
        <v>#N/A</v>
      </c>
      <c r="D279" s="1" t="str">
        <f>IF(NOT(ISBLANK(E279)),CONCATENATE(PARAMETRES!$C$4,A279),"")</f>
        <v/>
      </c>
      <c r="F279" s="2"/>
      <c r="G279" s="2"/>
      <c r="H279" s="9">
        <f t="shared" si="9"/>
        <v>0</v>
      </c>
      <c r="J279" s="4"/>
      <c r="K279" s="4" t="str">
        <f>IF(D279="","",COUNTIF(TÂCHES!$D$2:$D$699,D279))</f>
        <v/>
      </c>
      <c r="L279" s="4">
        <f ca="1">SUMIF(TÂCHES!$D$2:$O$699,PROJETS!D279,TÂCHES!$K$2:$K$699)</f>
        <v>0</v>
      </c>
      <c r="M279" s="4">
        <f>COUNTIFS(TÂCHES!$N$2:$N$699,"Terminé",TÂCHES!$D$2:$D$699,D279)</f>
        <v>0</v>
      </c>
      <c r="N279" s="3" t="str">
        <f>IF(NOT(ISBLANK(G279)),G279-PARAMETRES!$C$6,"")</f>
        <v/>
      </c>
      <c r="O279" s="1" t="str">
        <f t="shared" si="8"/>
        <v>0</v>
      </c>
    </row>
    <row r="280" spans="1:15" x14ac:dyDescent="0.25">
      <c r="A280" s="1">
        <v>279</v>
      </c>
      <c r="B280" s="1" t="s">
        <v>41</v>
      </c>
      <c r="C280" s="1" t="e">
        <f>VLOOKUP(PROJETS!B280,CLIENTS!$B$2:$C$700, 2, FALSE)</f>
        <v>#N/A</v>
      </c>
      <c r="D280" s="1" t="str">
        <f>IF(NOT(ISBLANK(E280)),CONCATENATE(PARAMETRES!$C$4,A280),"")</f>
        <v/>
      </c>
      <c r="F280" s="2"/>
      <c r="G280" s="2"/>
      <c r="H280" s="9">
        <f t="shared" si="9"/>
        <v>0</v>
      </c>
      <c r="J280" s="4"/>
      <c r="K280" s="4" t="str">
        <f>IF(D280="","",COUNTIF(TÂCHES!$D$2:$D$699,D280))</f>
        <v/>
      </c>
      <c r="L280" s="4">
        <f ca="1">SUMIF(TÂCHES!$D$2:$O$699,PROJETS!D280,TÂCHES!$K$2:$K$699)</f>
        <v>0</v>
      </c>
      <c r="M280" s="4">
        <f>COUNTIFS(TÂCHES!$N$2:$N$699,"Terminé",TÂCHES!$D$2:$D$699,D280)</f>
        <v>0</v>
      </c>
      <c r="N280" s="3" t="str">
        <f>IF(NOT(ISBLANK(G280)),G280-PARAMETRES!$C$6,"")</f>
        <v/>
      </c>
      <c r="O280" s="1" t="str">
        <f t="shared" si="8"/>
        <v>0</v>
      </c>
    </row>
    <row r="281" spans="1:15" x14ac:dyDescent="0.25">
      <c r="A281" s="1">
        <v>280</v>
      </c>
      <c r="B281" s="1" t="s">
        <v>41</v>
      </c>
      <c r="C281" s="1" t="e">
        <f>VLOOKUP(PROJETS!B281,CLIENTS!$B$2:$C$700, 2, FALSE)</f>
        <v>#N/A</v>
      </c>
      <c r="D281" s="1" t="str">
        <f>IF(NOT(ISBLANK(E281)),CONCATENATE(PARAMETRES!$C$4,A281),"")</f>
        <v/>
      </c>
      <c r="F281" s="2"/>
      <c r="G281" s="2"/>
      <c r="H281" s="9">
        <f t="shared" si="9"/>
        <v>0</v>
      </c>
      <c r="J281" s="4"/>
      <c r="K281" s="4" t="str">
        <f>IF(D281="","",COUNTIF(TÂCHES!$D$2:$D$699,D281))</f>
        <v/>
      </c>
      <c r="L281" s="4">
        <f ca="1">SUMIF(TÂCHES!$D$2:$O$699,PROJETS!D281,TÂCHES!$K$2:$K$699)</f>
        <v>0</v>
      </c>
      <c r="M281" s="4">
        <f>COUNTIFS(TÂCHES!$N$2:$N$699,"Terminé",TÂCHES!$D$2:$D$699,D281)</f>
        <v>0</v>
      </c>
      <c r="N281" s="3" t="str">
        <f>IF(NOT(ISBLANK(G281)),G281-PARAMETRES!$C$6,"")</f>
        <v/>
      </c>
      <c r="O281" s="1" t="str">
        <f t="shared" si="8"/>
        <v>0</v>
      </c>
    </row>
    <row r="282" spans="1:15" x14ac:dyDescent="0.25">
      <c r="A282" s="1">
        <v>281</v>
      </c>
      <c r="B282" s="1" t="s">
        <v>41</v>
      </c>
      <c r="C282" s="1" t="e">
        <f>VLOOKUP(PROJETS!B282,CLIENTS!$B$2:$C$700, 2, FALSE)</f>
        <v>#N/A</v>
      </c>
      <c r="D282" s="1" t="str">
        <f>IF(NOT(ISBLANK(E282)),CONCATENATE(PARAMETRES!$C$4,A282),"")</f>
        <v/>
      </c>
      <c r="F282" s="2"/>
      <c r="G282" s="2"/>
      <c r="H282" s="9">
        <f t="shared" si="9"/>
        <v>0</v>
      </c>
      <c r="J282" s="4"/>
      <c r="K282" s="4" t="str">
        <f>IF(D282="","",COUNTIF(TÂCHES!$D$2:$D$699,D282))</f>
        <v/>
      </c>
      <c r="L282" s="4">
        <f ca="1">SUMIF(TÂCHES!$D$2:$O$699,PROJETS!D282,TÂCHES!$K$2:$K$699)</f>
        <v>0</v>
      </c>
      <c r="M282" s="4">
        <f>COUNTIFS(TÂCHES!$N$2:$N$699,"Terminé",TÂCHES!$D$2:$D$699,D282)</f>
        <v>0</v>
      </c>
      <c r="N282" s="3" t="str">
        <f>IF(NOT(ISBLANK(G282)),G282-PARAMETRES!$C$6,"")</f>
        <v/>
      </c>
      <c r="O282" s="1" t="str">
        <f t="shared" si="8"/>
        <v>0</v>
      </c>
    </row>
    <row r="283" spans="1:15" x14ac:dyDescent="0.25">
      <c r="A283" s="1">
        <v>282</v>
      </c>
      <c r="B283" s="1" t="s">
        <v>41</v>
      </c>
      <c r="C283" s="1" t="e">
        <f>VLOOKUP(PROJETS!B283,CLIENTS!$B$2:$C$700, 2, FALSE)</f>
        <v>#N/A</v>
      </c>
      <c r="D283" s="1" t="str">
        <f>IF(NOT(ISBLANK(E283)),CONCATENATE(PARAMETRES!$C$4,A283),"")</f>
        <v/>
      </c>
      <c r="F283" s="2"/>
      <c r="G283" s="2"/>
      <c r="H283" s="9">
        <f t="shared" si="9"/>
        <v>0</v>
      </c>
      <c r="J283" s="4"/>
      <c r="K283" s="4" t="str">
        <f>IF(D283="","",COUNTIF(TÂCHES!$D$2:$D$699,D283))</f>
        <v/>
      </c>
      <c r="L283" s="4">
        <f ca="1">SUMIF(TÂCHES!$D$2:$O$699,PROJETS!D283,TÂCHES!$K$2:$K$699)</f>
        <v>0</v>
      </c>
      <c r="M283" s="4">
        <f>COUNTIFS(TÂCHES!$N$2:$N$699,"Terminé",TÂCHES!$D$2:$D$699,D283)</f>
        <v>0</v>
      </c>
      <c r="N283" s="3" t="str">
        <f>IF(NOT(ISBLANK(G283)),G283-PARAMETRES!$C$6,"")</f>
        <v/>
      </c>
      <c r="O283" s="1" t="str">
        <f t="shared" si="8"/>
        <v>0</v>
      </c>
    </row>
    <row r="284" spans="1:15" x14ac:dyDescent="0.25">
      <c r="A284" s="1">
        <v>283</v>
      </c>
      <c r="B284" s="1" t="s">
        <v>41</v>
      </c>
      <c r="C284" s="1" t="e">
        <f>VLOOKUP(PROJETS!B284,CLIENTS!$B$2:$C$700, 2, FALSE)</f>
        <v>#N/A</v>
      </c>
      <c r="D284" s="1" t="str">
        <f>IF(NOT(ISBLANK(E284)),CONCATENATE(PARAMETRES!$C$4,A284),"")</f>
        <v/>
      </c>
      <c r="F284" s="2"/>
      <c r="G284" s="2"/>
      <c r="H284" s="9">
        <f t="shared" si="9"/>
        <v>0</v>
      </c>
      <c r="J284" s="4"/>
      <c r="K284" s="4" t="str">
        <f>IF(D284="","",COUNTIF(TÂCHES!$D$2:$D$699,D284))</f>
        <v/>
      </c>
      <c r="L284" s="4">
        <f ca="1">SUMIF(TÂCHES!$D$2:$O$699,PROJETS!D284,TÂCHES!$K$2:$K$699)</f>
        <v>0</v>
      </c>
      <c r="M284" s="4">
        <f>COUNTIFS(TÂCHES!$N$2:$N$699,"Terminé",TÂCHES!$D$2:$D$699,D284)</f>
        <v>0</v>
      </c>
      <c r="N284" s="3" t="str">
        <f>IF(NOT(ISBLANK(G284)),G284-PARAMETRES!$C$6,"")</f>
        <v/>
      </c>
      <c r="O284" s="1" t="str">
        <f t="shared" si="8"/>
        <v>0</v>
      </c>
    </row>
    <row r="285" spans="1:15" x14ac:dyDescent="0.25">
      <c r="A285" s="1">
        <v>284</v>
      </c>
      <c r="B285" s="1" t="s">
        <v>41</v>
      </c>
      <c r="C285" s="1" t="e">
        <f>VLOOKUP(PROJETS!B285,CLIENTS!$B$2:$C$700, 2, FALSE)</f>
        <v>#N/A</v>
      </c>
      <c r="D285" s="1" t="str">
        <f>IF(NOT(ISBLANK(E285)),CONCATENATE(PARAMETRES!$C$4,A285),"")</f>
        <v/>
      </c>
      <c r="F285" s="2"/>
      <c r="G285" s="2"/>
      <c r="H285" s="9">
        <f t="shared" si="9"/>
        <v>0</v>
      </c>
      <c r="J285" s="4"/>
      <c r="K285" s="4" t="str">
        <f>IF(D285="","",COUNTIF(TÂCHES!$D$2:$D$699,D285))</f>
        <v/>
      </c>
      <c r="L285" s="4">
        <f ca="1">SUMIF(TÂCHES!$D$2:$O$699,PROJETS!D285,TÂCHES!$K$2:$K$699)</f>
        <v>0</v>
      </c>
      <c r="M285" s="4">
        <f>COUNTIFS(TÂCHES!$N$2:$N$699,"Terminé",TÂCHES!$D$2:$D$699,D285)</f>
        <v>0</v>
      </c>
      <c r="N285" s="3" t="str">
        <f>IF(NOT(ISBLANK(G285)),G285-PARAMETRES!$C$6,"")</f>
        <v/>
      </c>
      <c r="O285" s="1" t="str">
        <f t="shared" si="8"/>
        <v>0</v>
      </c>
    </row>
    <row r="286" spans="1:15" x14ac:dyDescent="0.25">
      <c r="A286" s="1">
        <v>285</v>
      </c>
      <c r="B286" s="1" t="s">
        <v>41</v>
      </c>
      <c r="C286" s="1" t="e">
        <f>VLOOKUP(PROJETS!B286,CLIENTS!$B$2:$C$700, 2, FALSE)</f>
        <v>#N/A</v>
      </c>
      <c r="D286" s="1" t="str">
        <f>IF(NOT(ISBLANK(E286)),CONCATENATE(PARAMETRES!$C$4,A286),"")</f>
        <v/>
      </c>
      <c r="F286" s="2"/>
      <c r="G286" s="2"/>
      <c r="H286" s="9">
        <f t="shared" si="9"/>
        <v>0</v>
      </c>
      <c r="J286" s="4"/>
      <c r="K286" s="4" t="str">
        <f>IF(D286="","",COUNTIF(TÂCHES!$D$2:$D$699,D286))</f>
        <v/>
      </c>
      <c r="L286" s="4">
        <f ca="1">SUMIF(TÂCHES!$D$2:$O$699,PROJETS!D286,TÂCHES!$K$2:$K$699)</f>
        <v>0</v>
      </c>
      <c r="M286" s="4">
        <f>COUNTIFS(TÂCHES!$N$2:$N$699,"Terminé",TÂCHES!$D$2:$D$699,D286)</f>
        <v>0</v>
      </c>
      <c r="N286" s="3" t="str">
        <f>IF(NOT(ISBLANK(G286)),G286-PARAMETRES!$C$6,"")</f>
        <v/>
      </c>
      <c r="O286" s="1" t="str">
        <f t="shared" si="8"/>
        <v>0</v>
      </c>
    </row>
    <row r="287" spans="1:15" x14ac:dyDescent="0.25">
      <c r="A287" s="1">
        <v>286</v>
      </c>
      <c r="B287" s="1" t="s">
        <v>41</v>
      </c>
      <c r="C287" s="1" t="e">
        <f>VLOOKUP(PROJETS!B287,CLIENTS!$B$2:$C$700, 2, FALSE)</f>
        <v>#N/A</v>
      </c>
      <c r="D287" s="1" t="str">
        <f>IF(NOT(ISBLANK(E287)),CONCATENATE(PARAMETRES!$C$4,A287),"")</f>
        <v/>
      </c>
      <c r="F287" s="2"/>
      <c r="G287" s="2"/>
      <c r="H287" s="9">
        <f t="shared" si="9"/>
        <v>0</v>
      </c>
      <c r="J287" s="4"/>
      <c r="K287" s="4" t="str">
        <f>IF(D287="","",COUNTIF(TÂCHES!$D$2:$D$699,D287))</f>
        <v/>
      </c>
      <c r="L287" s="4">
        <f ca="1">SUMIF(TÂCHES!$D$2:$O$699,PROJETS!D287,TÂCHES!$K$2:$K$699)</f>
        <v>0</v>
      </c>
      <c r="M287" s="4">
        <f>COUNTIFS(TÂCHES!$N$2:$N$699,"Terminé",TÂCHES!$D$2:$D$699,D287)</f>
        <v>0</v>
      </c>
      <c r="N287" s="3" t="str">
        <f>IF(NOT(ISBLANK(G287)),G287-PARAMETRES!$C$6,"")</f>
        <v/>
      </c>
      <c r="O287" s="1" t="str">
        <f t="shared" si="8"/>
        <v>0</v>
      </c>
    </row>
    <row r="288" spans="1:15" x14ac:dyDescent="0.25">
      <c r="A288" s="1">
        <v>287</v>
      </c>
      <c r="B288" s="1" t="s">
        <v>41</v>
      </c>
      <c r="C288" s="1" t="e">
        <f>VLOOKUP(PROJETS!B288,CLIENTS!$B$2:$C$700, 2, FALSE)</f>
        <v>#N/A</v>
      </c>
      <c r="D288" s="1" t="str">
        <f>IF(NOT(ISBLANK(E288)),CONCATENATE(PARAMETRES!$C$4,A288),"")</f>
        <v/>
      </c>
      <c r="F288" s="2"/>
      <c r="G288" s="2"/>
      <c r="H288" s="9">
        <f t="shared" si="9"/>
        <v>0</v>
      </c>
      <c r="J288" s="4"/>
      <c r="K288" s="4" t="str">
        <f>IF(D288="","",COUNTIF(TÂCHES!$D$2:$D$699,D288))</f>
        <v/>
      </c>
      <c r="L288" s="4">
        <f ca="1">SUMIF(TÂCHES!$D$2:$O$699,PROJETS!D288,TÂCHES!$K$2:$K$699)</f>
        <v>0</v>
      </c>
      <c r="M288" s="4">
        <f>COUNTIFS(TÂCHES!$N$2:$N$699,"Terminé",TÂCHES!$D$2:$D$699,D288)</f>
        <v>0</v>
      </c>
      <c r="N288" s="3" t="str">
        <f>IF(NOT(ISBLANK(G288)),G288-PARAMETRES!$C$6,"")</f>
        <v/>
      </c>
      <c r="O288" s="1" t="str">
        <f t="shared" si="8"/>
        <v>0</v>
      </c>
    </row>
    <row r="289" spans="1:15" x14ac:dyDescent="0.25">
      <c r="A289" s="1">
        <v>288</v>
      </c>
      <c r="B289" s="1" t="s">
        <v>41</v>
      </c>
      <c r="C289" s="1" t="e">
        <f>VLOOKUP(PROJETS!B289,CLIENTS!$B$2:$C$700, 2, FALSE)</f>
        <v>#N/A</v>
      </c>
      <c r="D289" s="1" t="str">
        <f>IF(NOT(ISBLANK(E289)),CONCATENATE(PARAMETRES!$C$4,A289),"")</f>
        <v/>
      </c>
      <c r="F289" s="2"/>
      <c r="G289" s="2"/>
      <c r="H289" s="9">
        <f t="shared" si="9"/>
        <v>0</v>
      </c>
      <c r="J289" s="4"/>
      <c r="K289" s="4" t="str">
        <f>IF(D289="","",COUNTIF(TÂCHES!$D$2:$D$699,D289))</f>
        <v/>
      </c>
      <c r="L289" s="4">
        <f ca="1">SUMIF(TÂCHES!$D$2:$O$699,PROJETS!D289,TÂCHES!$K$2:$K$699)</f>
        <v>0</v>
      </c>
      <c r="M289" s="4">
        <f>COUNTIFS(TÂCHES!$N$2:$N$699,"Terminé",TÂCHES!$D$2:$D$699,D289)</f>
        <v>0</v>
      </c>
      <c r="N289" s="3" t="str">
        <f>IF(NOT(ISBLANK(G289)),G289-PARAMETRES!$C$6,"")</f>
        <v/>
      </c>
      <c r="O289" s="1" t="str">
        <f t="shared" si="8"/>
        <v>0</v>
      </c>
    </row>
    <row r="290" spans="1:15" x14ac:dyDescent="0.25">
      <c r="A290" s="1">
        <v>289</v>
      </c>
      <c r="B290" s="1" t="s">
        <v>41</v>
      </c>
      <c r="C290" s="1" t="e">
        <f>VLOOKUP(PROJETS!B290,CLIENTS!$B$2:$C$700, 2, FALSE)</f>
        <v>#N/A</v>
      </c>
      <c r="D290" s="1" t="str">
        <f>IF(NOT(ISBLANK(E290)),CONCATENATE(PARAMETRES!$C$4,A290),"")</f>
        <v/>
      </c>
      <c r="F290" s="2"/>
      <c r="G290" s="2"/>
      <c r="H290" s="9">
        <f t="shared" si="9"/>
        <v>0</v>
      </c>
      <c r="J290" s="4"/>
      <c r="K290" s="4" t="str">
        <f>IF(D290="","",COUNTIF(TÂCHES!$D$2:$D$699,D290))</f>
        <v/>
      </c>
      <c r="L290" s="4">
        <f ca="1">SUMIF(TÂCHES!$D$2:$O$699,PROJETS!D290,TÂCHES!$K$2:$K$699)</f>
        <v>0</v>
      </c>
      <c r="M290" s="4">
        <f>COUNTIFS(TÂCHES!$N$2:$N$699,"Terminé",TÂCHES!$D$2:$D$699,D290)</f>
        <v>0</v>
      </c>
      <c r="N290" s="3" t="str">
        <f>IF(NOT(ISBLANK(G290)),G290-PARAMETRES!$C$6,"")</f>
        <v/>
      </c>
      <c r="O290" s="1" t="str">
        <f t="shared" si="8"/>
        <v>0</v>
      </c>
    </row>
    <row r="291" spans="1:15" x14ac:dyDescent="0.25">
      <c r="A291" s="1">
        <v>290</v>
      </c>
      <c r="B291" s="1" t="s">
        <v>41</v>
      </c>
      <c r="C291" s="1" t="e">
        <f>VLOOKUP(PROJETS!B291,CLIENTS!$B$2:$C$700, 2, FALSE)</f>
        <v>#N/A</v>
      </c>
      <c r="D291" s="1" t="str">
        <f>IF(NOT(ISBLANK(E291)),CONCATENATE(PARAMETRES!$C$4,A291),"")</f>
        <v/>
      </c>
      <c r="F291" s="2"/>
      <c r="G291" s="2"/>
      <c r="H291" s="9">
        <f t="shared" si="9"/>
        <v>0</v>
      </c>
      <c r="J291" s="4"/>
      <c r="K291" s="4" t="str">
        <f>IF(D291="","",COUNTIF(TÂCHES!$D$2:$D$699,D291))</f>
        <v/>
      </c>
      <c r="L291" s="4">
        <f ca="1">SUMIF(TÂCHES!$D$2:$O$699,PROJETS!D291,TÂCHES!$K$2:$K$699)</f>
        <v>0</v>
      </c>
      <c r="M291" s="4">
        <f>COUNTIFS(TÂCHES!$N$2:$N$699,"Terminé",TÂCHES!$D$2:$D$699,D291)</f>
        <v>0</v>
      </c>
      <c r="N291" s="3" t="str">
        <f>IF(NOT(ISBLANK(G291)),G291-PARAMETRES!$C$6,"")</f>
        <v/>
      </c>
      <c r="O291" s="1" t="str">
        <f t="shared" si="8"/>
        <v>0</v>
      </c>
    </row>
    <row r="292" spans="1:15" x14ac:dyDescent="0.25">
      <c r="A292" s="1">
        <v>291</v>
      </c>
      <c r="B292" s="1" t="s">
        <v>41</v>
      </c>
      <c r="C292" s="1" t="e">
        <f>VLOOKUP(PROJETS!B292,CLIENTS!$B$2:$C$700, 2, FALSE)</f>
        <v>#N/A</v>
      </c>
      <c r="D292" s="1" t="str">
        <f>IF(NOT(ISBLANK(E292)),CONCATENATE(PARAMETRES!$C$4,A292),"")</f>
        <v/>
      </c>
      <c r="F292" s="2"/>
      <c r="G292" s="2"/>
      <c r="H292" s="9">
        <f t="shared" si="9"/>
        <v>0</v>
      </c>
      <c r="J292" s="4"/>
      <c r="K292" s="4" t="str">
        <f>IF(D292="","",COUNTIF(TÂCHES!$D$2:$D$699,D292))</f>
        <v/>
      </c>
      <c r="L292" s="4">
        <f ca="1">SUMIF(TÂCHES!$D$2:$O$699,PROJETS!D292,TÂCHES!$K$2:$K$699)</f>
        <v>0</v>
      </c>
      <c r="M292" s="4">
        <f>COUNTIFS(TÂCHES!$N$2:$N$699,"Terminé",TÂCHES!$D$2:$D$699,D292)</f>
        <v>0</v>
      </c>
      <c r="N292" s="3" t="str">
        <f>IF(NOT(ISBLANK(G292)),G292-PARAMETRES!$C$6,"")</f>
        <v/>
      </c>
      <c r="O292" s="1" t="str">
        <f t="shared" si="8"/>
        <v>0</v>
      </c>
    </row>
    <row r="293" spans="1:15" x14ac:dyDescent="0.25">
      <c r="A293" s="1">
        <v>292</v>
      </c>
      <c r="B293" s="1" t="s">
        <v>41</v>
      </c>
      <c r="C293" s="1" t="e">
        <f>VLOOKUP(PROJETS!B293,CLIENTS!$B$2:$C$700, 2, FALSE)</f>
        <v>#N/A</v>
      </c>
      <c r="D293" s="1" t="str">
        <f>IF(NOT(ISBLANK(E293)),CONCATENATE(PARAMETRES!$C$4,A293),"")</f>
        <v/>
      </c>
      <c r="F293" s="2"/>
      <c r="G293" s="2"/>
      <c r="H293" s="9">
        <f t="shared" si="9"/>
        <v>0</v>
      </c>
      <c r="J293" s="4"/>
      <c r="K293" s="4" t="str">
        <f>IF(D293="","",COUNTIF(TÂCHES!$D$2:$D$699,D293))</f>
        <v/>
      </c>
      <c r="L293" s="4">
        <f ca="1">SUMIF(TÂCHES!$D$2:$O$699,PROJETS!D293,TÂCHES!$K$2:$K$699)</f>
        <v>0</v>
      </c>
      <c r="M293" s="4">
        <f>COUNTIFS(TÂCHES!$N$2:$N$699,"Terminé",TÂCHES!$D$2:$D$699,D293)</f>
        <v>0</v>
      </c>
      <c r="N293" s="3" t="str">
        <f>IF(NOT(ISBLANK(G293)),G293-PARAMETRES!$C$6,"")</f>
        <v/>
      </c>
      <c r="O293" s="1" t="str">
        <f t="shared" si="8"/>
        <v>0</v>
      </c>
    </row>
    <row r="294" spans="1:15" x14ac:dyDescent="0.25">
      <c r="A294" s="1">
        <v>293</v>
      </c>
      <c r="B294" s="1" t="s">
        <v>41</v>
      </c>
      <c r="C294" s="1" t="e">
        <f>VLOOKUP(PROJETS!B294,CLIENTS!$B$2:$C$700, 2, FALSE)</f>
        <v>#N/A</v>
      </c>
      <c r="D294" s="1" t="str">
        <f>IF(NOT(ISBLANK(E294)),CONCATENATE(PARAMETRES!$C$4,A294),"")</f>
        <v/>
      </c>
      <c r="F294" s="2"/>
      <c r="G294" s="2"/>
      <c r="H294" s="9">
        <f t="shared" si="9"/>
        <v>0</v>
      </c>
      <c r="J294" s="4"/>
      <c r="K294" s="4" t="str">
        <f>IF(D294="","",COUNTIF(TÂCHES!$D$2:$D$699,D294))</f>
        <v/>
      </c>
      <c r="L294" s="4">
        <f ca="1">SUMIF(TÂCHES!$D$2:$O$699,PROJETS!D294,TÂCHES!$K$2:$K$699)</f>
        <v>0</v>
      </c>
      <c r="M294" s="4">
        <f>COUNTIFS(TÂCHES!$N$2:$N$699,"Terminé",TÂCHES!$D$2:$D$699,D294)</f>
        <v>0</v>
      </c>
      <c r="N294" s="3" t="str">
        <f>IF(NOT(ISBLANK(G294)),G294-PARAMETRES!$C$6,"")</f>
        <v/>
      </c>
      <c r="O294" s="1" t="str">
        <f t="shared" si="8"/>
        <v>0</v>
      </c>
    </row>
    <row r="295" spans="1:15" x14ac:dyDescent="0.25">
      <c r="A295" s="1">
        <v>294</v>
      </c>
      <c r="B295" s="1" t="s">
        <v>41</v>
      </c>
      <c r="C295" s="1" t="e">
        <f>VLOOKUP(PROJETS!B295,CLIENTS!$B$2:$C$700, 2, FALSE)</f>
        <v>#N/A</v>
      </c>
      <c r="D295" s="1" t="str">
        <f>IF(NOT(ISBLANK(E295)),CONCATENATE(PARAMETRES!$C$4,A295),"")</f>
        <v/>
      </c>
      <c r="F295" s="2"/>
      <c r="G295" s="2"/>
      <c r="H295" s="9">
        <f t="shared" si="9"/>
        <v>0</v>
      </c>
      <c r="J295" s="4"/>
      <c r="K295" s="4" t="str">
        <f>IF(D295="","",COUNTIF(TÂCHES!$D$2:$D$699,D295))</f>
        <v/>
      </c>
      <c r="L295" s="4">
        <f ca="1">SUMIF(TÂCHES!$D$2:$O$699,PROJETS!D295,TÂCHES!$K$2:$K$699)</f>
        <v>0</v>
      </c>
      <c r="M295" s="4">
        <f>COUNTIFS(TÂCHES!$N$2:$N$699,"Terminé",TÂCHES!$D$2:$D$699,D295)</f>
        <v>0</v>
      </c>
      <c r="N295" s="3" t="str">
        <f>IF(NOT(ISBLANK(G295)),G295-PARAMETRES!$C$6,"")</f>
        <v/>
      </c>
      <c r="O295" s="1" t="str">
        <f t="shared" si="8"/>
        <v>0</v>
      </c>
    </row>
    <row r="296" spans="1:15" x14ac:dyDescent="0.25">
      <c r="A296" s="1">
        <v>295</v>
      </c>
      <c r="B296" s="1" t="s">
        <v>41</v>
      </c>
      <c r="C296" s="1" t="e">
        <f>VLOOKUP(PROJETS!B296,CLIENTS!$B$2:$C$700, 2, FALSE)</f>
        <v>#N/A</v>
      </c>
      <c r="D296" s="1" t="str">
        <f>IF(NOT(ISBLANK(E296)),CONCATENATE(PARAMETRES!$C$4,A296),"")</f>
        <v/>
      </c>
      <c r="F296" s="2"/>
      <c r="G296" s="2"/>
      <c r="H296" s="9">
        <f t="shared" si="9"/>
        <v>0</v>
      </c>
      <c r="J296" s="4"/>
      <c r="K296" s="4" t="str">
        <f>IF(D296="","",COUNTIF(TÂCHES!$D$2:$D$699,D296))</f>
        <v/>
      </c>
      <c r="L296" s="4">
        <f ca="1">SUMIF(TÂCHES!$D$2:$O$699,PROJETS!D296,TÂCHES!$K$2:$K$699)</f>
        <v>0</v>
      </c>
      <c r="M296" s="4">
        <f>COUNTIFS(TÂCHES!$N$2:$N$699,"Terminé",TÂCHES!$D$2:$D$699,D296)</f>
        <v>0</v>
      </c>
      <c r="N296" s="3" t="str">
        <f>IF(NOT(ISBLANK(G296)),G296-PARAMETRES!$C$6,"")</f>
        <v/>
      </c>
      <c r="O296" s="1" t="str">
        <f t="shared" si="8"/>
        <v>0</v>
      </c>
    </row>
    <row r="297" spans="1:15" x14ac:dyDescent="0.25">
      <c r="A297" s="1">
        <v>296</v>
      </c>
      <c r="B297" s="1" t="s">
        <v>41</v>
      </c>
      <c r="C297" s="1" t="e">
        <f>VLOOKUP(PROJETS!B297,CLIENTS!$B$2:$C$700, 2, FALSE)</f>
        <v>#N/A</v>
      </c>
      <c r="D297" s="1" t="str">
        <f>IF(NOT(ISBLANK(E297)),CONCATENATE(PARAMETRES!$C$4,A297),"")</f>
        <v/>
      </c>
      <c r="F297" s="2"/>
      <c r="G297" s="2"/>
      <c r="H297" s="9">
        <f t="shared" si="9"/>
        <v>0</v>
      </c>
      <c r="J297" s="4"/>
      <c r="K297" s="4" t="str">
        <f>IF(D297="","",COUNTIF(TÂCHES!$D$2:$D$699,D297))</f>
        <v/>
      </c>
      <c r="L297" s="4">
        <f ca="1">SUMIF(TÂCHES!$D$2:$O$699,PROJETS!D297,TÂCHES!$K$2:$K$699)</f>
        <v>0</v>
      </c>
      <c r="M297" s="4">
        <f>COUNTIFS(TÂCHES!$N$2:$N$699,"Terminé",TÂCHES!$D$2:$D$699,D297)</f>
        <v>0</v>
      </c>
      <c r="N297" s="3" t="str">
        <f>IF(NOT(ISBLANK(G297)),G297-PARAMETRES!$C$6,"")</f>
        <v/>
      </c>
      <c r="O297" s="1" t="str">
        <f t="shared" si="8"/>
        <v>0</v>
      </c>
    </row>
    <row r="298" spans="1:15" x14ac:dyDescent="0.25">
      <c r="A298" s="1">
        <v>297</v>
      </c>
      <c r="B298" s="1" t="s">
        <v>41</v>
      </c>
      <c r="C298" s="1" t="e">
        <f>VLOOKUP(PROJETS!B298,CLIENTS!$B$2:$C$700, 2, FALSE)</f>
        <v>#N/A</v>
      </c>
      <c r="D298" s="1" t="str">
        <f>IF(NOT(ISBLANK(E298)),CONCATENATE(PARAMETRES!$C$4,A298),"")</f>
        <v/>
      </c>
      <c r="F298" s="2"/>
      <c r="G298" s="2"/>
      <c r="H298" s="9">
        <f t="shared" si="9"/>
        <v>0</v>
      </c>
      <c r="J298" s="4"/>
      <c r="K298" s="4" t="str">
        <f>IF(D298="","",COUNTIF(TÂCHES!$D$2:$D$699,D298))</f>
        <v/>
      </c>
      <c r="L298" s="4">
        <f ca="1">SUMIF(TÂCHES!$D$2:$O$699,PROJETS!D298,TÂCHES!$K$2:$K$699)</f>
        <v>0</v>
      </c>
      <c r="M298" s="4">
        <f>COUNTIFS(TÂCHES!$N$2:$N$699,"Terminé",TÂCHES!$D$2:$D$699,D298)</f>
        <v>0</v>
      </c>
      <c r="N298" s="3" t="str">
        <f>IF(NOT(ISBLANK(G298)),G298-PARAMETRES!$C$6,"")</f>
        <v/>
      </c>
      <c r="O298" s="1" t="str">
        <f t="shared" si="8"/>
        <v>0</v>
      </c>
    </row>
    <row r="299" spans="1:15" x14ac:dyDescent="0.25">
      <c r="A299" s="1">
        <v>298</v>
      </c>
      <c r="B299" s="1" t="s">
        <v>41</v>
      </c>
      <c r="C299" s="1" t="e">
        <f>VLOOKUP(PROJETS!B299,CLIENTS!$B$2:$C$700, 2, FALSE)</f>
        <v>#N/A</v>
      </c>
      <c r="D299" s="1" t="str">
        <f>IF(NOT(ISBLANK(E299)),CONCATENATE(PARAMETRES!$C$4,A299),"")</f>
        <v/>
      </c>
      <c r="F299" s="2"/>
      <c r="G299" s="2"/>
      <c r="H299" s="9">
        <f t="shared" si="9"/>
        <v>0</v>
      </c>
      <c r="J299" s="4"/>
      <c r="K299" s="4" t="str">
        <f>IF(D299="","",COUNTIF(TÂCHES!$D$2:$D$699,D299))</f>
        <v/>
      </c>
      <c r="L299" s="4">
        <f ca="1">SUMIF(TÂCHES!$D$2:$O$699,PROJETS!D299,TÂCHES!$K$2:$K$699)</f>
        <v>0</v>
      </c>
      <c r="M299" s="4">
        <f>COUNTIFS(TÂCHES!$N$2:$N$699,"Terminé",TÂCHES!$D$2:$D$699,D299)</f>
        <v>0</v>
      </c>
      <c r="N299" s="3" t="str">
        <f>IF(NOT(ISBLANK(G299)),G299-PARAMETRES!$C$6,"")</f>
        <v/>
      </c>
      <c r="O299" s="1" t="str">
        <f t="shared" si="8"/>
        <v>0</v>
      </c>
    </row>
    <row r="300" spans="1:15" x14ac:dyDescent="0.25">
      <c r="A300" s="1">
        <v>299</v>
      </c>
      <c r="B300" s="1" t="s">
        <v>41</v>
      </c>
      <c r="C300" s="1" t="e">
        <f>VLOOKUP(PROJETS!B300,CLIENTS!$B$2:$C$700, 2, FALSE)</f>
        <v>#N/A</v>
      </c>
      <c r="D300" s="1" t="str">
        <f>IF(NOT(ISBLANK(E300)),CONCATENATE(PARAMETRES!$C$4,A300),"")</f>
        <v/>
      </c>
      <c r="F300" s="2"/>
      <c r="G300" s="2"/>
      <c r="H300" s="9">
        <f t="shared" si="9"/>
        <v>0</v>
      </c>
      <c r="J300" s="4"/>
      <c r="K300" s="4" t="str">
        <f>IF(D300="","",COUNTIF(TÂCHES!$D$2:$D$699,D300))</f>
        <v/>
      </c>
      <c r="L300" s="4">
        <f ca="1">SUMIF(TÂCHES!$D$2:$O$699,PROJETS!D300,TÂCHES!$K$2:$K$699)</f>
        <v>0</v>
      </c>
      <c r="M300" s="4">
        <f>COUNTIFS(TÂCHES!$N$2:$N$699,"Terminé",TÂCHES!$D$2:$D$699,D300)</f>
        <v>0</v>
      </c>
      <c r="N300" s="3" t="str">
        <f>IF(NOT(ISBLANK(G300)),G300-PARAMETRES!$C$6,"")</f>
        <v/>
      </c>
      <c r="O300" s="1" t="str">
        <f t="shared" si="8"/>
        <v>0</v>
      </c>
    </row>
    <row r="301" spans="1:15" x14ac:dyDescent="0.25">
      <c r="A301" s="1">
        <v>300</v>
      </c>
      <c r="B301" s="1" t="s">
        <v>41</v>
      </c>
      <c r="C301" s="1" t="e">
        <f>VLOOKUP(PROJETS!B301,CLIENTS!$B$2:$C$700, 2, FALSE)</f>
        <v>#N/A</v>
      </c>
      <c r="D301" s="1" t="str">
        <f>IF(NOT(ISBLANK(E301)),CONCATENATE(PARAMETRES!$C$4,A301),"")</f>
        <v/>
      </c>
      <c r="H301" s="9">
        <f t="shared" si="9"/>
        <v>0</v>
      </c>
      <c r="K301" s="4" t="str">
        <f>IF(D301="","",COUNTIF(TÂCHES!$D$2:$D$699,D301))</f>
        <v/>
      </c>
      <c r="L301" s="4">
        <f ca="1">SUMIF(TÂCHES!$D$2:$O$699,PROJETS!D301,TÂCHES!$K$2:$K$699)</f>
        <v>0</v>
      </c>
      <c r="M301" s="4">
        <f>COUNTIFS(TÂCHES!$N$2:$N$699,"Terminé",TÂCHES!$D$2:$D$699,D301)</f>
        <v>0</v>
      </c>
      <c r="N301" s="3" t="str">
        <f>IF(NOT(ISBLANK(G301)),G301-PARAMETRES!$C$6,"")</f>
        <v/>
      </c>
      <c r="O301" s="1" t="str">
        <f t="shared" si="8"/>
        <v>0</v>
      </c>
    </row>
    <row r="302" spans="1:15" x14ac:dyDescent="0.25">
      <c r="A302" s="1">
        <v>301</v>
      </c>
      <c r="B302" s="1" t="s">
        <v>41</v>
      </c>
      <c r="C302" s="1" t="e">
        <f>VLOOKUP(PROJETS!B302,CLIENTS!$B$2:$C$700, 2, FALSE)</f>
        <v>#N/A</v>
      </c>
      <c r="H302" s="9">
        <f t="shared" si="9"/>
        <v>0</v>
      </c>
      <c r="K302" s="4" t="str">
        <f>IF(D302="","",COUNTIF(TÂCHES!$D$2:$D$699,D302))</f>
        <v/>
      </c>
      <c r="L302" s="4">
        <f ca="1">SUMIF(TÂCHES!$D$2:$O$699,PROJETS!D302,TÂCHES!$K$2:$K$699)</f>
        <v>0</v>
      </c>
      <c r="M302" s="4">
        <f>COUNTIFS(TÂCHES!$N$2:$N$699,"Terminé",TÂCHES!$D$2:$D$699,D302)</f>
        <v>0</v>
      </c>
      <c r="N302" s="3" t="str">
        <f>IF(NOT(ISBLANK(G302)),G302-PARAMETRES!$C$6,"")</f>
        <v/>
      </c>
      <c r="O302" s="1" t="str">
        <f t="shared" si="8"/>
        <v>0</v>
      </c>
    </row>
    <row r="303" spans="1:15" x14ac:dyDescent="0.25">
      <c r="A303" s="1">
        <v>302</v>
      </c>
      <c r="B303" s="1" t="s">
        <v>41</v>
      </c>
      <c r="C303" s="1" t="e">
        <f>VLOOKUP(PROJETS!B303,CLIENTS!$B$2:$C$700, 2, FALSE)</f>
        <v>#N/A</v>
      </c>
      <c r="H303" s="9">
        <f t="shared" si="9"/>
        <v>0</v>
      </c>
      <c r="K303" s="4" t="str">
        <f>IF(D303="","",COUNTIF(TÂCHES!$D$2:$D$699,D303))</f>
        <v/>
      </c>
      <c r="L303" s="4">
        <f ca="1">SUMIF(TÂCHES!$D$2:$O$699,PROJETS!D303,TÂCHES!$K$2:$K$699)</f>
        <v>0</v>
      </c>
      <c r="M303" s="4">
        <f>COUNTIFS(TÂCHES!$N$2:$N$699,"Terminé",TÂCHES!$D$2:$D$699,D303)</f>
        <v>0</v>
      </c>
      <c r="N303" s="3" t="str">
        <f>IF(NOT(ISBLANK(G303)),G303-PARAMETRES!$C$6,"")</f>
        <v/>
      </c>
      <c r="O303" s="1" t="str">
        <f t="shared" si="8"/>
        <v>0</v>
      </c>
    </row>
    <row r="304" spans="1:15" x14ac:dyDescent="0.25">
      <c r="A304" s="1">
        <v>303</v>
      </c>
      <c r="B304" s="1" t="s">
        <v>41</v>
      </c>
      <c r="C304" s="1" t="e">
        <f>VLOOKUP(PROJETS!B304,CLIENTS!$B$2:$C$700, 2, FALSE)</f>
        <v>#N/A</v>
      </c>
      <c r="H304" s="9">
        <f t="shared" si="9"/>
        <v>0</v>
      </c>
      <c r="K304" s="4" t="str">
        <f>IF(D304="","",COUNTIF(TÂCHES!$D$2:$D$699,D304))</f>
        <v/>
      </c>
      <c r="L304" s="4">
        <f ca="1">SUMIF(TÂCHES!$D$2:$O$699,PROJETS!D304,TÂCHES!$K$2:$K$699)</f>
        <v>0</v>
      </c>
      <c r="M304" s="4">
        <f>COUNTIFS(TÂCHES!$N$2:$N$699,"Terminé",TÂCHES!$D$2:$D$699,D304)</f>
        <v>0</v>
      </c>
      <c r="N304" s="3" t="str">
        <f>IF(NOT(ISBLANK(G304)),G304-PARAMETRES!$C$6,"")</f>
        <v/>
      </c>
      <c r="O304" s="1" t="str">
        <f t="shared" si="8"/>
        <v>0</v>
      </c>
    </row>
    <row r="305" spans="1:15" x14ac:dyDescent="0.25">
      <c r="A305" s="1">
        <v>304</v>
      </c>
      <c r="B305" s="1" t="s">
        <v>41</v>
      </c>
      <c r="C305" s="1" t="e">
        <f>VLOOKUP(PROJETS!B305,CLIENTS!$B$2:$C$700, 2, FALSE)</f>
        <v>#N/A</v>
      </c>
      <c r="H305" s="9">
        <f t="shared" si="9"/>
        <v>0</v>
      </c>
      <c r="K305" s="4" t="str">
        <f>IF(D305="","",COUNTIF(TÂCHES!$D$2:$D$699,D305))</f>
        <v/>
      </c>
      <c r="L305" s="4">
        <f ca="1">SUMIF(TÂCHES!$D$2:$O$699,PROJETS!D305,TÂCHES!$K$2:$K$699)</f>
        <v>0</v>
      </c>
      <c r="M305" s="4">
        <f>COUNTIFS(TÂCHES!$N$2:$N$699,"Terminé",TÂCHES!$D$2:$D$699,D305)</f>
        <v>0</v>
      </c>
      <c r="N305" s="3" t="str">
        <f>IF(NOT(ISBLANK(G305)),G305-PARAMETRES!$C$6,"")</f>
        <v/>
      </c>
      <c r="O305" s="1" t="str">
        <f t="shared" si="8"/>
        <v>0</v>
      </c>
    </row>
    <row r="306" spans="1:15" x14ac:dyDescent="0.25">
      <c r="A306" s="1">
        <v>305</v>
      </c>
      <c r="B306" s="1" t="s">
        <v>41</v>
      </c>
      <c r="C306" s="1" t="e">
        <f>VLOOKUP(PROJETS!B306,CLIENTS!$B$2:$C$700, 2, FALSE)</f>
        <v>#N/A</v>
      </c>
      <c r="H306" s="9">
        <f t="shared" si="9"/>
        <v>0</v>
      </c>
      <c r="K306" s="4" t="str">
        <f>IF(D306="","",COUNTIF(TÂCHES!$D$2:$D$699,D306))</f>
        <v/>
      </c>
      <c r="L306" s="4">
        <f ca="1">SUMIF(TÂCHES!$D$2:$O$699,PROJETS!D306,TÂCHES!$K$2:$K$699)</f>
        <v>0</v>
      </c>
      <c r="M306" s="4">
        <f>COUNTIFS(TÂCHES!$N$2:$N$699,"Terminé",TÂCHES!$D$2:$D$699,D306)</f>
        <v>0</v>
      </c>
      <c r="N306" s="3" t="str">
        <f>IF(NOT(ISBLANK(G306)),G306-PARAMETRES!$C$6,"")</f>
        <v/>
      </c>
      <c r="O306" s="1" t="str">
        <f t="shared" si="8"/>
        <v>0</v>
      </c>
    </row>
    <row r="307" spans="1:15" x14ac:dyDescent="0.25">
      <c r="A307" s="1">
        <v>306</v>
      </c>
      <c r="B307" s="1" t="s">
        <v>41</v>
      </c>
      <c r="C307" s="1" t="e">
        <f>VLOOKUP(PROJETS!B307,CLIENTS!$B$2:$C$700, 2, FALSE)</f>
        <v>#N/A</v>
      </c>
      <c r="H307" s="9">
        <f t="shared" si="9"/>
        <v>0</v>
      </c>
      <c r="K307" s="4" t="str">
        <f>IF(D307="","",COUNTIF(TÂCHES!$D$2:$D$699,D307))</f>
        <v/>
      </c>
      <c r="L307" s="4">
        <f ca="1">SUMIF(TÂCHES!$D$2:$O$699,PROJETS!D307,TÂCHES!$K$2:$K$699)</f>
        <v>0</v>
      </c>
      <c r="M307" s="4">
        <f>COUNTIFS(TÂCHES!$N$2:$N$699,"Terminé",TÂCHES!$D$2:$D$699,D307)</f>
        <v>0</v>
      </c>
      <c r="N307" s="3" t="str">
        <f>IF(NOT(ISBLANK(G307)),G307-PARAMETRES!$C$6,"")</f>
        <v/>
      </c>
      <c r="O307" s="1" t="str">
        <f t="shared" si="8"/>
        <v>0</v>
      </c>
    </row>
    <row r="308" spans="1:15" x14ac:dyDescent="0.25">
      <c r="A308" s="1">
        <v>307</v>
      </c>
      <c r="B308" s="1" t="s">
        <v>41</v>
      </c>
      <c r="C308" s="1" t="e">
        <f>VLOOKUP(PROJETS!B308,CLIENTS!$B$2:$C$700, 2, FALSE)</f>
        <v>#N/A</v>
      </c>
      <c r="H308" s="9">
        <f t="shared" si="9"/>
        <v>0</v>
      </c>
      <c r="K308" s="4" t="str">
        <f>IF(D308="","",COUNTIF(TÂCHES!$D$2:$D$699,D308))</f>
        <v/>
      </c>
      <c r="L308" s="4">
        <f ca="1">SUMIF(TÂCHES!$D$2:$O$699,PROJETS!D308,TÂCHES!$K$2:$K$699)</f>
        <v>0</v>
      </c>
      <c r="M308" s="4">
        <f>COUNTIFS(TÂCHES!$N$2:$N$699,"Terminé",TÂCHES!$D$2:$D$699,D308)</f>
        <v>0</v>
      </c>
      <c r="N308" s="3" t="str">
        <f>IF(NOT(ISBLANK(G308)),G308-PARAMETRES!$C$6,"")</f>
        <v/>
      </c>
      <c r="O308" s="1" t="str">
        <f t="shared" si="8"/>
        <v>0</v>
      </c>
    </row>
    <row r="309" spans="1:15" x14ac:dyDescent="0.25">
      <c r="A309" s="1">
        <v>308</v>
      </c>
      <c r="B309" s="1" t="s">
        <v>41</v>
      </c>
      <c r="C309" s="1" t="e">
        <f>VLOOKUP(PROJETS!B309,CLIENTS!$B$2:$C$700, 2, FALSE)</f>
        <v>#N/A</v>
      </c>
      <c r="H309" s="9">
        <f t="shared" si="9"/>
        <v>0</v>
      </c>
      <c r="K309" s="4" t="str">
        <f>IF(D309="","",COUNTIF(TÂCHES!$D$2:$D$699,D309))</f>
        <v/>
      </c>
      <c r="L309" s="4">
        <f ca="1">SUMIF(TÂCHES!$D$2:$O$699,PROJETS!D309,TÂCHES!$K$2:$K$699)</f>
        <v>0</v>
      </c>
      <c r="M309" s="4">
        <f>COUNTIFS(TÂCHES!$N$2:$N$699,"Terminé",TÂCHES!$D$2:$D$699,D309)</f>
        <v>0</v>
      </c>
      <c r="N309" s="3" t="str">
        <f>IF(NOT(ISBLANK(G309)),G309-PARAMETRES!$C$6,"")</f>
        <v/>
      </c>
      <c r="O309" s="1" t="str">
        <f t="shared" si="8"/>
        <v>0</v>
      </c>
    </row>
    <row r="310" spans="1:15" x14ac:dyDescent="0.25">
      <c r="A310" s="1">
        <v>309</v>
      </c>
      <c r="B310" s="1" t="s">
        <v>41</v>
      </c>
      <c r="C310" s="1" t="e">
        <f>VLOOKUP(PROJETS!B310,CLIENTS!$B$2:$C$700, 2, FALSE)</f>
        <v>#N/A</v>
      </c>
      <c r="H310" s="9">
        <f t="shared" si="9"/>
        <v>0</v>
      </c>
      <c r="K310" s="4" t="str">
        <f>IF(D310="","",COUNTIF(TÂCHES!$D$2:$D$699,D310))</f>
        <v/>
      </c>
      <c r="L310" s="4">
        <f ca="1">SUMIF(TÂCHES!$D$2:$O$699,PROJETS!D310,TÂCHES!$K$2:$K$699)</f>
        <v>0</v>
      </c>
      <c r="M310" s="4">
        <f>COUNTIFS(TÂCHES!$N$2:$N$699,"Terminé",TÂCHES!$D$2:$D$699,D310)</f>
        <v>0</v>
      </c>
      <c r="N310" s="3" t="str">
        <f>IF(NOT(ISBLANK(G310)),G310-PARAMETRES!$C$6,"")</f>
        <v/>
      </c>
      <c r="O310" s="1" t="str">
        <f t="shared" si="8"/>
        <v>0</v>
      </c>
    </row>
    <row r="311" spans="1:15" x14ac:dyDescent="0.25">
      <c r="A311" s="1">
        <v>310</v>
      </c>
      <c r="B311" s="1" t="s">
        <v>41</v>
      </c>
      <c r="C311" s="1" t="e">
        <f>VLOOKUP(PROJETS!B311,CLIENTS!$B$2:$C$700, 2, FALSE)</f>
        <v>#N/A</v>
      </c>
      <c r="H311" s="9">
        <f t="shared" si="9"/>
        <v>0</v>
      </c>
      <c r="K311" s="4" t="str">
        <f>IF(D311="","",COUNTIF(TÂCHES!$D$2:$D$699,D311))</f>
        <v/>
      </c>
      <c r="L311" s="4">
        <f ca="1">SUMIF(TÂCHES!$D$2:$O$699,PROJETS!D311,TÂCHES!$K$2:$K$699)</f>
        <v>0</v>
      </c>
      <c r="M311" s="4">
        <f>COUNTIFS(TÂCHES!$N$2:$N$699,"Terminé",TÂCHES!$D$2:$D$699,D311)</f>
        <v>0</v>
      </c>
      <c r="N311" s="3" t="str">
        <f>IF(NOT(ISBLANK(G311)),G311-PARAMETRES!$C$6,"")</f>
        <v/>
      </c>
      <c r="O311" s="1" t="str">
        <f t="shared" si="8"/>
        <v>0</v>
      </c>
    </row>
    <row r="312" spans="1:15" x14ac:dyDescent="0.25">
      <c r="A312" s="1">
        <v>311</v>
      </c>
      <c r="B312" s="1" t="s">
        <v>41</v>
      </c>
      <c r="C312" s="1" t="e">
        <f>VLOOKUP(PROJETS!B312,CLIENTS!$B$2:$C$700, 2, FALSE)</f>
        <v>#N/A</v>
      </c>
      <c r="H312" s="9">
        <f t="shared" si="9"/>
        <v>0</v>
      </c>
      <c r="K312" s="4" t="str">
        <f>IF(D312="","",COUNTIF(TÂCHES!$D$2:$D$699,D312))</f>
        <v/>
      </c>
      <c r="L312" s="4">
        <f ca="1">SUMIF(TÂCHES!$D$2:$O$699,PROJETS!D312,TÂCHES!$K$2:$K$699)</f>
        <v>0</v>
      </c>
      <c r="M312" s="4">
        <f>COUNTIFS(TÂCHES!$N$2:$N$699,"Terminé",TÂCHES!$D$2:$D$699,D312)</f>
        <v>0</v>
      </c>
      <c r="N312" s="3" t="str">
        <f>IF(NOT(ISBLANK(G312)),G312-PARAMETRES!$C$6,"")</f>
        <v/>
      </c>
      <c r="O312" s="1" t="str">
        <f t="shared" si="8"/>
        <v>0</v>
      </c>
    </row>
    <row r="313" spans="1:15" x14ac:dyDescent="0.25">
      <c r="A313" s="1">
        <v>312</v>
      </c>
      <c r="B313" s="1" t="s">
        <v>41</v>
      </c>
      <c r="C313" s="1" t="e">
        <f>VLOOKUP(PROJETS!B313,CLIENTS!$B$2:$C$700, 2, FALSE)</f>
        <v>#N/A</v>
      </c>
      <c r="H313" s="9">
        <f t="shared" si="9"/>
        <v>0</v>
      </c>
      <c r="K313" s="4" t="str">
        <f>IF(D313="","",COUNTIF(TÂCHES!$D$2:$D$699,D313))</f>
        <v/>
      </c>
      <c r="L313" s="4">
        <f ca="1">SUMIF(TÂCHES!$D$2:$O$699,PROJETS!D313,TÂCHES!$K$2:$K$699)</f>
        <v>0</v>
      </c>
      <c r="M313" s="4">
        <f>COUNTIFS(TÂCHES!$N$2:$N$699,"Terminé",TÂCHES!$D$2:$D$699,D313)</f>
        <v>0</v>
      </c>
      <c r="N313" s="3" t="str">
        <f>IF(NOT(ISBLANK(G313)),G313-PARAMETRES!$C$6,"")</f>
        <v/>
      </c>
      <c r="O313" s="1" t="str">
        <f t="shared" si="8"/>
        <v>0</v>
      </c>
    </row>
    <row r="314" spans="1:15" x14ac:dyDescent="0.25">
      <c r="A314" s="1">
        <v>313</v>
      </c>
      <c r="B314" s="1" t="s">
        <v>41</v>
      </c>
      <c r="C314" s="1" t="e">
        <f>VLOOKUP(PROJETS!B314,CLIENTS!$B$2:$C$700, 2, FALSE)</f>
        <v>#N/A</v>
      </c>
      <c r="H314" s="9">
        <f t="shared" si="9"/>
        <v>0</v>
      </c>
      <c r="K314" s="4" t="str">
        <f>IF(D314="","",COUNTIF(TÂCHES!$D$2:$D$699,D314))</f>
        <v/>
      </c>
      <c r="L314" s="4">
        <f ca="1">SUMIF(TÂCHES!$D$2:$O$699,PROJETS!D314,TÂCHES!$K$2:$K$699)</f>
        <v>0</v>
      </c>
      <c r="M314" s="4">
        <f>COUNTIFS(TÂCHES!$N$2:$N$699,"Terminé",TÂCHES!$D$2:$D$699,D314)</f>
        <v>0</v>
      </c>
      <c r="N314" s="3" t="str">
        <f>IF(NOT(ISBLANK(G314)),G314-PARAMETRES!$C$6,"")</f>
        <v/>
      </c>
      <c r="O314" s="1" t="str">
        <f t="shared" si="8"/>
        <v>0</v>
      </c>
    </row>
    <row r="315" spans="1:15" x14ac:dyDescent="0.25">
      <c r="A315" s="1">
        <v>314</v>
      </c>
      <c r="B315" s="1" t="s">
        <v>41</v>
      </c>
      <c r="C315" s="1" t="e">
        <f>VLOOKUP(PROJETS!B315,CLIENTS!$B$2:$C$700, 2, FALSE)</f>
        <v>#N/A</v>
      </c>
      <c r="H315" s="9">
        <f t="shared" si="9"/>
        <v>0</v>
      </c>
      <c r="K315" s="4" t="str">
        <f>IF(D315="","",COUNTIF(TÂCHES!$D$2:$D$699,D315))</f>
        <v/>
      </c>
      <c r="L315" s="4">
        <f ca="1">SUMIF(TÂCHES!$D$2:$O$699,PROJETS!D315,TÂCHES!$K$2:$K$699)</f>
        <v>0</v>
      </c>
      <c r="M315" s="4">
        <f>COUNTIFS(TÂCHES!$N$2:$N$699,"Terminé",TÂCHES!$D$2:$D$699,D315)</f>
        <v>0</v>
      </c>
      <c r="N315" s="3" t="str">
        <f>IF(NOT(ISBLANK(G315)),G315-PARAMETRES!$C$6,"")</f>
        <v/>
      </c>
      <c r="O315" s="1" t="str">
        <f t="shared" si="8"/>
        <v>0</v>
      </c>
    </row>
    <row r="316" spans="1:15" x14ac:dyDescent="0.25">
      <c r="A316" s="1">
        <v>315</v>
      </c>
      <c r="B316" s="1" t="s">
        <v>41</v>
      </c>
      <c r="C316" s="1" t="e">
        <f>VLOOKUP(PROJETS!B316,CLIENTS!$B$2:$C$700, 2, FALSE)</f>
        <v>#N/A</v>
      </c>
      <c r="H316" s="9">
        <f t="shared" si="9"/>
        <v>0</v>
      </c>
      <c r="K316" s="4" t="str">
        <f>IF(D316="","",COUNTIF(TÂCHES!$D$2:$D$699,D316))</f>
        <v/>
      </c>
      <c r="L316" s="4">
        <f ca="1">SUMIF(TÂCHES!$D$2:$O$699,PROJETS!D316,TÂCHES!$K$2:$K$699)</f>
        <v>0</v>
      </c>
      <c r="M316" s="4">
        <f>COUNTIFS(TÂCHES!$N$2:$N$699,"Terminé",TÂCHES!$D$2:$D$699,D316)</f>
        <v>0</v>
      </c>
      <c r="N316" s="3" t="str">
        <f>IF(NOT(ISBLANK(G316)),G316-PARAMETRES!$C$6,"")</f>
        <v/>
      </c>
      <c r="O316" s="1" t="str">
        <f t="shared" si="8"/>
        <v>0</v>
      </c>
    </row>
    <row r="317" spans="1:15" x14ac:dyDescent="0.25">
      <c r="A317" s="1">
        <v>316</v>
      </c>
      <c r="B317" s="1" t="s">
        <v>41</v>
      </c>
      <c r="C317" s="1" t="e">
        <f>VLOOKUP(PROJETS!B317,CLIENTS!$B$2:$C$700, 2, FALSE)</f>
        <v>#N/A</v>
      </c>
      <c r="H317" s="9">
        <f t="shared" si="9"/>
        <v>0</v>
      </c>
      <c r="K317" s="4" t="str">
        <f>IF(D317="","",COUNTIF(TÂCHES!$D$2:$D$699,D317))</f>
        <v/>
      </c>
      <c r="L317" s="4">
        <f ca="1">SUMIF(TÂCHES!$D$2:$O$699,PROJETS!D317,TÂCHES!$K$2:$K$699)</f>
        <v>0</v>
      </c>
      <c r="M317" s="4">
        <f>COUNTIFS(TÂCHES!$N$2:$N$699,"Terminé",TÂCHES!$D$2:$D$699,D317)</f>
        <v>0</v>
      </c>
      <c r="N317" s="3" t="str">
        <f>IF(NOT(ISBLANK(G317)),G317-PARAMETRES!$C$6,"")</f>
        <v/>
      </c>
      <c r="O317" s="1" t="str">
        <f t="shared" si="8"/>
        <v>0</v>
      </c>
    </row>
    <row r="318" spans="1:15" x14ac:dyDescent="0.25">
      <c r="A318" s="1">
        <v>317</v>
      </c>
      <c r="B318" s="1" t="s">
        <v>41</v>
      </c>
      <c r="C318" s="1" t="e">
        <f>VLOOKUP(PROJETS!B318,CLIENTS!$B$2:$C$700, 2, FALSE)</f>
        <v>#N/A</v>
      </c>
      <c r="H318" s="9">
        <f t="shared" si="9"/>
        <v>0</v>
      </c>
      <c r="K318" s="4" t="str">
        <f>IF(D318="","",COUNTIF(TÂCHES!$D$2:$D$699,D318))</f>
        <v/>
      </c>
      <c r="L318" s="4">
        <f ca="1">SUMIF(TÂCHES!$D$2:$O$699,PROJETS!D318,TÂCHES!$K$2:$K$699)</f>
        <v>0</v>
      </c>
      <c r="M318" s="4">
        <f>COUNTIFS(TÂCHES!$N$2:$N$699,"Terminé",TÂCHES!$D$2:$D$699,D318)</f>
        <v>0</v>
      </c>
      <c r="N318" s="3" t="str">
        <f>IF(NOT(ISBLANK(G318)),G318-PARAMETRES!$C$6,"")</f>
        <v/>
      </c>
      <c r="O318" s="1" t="str">
        <f t="shared" si="8"/>
        <v>0</v>
      </c>
    </row>
    <row r="319" spans="1:15" x14ac:dyDescent="0.25">
      <c r="A319" s="1">
        <v>318</v>
      </c>
      <c r="B319" s="1" t="s">
        <v>41</v>
      </c>
      <c r="C319" s="1" t="e">
        <f>VLOOKUP(PROJETS!B319,CLIENTS!$B$2:$C$700, 2, FALSE)</f>
        <v>#N/A</v>
      </c>
      <c r="H319" s="9">
        <f t="shared" si="9"/>
        <v>0</v>
      </c>
      <c r="K319" s="4" t="str">
        <f>IF(D319="","",COUNTIF(TÂCHES!$D$2:$D$699,D319))</f>
        <v/>
      </c>
      <c r="L319" s="4">
        <f ca="1">SUMIF(TÂCHES!$D$2:$O$699,PROJETS!D319,TÂCHES!$K$2:$K$699)</f>
        <v>0</v>
      </c>
      <c r="M319" s="4">
        <f>COUNTIFS(TÂCHES!$N$2:$N$699,"Terminé",TÂCHES!$D$2:$D$699,D319)</f>
        <v>0</v>
      </c>
      <c r="N319" s="3" t="str">
        <f>IF(NOT(ISBLANK(G319)),G319-PARAMETRES!$C$6,"")</f>
        <v/>
      </c>
      <c r="O319" s="1" t="str">
        <f t="shared" si="8"/>
        <v>0</v>
      </c>
    </row>
    <row r="320" spans="1:15" x14ac:dyDescent="0.25">
      <c r="A320" s="1">
        <v>319</v>
      </c>
      <c r="B320" s="1" t="s">
        <v>41</v>
      </c>
      <c r="C320" s="1" t="e">
        <f>VLOOKUP(PROJETS!B320,CLIENTS!$B$2:$C$700, 2, FALSE)</f>
        <v>#N/A</v>
      </c>
      <c r="H320" s="9">
        <f t="shared" si="9"/>
        <v>0</v>
      </c>
      <c r="K320" s="4" t="str">
        <f>IF(D320="","",COUNTIF(TÂCHES!$D$2:$D$699,D320))</f>
        <v/>
      </c>
      <c r="L320" s="4">
        <f ca="1">SUMIF(TÂCHES!$D$2:$O$699,PROJETS!D320,TÂCHES!$K$2:$K$699)</f>
        <v>0</v>
      </c>
      <c r="M320" s="4">
        <f>COUNTIFS(TÂCHES!$N$2:$N$699,"Terminé",TÂCHES!$D$2:$D$699,D320)</f>
        <v>0</v>
      </c>
      <c r="N320" s="3" t="str">
        <f>IF(NOT(ISBLANK(G320)),G320-PARAMETRES!$C$6,"")</f>
        <v/>
      </c>
      <c r="O320" s="1" t="str">
        <f t="shared" si="8"/>
        <v>0</v>
      </c>
    </row>
    <row r="321" spans="1:15" x14ac:dyDescent="0.25">
      <c r="A321" s="1">
        <v>320</v>
      </c>
      <c r="B321" s="1" t="s">
        <v>41</v>
      </c>
      <c r="C321" s="1" t="e">
        <f>VLOOKUP(PROJETS!B321,CLIENTS!$B$2:$C$700, 2, FALSE)</f>
        <v>#N/A</v>
      </c>
      <c r="H321" s="9">
        <f t="shared" si="9"/>
        <v>0</v>
      </c>
      <c r="K321" s="4" t="str">
        <f>IF(D321="","",COUNTIF(TÂCHES!$D$2:$D$699,D321))</f>
        <v/>
      </c>
      <c r="L321" s="4">
        <f ca="1">SUMIF(TÂCHES!$D$2:$O$699,PROJETS!D321,TÂCHES!$K$2:$K$699)</f>
        <v>0</v>
      </c>
      <c r="M321" s="4">
        <f>COUNTIFS(TÂCHES!$N$2:$N$699,"Terminé",TÂCHES!$D$2:$D$699,D321)</f>
        <v>0</v>
      </c>
      <c r="N321" s="3" t="str">
        <f>IF(NOT(ISBLANK(G321)),G321-PARAMETRES!$C$6,"")</f>
        <v/>
      </c>
      <c r="O321" s="1" t="str">
        <f t="shared" si="8"/>
        <v>0</v>
      </c>
    </row>
    <row r="322" spans="1:15" x14ac:dyDescent="0.25">
      <c r="A322" s="1">
        <v>321</v>
      </c>
      <c r="B322" s="1" t="s">
        <v>41</v>
      </c>
      <c r="C322" s="1" t="e">
        <f>VLOOKUP(PROJETS!B322,CLIENTS!$B$2:$C$700, 2, FALSE)</f>
        <v>#N/A</v>
      </c>
      <c r="H322" s="9">
        <f t="shared" si="9"/>
        <v>0</v>
      </c>
      <c r="K322" s="4" t="str">
        <f>IF(D322="","",COUNTIF(TÂCHES!$D$2:$D$699,D322))</f>
        <v/>
      </c>
      <c r="L322" s="4">
        <f ca="1">SUMIF(TÂCHES!$D$2:$O$699,PROJETS!D322,TÂCHES!$K$2:$K$699)</f>
        <v>0</v>
      </c>
      <c r="M322" s="4">
        <f>COUNTIFS(TÂCHES!$N$2:$N$699,"Terminé",TÂCHES!$D$2:$D$699,D322)</f>
        <v>0</v>
      </c>
      <c r="N322" s="3" t="str">
        <f>IF(NOT(ISBLANK(G322)),G322-PARAMETRES!$C$6,"")</f>
        <v/>
      </c>
      <c r="O322" s="1" t="str">
        <f t="shared" ref="O322:O385" si="10">IF(AND(I322="Terminé",N322=0),"1","0")</f>
        <v>0</v>
      </c>
    </row>
    <row r="323" spans="1:15" x14ac:dyDescent="0.25">
      <c r="A323" s="1">
        <v>322</v>
      </c>
      <c r="B323" s="1" t="s">
        <v>41</v>
      </c>
      <c r="C323" s="1" t="e">
        <f>VLOOKUP(PROJETS!B323,CLIENTS!$B$2:$C$700, 2, FALSE)</f>
        <v>#N/A</v>
      </c>
      <c r="H323" s="9">
        <f t="shared" ref="H323:H386" si="11">G323-F323</f>
        <v>0</v>
      </c>
      <c r="K323" s="4" t="str">
        <f>IF(D323="","",COUNTIF(TÂCHES!$D$2:$D$699,D323))</f>
        <v/>
      </c>
      <c r="L323" s="4">
        <f ca="1">SUMIF(TÂCHES!$D$2:$O$699,PROJETS!D323,TÂCHES!$K$2:$K$699)</f>
        <v>0</v>
      </c>
      <c r="M323" s="4">
        <f>COUNTIFS(TÂCHES!$N$2:$N$699,"Terminé",TÂCHES!$D$2:$D$699,D323)</f>
        <v>0</v>
      </c>
      <c r="N323" s="3" t="str">
        <f>IF(NOT(ISBLANK(G323)),G323-PARAMETRES!$C$6,"")</f>
        <v/>
      </c>
      <c r="O323" s="1" t="str">
        <f t="shared" si="10"/>
        <v>0</v>
      </c>
    </row>
    <row r="324" spans="1:15" x14ac:dyDescent="0.25">
      <c r="A324" s="1">
        <v>323</v>
      </c>
      <c r="B324" s="1" t="s">
        <v>41</v>
      </c>
      <c r="C324" s="1" t="e">
        <f>VLOOKUP(PROJETS!B324,CLIENTS!$B$2:$C$700, 2, FALSE)</f>
        <v>#N/A</v>
      </c>
      <c r="H324" s="9">
        <f t="shared" si="11"/>
        <v>0</v>
      </c>
      <c r="K324" s="4" t="str">
        <f>IF(D324="","",COUNTIF(TÂCHES!$D$2:$D$699,D324))</f>
        <v/>
      </c>
      <c r="L324" s="4">
        <f ca="1">SUMIF(TÂCHES!$D$2:$O$699,PROJETS!D324,TÂCHES!$K$2:$K$699)</f>
        <v>0</v>
      </c>
      <c r="M324" s="4">
        <f>COUNTIFS(TÂCHES!$N$2:$N$699,"Terminé",TÂCHES!$D$2:$D$699,D324)</f>
        <v>0</v>
      </c>
      <c r="N324" s="3" t="str">
        <f>IF(NOT(ISBLANK(G324)),G324-PARAMETRES!$C$6,"")</f>
        <v/>
      </c>
      <c r="O324" s="1" t="str">
        <f t="shared" si="10"/>
        <v>0</v>
      </c>
    </row>
    <row r="325" spans="1:15" x14ac:dyDescent="0.25">
      <c r="A325" s="1">
        <v>324</v>
      </c>
      <c r="B325" s="1" t="s">
        <v>41</v>
      </c>
      <c r="C325" s="1" t="e">
        <f>VLOOKUP(PROJETS!B325,CLIENTS!$B$2:$C$700, 2, FALSE)</f>
        <v>#N/A</v>
      </c>
      <c r="H325" s="9">
        <f t="shared" si="11"/>
        <v>0</v>
      </c>
      <c r="K325" s="4" t="str">
        <f>IF(D325="","",COUNTIF(TÂCHES!$D$2:$D$699,D325))</f>
        <v/>
      </c>
      <c r="L325" s="4">
        <f ca="1">SUMIF(TÂCHES!$D$2:$O$699,PROJETS!D325,TÂCHES!$K$2:$K$699)</f>
        <v>0</v>
      </c>
      <c r="M325" s="4">
        <f>COUNTIFS(TÂCHES!$N$2:$N$699,"Terminé",TÂCHES!$D$2:$D$699,D325)</f>
        <v>0</v>
      </c>
      <c r="N325" s="3" t="str">
        <f>IF(NOT(ISBLANK(G325)),G325-PARAMETRES!$C$6,"")</f>
        <v/>
      </c>
      <c r="O325" s="1" t="str">
        <f t="shared" si="10"/>
        <v>0</v>
      </c>
    </row>
    <row r="326" spans="1:15" x14ac:dyDescent="0.25">
      <c r="A326" s="1">
        <v>325</v>
      </c>
      <c r="B326" s="1" t="s">
        <v>41</v>
      </c>
      <c r="C326" s="1" t="e">
        <f>VLOOKUP(PROJETS!B326,CLIENTS!$B$2:$C$700, 2, FALSE)</f>
        <v>#N/A</v>
      </c>
      <c r="H326" s="9">
        <f t="shared" si="11"/>
        <v>0</v>
      </c>
      <c r="K326" s="4" t="str">
        <f>IF(D326="","",COUNTIF(TÂCHES!$D$2:$D$699,D326))</f>
        <v/>
      </c>
      <c r="L326" s="4">
        <f ca="1">SUMIF(TÂCHES!$D$2:$O$699,PROJETS!D326,TÂCHES!$K$2:$K$699)</f>
        <v>0</v>
      </c>
      <c r="M326" s="4">
        <f>COUNTIFS(TÂCHES!$N$2:$N$699,"Terminé",TÂCHES!$D$2:$D$699,D326)</f>
        <v>0</v>
      </c>
      <c r="N326" s="3" t="str">
        <f>IF(NOT(ISBLANK(G326)),G326-PARAMETRES!$C$6,"")</f>
        <v/>
      </c>
      <c r="O326" s="1" t="str">
        <f t="shared" si="10"/>
        <v>0</v>
      </c>
    </row>
    <row r="327" spans="1:15" x14ac:dyDescent="0.25">
      <c r="A327" s="1">
        <v>326</v>
      </c>
      <c r="B327" s="1" t="s">
        <v>41</v>
      </c>
      <c r="C327" s="1" t="e">
        <f>VLOOKUP(PROJETS!B327,CLIENTS!$B$2:$C$700, 2, FALSE)</f>
        <v>#N/A</v>
      </c>
      <c r="H327" s="9">
        <f t="shared" si="11"/>
        <v>0</v>
      </c>
      <c r="K327" s="4" t="str">
        <f>IF(D327="","",COUNTIF(TÂCHES!$D$2:$D$699,D327))</f>
        <v/>
      </c>
      <c r="L327" s="4">
        <f ca="1">SUMIF(TÂCHES!$D$2:$O$699,PROJETS!D327,TÂCHES!$K$2:$K$699)</f>
        <v>0</v>
      </c>
      <c r="M327" s="4">
        <f>COUNTIFS(TÂCHES!$N$2:$N$699,"Terminé",TÂCHES!$D$2:$D$699,D327)</f>
        <v>0</v>
      </c>
      <c r="N327" s="3" t="str">
        <f>IF(NOT(ISBLANK(G327)),G327-PARAMETRES!$C$6,"")</f>
        <v/>
      </c>
      <c r="O327" s="1" t="str">
        <f t="shared" si="10"/>
        <v>0</v>
      </c>
    </row>
    <row r="328" spans="1:15" x14ac:dyDescent="0.25">
      <c r="A328" s="1">
        <v>327</v>
      </c>
      <c r="B328" s="1" t="s">
        <v>41</v>
      </c>
      <c r="C328" s="1" t="e">
        <f>VLOOKUP(PROJETS!B328,CLIENTS!$B$2:$C$700, 2, FALSE)</f>
        <v>#N/A</v>
      </c>
      <c r="H328" s="9">
        <f t="shared" si="11"/>
        <v>0</v>
      </c>
      <c r="K328" s="4" t="str">
        <f>IF(D328="","",COUNTIF(TÂCHES!$D$2:$D$699,D328))</f>
        <v/>
      </c>
      <c r="L328" s="4">
        <f ca="1">SUMIF(TÂCHES!$D$2:$O$699,PROJETS!D328,TÂCHES!$K$2:$K$699)</f>
        <v>0</v>
      </c>
      <c r="M328" s="4">
        <f>COUNTIFS(TÂCHES!$N$2:$N$699,"Terminé",TÂCHES!$D$2:$D$699,D328)</f>
        <v>0</v>
      </c>
      <c r="N328" s="3" t="str">
        <f>IF(NOT(ISBLANK(G328)),G328-PARAMETRES!$C$6,"")</f>
        <v/>
      </c>
      <c r="O328" s="1" t="str">
        <f t="shared" si="10"/>
        <v>0</v>
      </c>
    </row>
    <row r="329" spans="1:15" x14ac:dyDescent="0.25">
      <c r="A329" s="1">
        <v>328</v>
      </c>
      <c r="B329" s="1" t="s">
        <v>41</v>
      </c>
      <c r="C329" s="1" t="e">
        <f>VLOOKUP(PROJETS!B329,CLIENTS!$B$2:$C$700, 2, FALSE)</f>
        <v>#N/A</v>
      </c>
      <c r="H329" s="9">
        <f t="shared" si="11"/>
        <v>0</v>
      </c>
      <c r="K329" s="4" t="str">
        <f>IF(D329="","",COUNTIF(TÂCHES!$D$2:$D$699,D329))</f>
        <v/>
      </c>
      <c r="L329" s="4">
        <f ca="1">SUMIF(TÂCHES!$D$2:$O$699,PROJETS!D329,TÂCHES!$K$2:$K$699)</f>
        <v>0</v>
      </c>
      <c r="M329" s="4">
        <f>COUNTIFS(TÂCHES!$N$2:$N$699,"Terminé",TÂCHES!$D$2:$D$699,D329)</f>
        <v>0</v>
      </c>
      <c r="N329" s="3" t="str">
        <f>IF(NOT(ISBLANK(G329)),G329-PARAMETRES!$C$6,"")</f>
        <v/>
      </c>
      <c r="O329" s="1" t="str">
        <f t="shared" si="10"/>
        <v>0</v>
      </c>
    </row>
    <row r="330" spans="1:15" x14ac:dyDescent="0.25">
      <c r="A330" s="1">
        <v>329</v>
      </c>
      <c r="B330" s="1" t="s">
        <v>41</v>
      </c>
      <c r="C330" s="1" t="e">
        <f>VLOOKUP(PROJETS!B330,CLIENTS!$B$2:$C$700, 2, FALSE)</f>
        <v>#N/A</v>
      </c>
      <c r="H330" s="9">
        <f t="shared" si="11"/>
        <v>0</v>
      </c>
      <c r="K330" s="4" t="str">
        <f>IF(D330="","",COUNTIF(TÂCHES!$D$2:$D$699,D330))</f>
        <v/>
      </c>
      <c r="L330" s="4">
        <f ca="1">SUMIF(TÂCHES!$D$2:$O$699,PROJETS!D330,TÂCHES!$K$2:$K$699)</f>
        <v>0</v>
      </c>
      <c r="M330" s="4">
        <f>COUNTIFS(TÂCHES!$N$2:$N$699,"Terminé",TÂCHES!$D$2:$D$699,D330)</f>
        <v>0</v>
      </c>
      <c r="N330" s="3" t="str">
        <f>IF(NOT(ISBLANK(G330)),G330-PARAMETRES!$C$6,"")</f>
        <v/>
      </c>
      <c r="O330" s="1" t="str">
        <f t="shared" si="10"/>
        <v>0</v>
      </c>
    </row>
    <row r="331" spans="1:15" x14ac:dyDescent="0.25">
      <c r="A331" s="1">
        <v>330</v>
      </c>
      <c r="B331" s="1" t="s">
        <v>41</v>
      </c>
      <c r="C331" s="1" t="e">
        <f>VLOOKUP(PROJETS!B331,CLIENTS!$B$2:$C$700, 2, FALSE)</f>
        <v>#N/A</v>
      </c>
      <c r="H331" s="9">
        <f t="shared" si="11"/>
        <v>0</v>
      </c>
      <c r="K331" s="4" t="str">
        <f>IF(D331="","",COUNTIF(TÂCHES!$D$2:$D$699,D331))</f>
        <v/>
      </c>
      <c r="L331" s="4">
        <f ca="1">SUMIF(TÂCHES!$D$2:$O$699,PROJETS!D331,TÂCHES!$K$2:$K$699)</f>
        <v>0</v>
      </c>
      <c r="M331" s="4">
        <f>COUNTIFS(TÂCHES!$N$2:$N$699,"Terminé",TÂCHES!$D$2:$D$699,D331)</f>
        <v>0</v>
      </c>
      <c r="N331" s="3" t="str">
        <f>IF(NOT(ISBLANK(G331)),G331-PARAMETRES!$C$6,"")</f>
        <v/>
      </c>
      <c r="O331" s="1" t="str">
        <f t="shared" si="10"/>
        <v>0</v>
      </c>
    </row>
    <row r="332" spans="1:15" x14ac:dyDescent="0.25">
      <c r="A332" s="1">
        <v>331</v>
      </c>
      <c r="B332" s="1" t="s">
        <v>41</v>
      </c>
      <c r="C332" s="1" t="e">
        <f>VLOOKUP(PROJETS!B332,CLIENTS!$B$2:$C$700, 2, FALSE)</f>
        <v>#N/A</v>
      </c>
      <c r="H332" s="9">
        <f t="shared" si="11"/>
        <v>0</v>
      </c>
      <c r="K332" s="4" t="str">
        <f>IF(D332="","",COUNTIF(TÂCHES!$D$2:$D$699,D332))</f>
        <v/>
      </c>
      <c r="L332" s="4">
        <f ca="1">SUMIF(TÂCHES!$D$2:$O$699,PROJETS!D332,TÂCHES!$K$2:$K$699)</f>
        <v>0</v>
      </c>
      <c r="M332" s="4">
        <f>COUNTIFS(TÂCHES!$N$2:$N$699,"Terminé",TÂCHES!$D$2:$D$699,D332)</f>
        <v>0</v>
      </c>
      <c r="N332" s="3" t="str">
        <f>IF(NOT(ISBLANK(G332)),G332-PARAMETRES!$C$6,"")</f>
        <v/>
      </c>
      <c r="O332" s="1" t="str">
        <f t="shared" si="10"/>
        <v>0</v>
      </c>
    </row>
    <row r="333" spans="1:15" x14ac:dyDescent="0.25">
      <c r="A333" s="1">
        <v>332</v>
      </c>
      <c r="B333" s="1" t="s">
        <v>41</v>
      </c>
      <c r="C333" s="1" t="e">
        <f>VLOOKUP(PROJETS!B333,CLIENTS!$B$2:$C$700, 2, FALSE)</f>
        <v>#N/A</v>
      </c>
      <c r="H333" s="9">
        <f t="shared" si="11"/>
        <v>0</v>
      </c>
      <c r="K333" s="4" t="str">
        <f>IF(D333="","",COUNTIF(TÂCHES!$D$2:$D$699,D333))</f>
        <v/>
      </c>
      <c r="L333" s="4">
        <f ca="1">SUMIF(TÂCHES!$D$2:$O$699,PROJETS!D333,TÂCHES!$K$2:$K$699)</f>
        <v>0</v>
      </c>
      <c r="M333" s="4">
        <f>COUNTIFS(TÂCHES!$N$2:$N$699,"Terminé",TÂCHES!$D$2:$D$699,D333)</f>
        <v>0</v>
      </c>
      <c r="N333" s="3" t="str">
        <f>IF(NOT(ISBLANK(G333)),G333-PARAMETRES!$C$6,"")</f>
        <v/>
      </c>
      <c r="O333" s="1" t="str">
        <f t="shared" si="10"/>
        <v>0</v>
      </c>
    </row>
    <row r="334" spans="1:15" x14ac:dyDescent="0.25">
      <c r="A334" s="1">
        <v>333</v>
      </c>
      <c r="B334" s="1" t="s">
        <v>41</v>
      </c>
      <c r="C334" s="1" t="e">
        <f>VLOOKUP(PROJETS!B334,CLIENTS!$B$2:$C$700, 2, FALSE)</f>
        <v>#N/A</v>
      </c>
      <c r="H334" s="9">
        <f t="shared" si="11"/>
        <v>0</v>
      </c>
      <c r="K334" s="4" t="str">
        <f>IF(D334="","",COUNTIF(TÂCHES!$D$2:$D$699,D334))</f>
        <v/>
      </c>
      <c r="L334" s="4">
        <f ca="1">SUMIF(TÂCHES!$D$2:$O$699,PROJETS!D334,TÂCHES!$K$2:$K$699)</f>
        <v>0</v>
      </c>
      <c r="M334" s="4">
        <f>COUNTIFS(TÂCHES!$N$2:$N$699,"Terminé",TÂCHES!$D$2:$D$699,D334)</f>
        <v>0</v>
      </c>
      <c r="N334" s="3" t="str">
        <f>IF(NOT(ISBLANK(G334)),G334-PARAMETRES!$C$6,"")</f>
        <v/>
      </c>
      <c r="O334" s="1" t="str">
        <f t="shared" si="10"/>
        <v>0</v>
      </c>
    </row>
    <row r="335" spans="1:15" x14ac:dyDescent="0.25">
      <c r="A335" s="1">
        <v>334</v>
      </c>
      <c r="B335" s="1" t="s">
        <v>41</v>
      </c>
      <c r="C335" s="1" t="e">
        <f>VLOOKUP(PROJETS!B335,CLIENTS!$B$2:$C$700, 2, FALSE)</f>
        <v>#N/A</v>
      </c>
      <c r="H335" s="9">
        <f t="shared" si="11"/>
        <v>0</v>
      </c>
      <c r="K335" s="4" t="str">
        <f>IF(D335="","",COUNTIF(TÂCHES!$D$2:$D$699,D335))</f>
        <v/>
      </c>
      <c r="L335" s="4">
        <f ca="1">SUMIF(TÂCHES!$D$2:$O$699,PROJETS!D335,TÂCHES!$K$2:$K$699)</f>
        <v>0</v>
      </c>
      <c r="M335" s="4">
        <f>COUNTIFS(TÂCHES!$N$2:$N$699,"Terminé",TÂCHES!$D$2:$D$699,D335)</f>
        <v>0</v>
      </c>
      <c r="N335" s="3" t="str">
        <f>IF(NOT(ISBLANK(G335)),G335-PARAMETRES!$C$6,"")</f>
        <v/>
      </c>
      <c r="O335" s="1" t="str">
        <f t="shared" si="10"/>
        <v>0</v>
      </c>
    </row>
    <row r="336" spans="1:15" x14ac:dyDescent="0.25">
      <c r="A336" s="1">
        <v>335</v>
      </c>
      <c r="B336" s="1" t="s">
        <v>41</v>
      </c>
      <c r="C336" s="1" t="e">
        <f>VLOOKUP(PROJETS!B336,CLIENTS!$B$2:$C$700, 2, FALSE)</f>
        <v>#N/A</v>
      </c>
      <c r="H336" s="9">
        <f t="shared" si="11"/>
        <v>0</v>
      </c>
      <c r="K336" s="4" t="str">
        <f>IF(D336="","",COUNTIF(TÂCHES!$D$2:$D$699,D336))</f>
        <v/>
      </c>
      <c r="L336" s="4">
        <f ca="1">SUMIF(TÂCHES!$D$2:$O$699,PROJETS!D336,TÂCHES!$K$2:$K$699)</f>
        <v>0</v>
      </c>
      <c r="M336" s="4">
        <f>COUNTIFS(TÂCHES!$N$2:$N$699,"Terminé",TÂCHES!$D$2:$D$699,D336)</f>
        <v>0</v>
      </c>
      <c r="N336" s="3" t="str">
        <f>IF(NOT(ISBLANK(G336)),G336-PARAMETRES!$C$6,"")</f>
        <v/>
      </c>
      <c r="O336" s="1" t="str">
        <f t="shared" si="10"/>
        <v>0</v>
      </c>
    </row>
    <row r="337" spans="1:15" x14ac:dyDescent="0.25">
      <c r="A337" s="1">
        <v>336</v>
      </c>
      <c r="B337" s="1" t="s">
        <v>41</v>
      </c>
      <c r="C337" s="1" t="e">
        <f>VLOOKUP(PROJETS!B337,CLIENTS!$B$2:$C$700, 2, FALSE)</f>
        <v>#N/A</v>
      </c>
      <c r="H337" s="9">
        <f t="shared" si="11"/>
        <v>0</v>
      </c>
      <c r="K337" s="4" t="str">
        <f>IF(D337="","",COUNTIF(TÂCHES!$D$2:$D$699,D337))</f>
        <v/>
      </c>
      <c r="L337" s="4">
        <f ca="1">SUMIF(TÂCHES!$D$2:$O$699,PROJETS!D337,TÂCHES!$K$2:$K$699)</f>
        <v>0</v>
      </c>
      <c r="M337" s="4">
        <f>COUNTIFS(TÂCHES!$N$2:$N$699,"Terminé",TÂCHES!$D$2:$D$699,D337)</f>
        <v>0</v>
      </c>
      <c r="N337" s="3" t="str">
        <f>IF(NOT(ISBLANK(G337)),G337-PARAMETRES!$C$6,"")</f>
        <v/>
      </c>
      <c r="O337" s="1" t="str">
        <f t="shared" si="10"/>
        <v>0</v>
      </c>
    </row>
    <row r="338" spans="1:15" x14ac:dyDescent="0.25">
      <c r="A338" s="1">
        <v>337</v>
      </c>
      <c r="B338" s="1" t="s">
        <v>41</v>
      </c>
      <c r="C338" s="1" t="e">
        <f>VLOOKUP(PROJETS!B338,CLIENTS!$B$2:$C$700, 2, FALSE)</f>
        <v>#N/A</v>
      </c>
      <c r="H338" s="9">
        <f t="shared" si="11"/>
        <v>0</v>
      </c>
      <c r="K338" s="4" t="str">
        <f>IF(D338="","",COUNTIF(TÂCHES!$D$2:$D$699,D338))</f>
        <v/>
      </c>
      <c r="L338" s="4">
        <f ca="1">SUMIF(TÂCHES!$D$2:$O$699,PROJETS!D338,TÂCHES!$K$2:$K$699)</f>
        <v>0</v>
      </c>
      <c r="M338" s="4">
        <f>COUNTIFS(TÂCHES!$N$2:$N$699,"Terminé",TÂCHES!$D$2:$D$699,D338)</f>
        <v>0</v>
      </c>
      <c r="N338" s="3" t="str">
        <f>IF(NOT(ISBLANK(G338)),G338-PARAMETRES!$C$6,"")</f>
        <v/>
      </c>
      <c r="O338" s="1" t="str">
        <f t="shared" si="10"/>
        <v>0</v>
      </c>
    </row>
    <row r="339" spans="1:15" x14ac:dyDescent="0.25">
      <c r="A339" s="1">
        <v>338</v>
      </c>
      <c r="B339" s="1" t="s">
        <v>41</v>
      </c>
      <c r="C339" s="1" t="e">
        <f>VLOOKUP(PROJETS!B339,CLIENTS!$B$2:$C$700, 2, FALSE)</f>
        <v>#N/A</v>
      </c>
      <c r="H339" s="9">
        <f t="shared" si="11"/>
        <v>0</v>
      </c>
      <c r="K339" s="4" t="str">
        <f>IF(D339="","",COUNTIF(TÂCHES!$D$2:$D$699,D339))</f>
        <v/>
      </c>
      <c r="L339" s="4">
        <f ca="1">SUMIF(TÂCHES!$D$2:$O$699,PROJETS!D339,TÂCHES!$K$2:$K$699)</f>
        <v>0</v>
      </c>
      <c r="M339" s="4">
        <f>COUNTIFS(TÂCHES!$N$2:$N$699,"Terminé",TÂCHES!$D$2:$D$699,D339)</f>
        <v>0</v>
      </c>
      <c r="N339" s="3" t="str">
        <f>IF(NOT(ISBLANK(G339)),G339-PARAMETRES!$C$6,"")</f>
        <v/>
      </c>
      <c r="O339" s="1" t="str">
        <f t="shared" si="10"/>
        <v>0</v>
      </c>
    </row>
    <row r="340" spans="1:15" x14ac:dyDescent="0.25">
      <c r="A340" s="1">
        <v>339</v>
      </c>
      <c r="B340" s="1" t="s">
        <v>41</v>
      </c>
      <c r="C340" s="1" t="e">
        <f>VLOOKUP(PROJETS!B340,CLIENTS!$B$2:$C$700, 2, FALSE)</f>
        <v>#N/A</v>
      </c>
      <c r="H340" s="9">
        <f t="shared" si="11"/>
        <v>0</v>
      </c>
      <c r="K340" s="4" t="str">
        <f>IF(D340="","",COUNTIF(TÂCHES!$D$2:$D$699,D340))</f>
        <v/>
      </c>
      <c r="L340" s="4">
        <f ca="1">SUMIF(TÂCHES!$D$2:$O$699,PROJETS!D340,TÂCHES!$K$2:$K$699)</f>
        <v>0</v>
      </c>
      <c r="M340" s="4">
        <f>COUNTIFS(TÂCHES!$N$2:$N$699,"Terminé",TÂCHES!$D$2:$D$699,D340)</f>
        <v>0</v>
      </c>
      <c r="N340" s="3" t="str">
        <f>IF(NOT(ISBLANK(G340)),G340-PARAMETRES!$C$6,"")</f>
        <v/>
      </c>
      <c r="O340" s="1" t="str">
        <f t="shared" si="10"/>
        <v>0</v>
      </c>
    </row>
    <row r="341" spans="1:15" x14ac:dyDescent="0.25">
      <c r="A341" s="1">
        <v>340</v>
      </c>
      <c r="B341" s="1" t="s">
        <v>41</v>
      </c>
      <c r="C341" s="1" t="e">
        <f>VLOOKUP(PROJETS!B341,CLIENTS!$B$2:$C$700, 2, FALSE)</f>
        <v>#N/A</v>
      </c>
      <c r="H341" s="9">
        <f t="shared" si="11"/>
        <v>0</v>
      </c>
      <c r="K341" s="4" t="str">
        <f>IF(D341="","",COUNTIF(TÂCHES!$D$2:$D$699,D341))</f>
        <v/>
      </c>
      <c r="L341" s="4">
        <f ca="1">SUMIF(TÂCHES!$D$2:$O$699,PROJETS!D341,TÂCHES!$K$2:$K$699)</f>
        <v>0</v>
      </c>
      <c r="M341" s="4">
        <f>COUNTIFS(TÂCHES!$N$2:$N$699,"Terminé",TÂCHES!$D$2:$D$699,D341)</f>
        <v>0</v>
      </c>
      <c r="N341" s="3" t="str">
        <f>IF(NOT(ISBLANK(G341)),G341-PARAMETRES!$C$6,"")</f>
        <v/>
      </c>
      <c r="O341" s="1" t="str">
        <f t="shared" si="10"/>
        <v>0</v>
      </c>
    </row>
    <row r="342" spans="1:15" x14ac:dyDescent="0.25">
      <c r="A342" s="1">
        <v>341</v>
      </c>
      <c r="B342" s="1" t="s">
        <v>41</v>
      </c>
      <c r="C342" s="1" t="e">
        <f>VLOOKUP(PROJETS!B342,CLIENTS!$B$2:$C$700, 2, FALSE)</f>
        <v>#N/A</v>
      </c>
      <c r="H342" s="9">
        <f t="shared" si="11"/>
        <v>0</v>
      </c>
      <c r="K342" s="4" t="str">
        <f>IF(D342="","",COUNTIF(TÂCHES!$D$2:$D$699,D342))</f>
        <v/>
      </c>
      <c r="L342" s="4">
        <f ca="1">SUMIF(TÂCHES!$D$2:$O$699,PROJETS!D342,TÂCHES!$K$2:$K$699)</f>
        <v>0</v>
      </c>
      <c r="M342" s="4">
        <f>COUNTIFS(TÂCHES!$N$2:$N$699,"Terminé",TÂCHES!$D$2:$D$699,D342)</f>
        <v>0</v>
      </c>
      <c r="N342" s="3" t="str">
        <f>IF(NOT(ISBLANK(G342)),G342-PARAMETRES!$C$6,"")</f>
        <v/>
      </c>
      <c r="O342" s="1" t="str">
        <f t="shared" si="10"/>
        <v>0</v>
      </c>
    </row>
    <row r="343" spans="1:15" x14ac:dyDescent="0.25">
      <c r="A343" s="1">
        <v>342</v>
      </c>
      <c r="B343" s="1" t="s">
        <v>41</v>
      </c>
      <c r="C343" s="1" t="e">
        <f>VLOOKUP(PROJETS!B343,CLIENTS!$B$2:$C$700, 2, FALSE)</f>
        <v>#N/A</v>
      </c>
      <c r="H343" s="9">
        <f t="shared" si="11"/>
        <v>0</v>
      </c>
      <c r="K343" s="4" t="str">
        <f>IF(D343="","",COUNTIF(TÂCHES!$D$2:$D$699,D343))</f>
        <v/>
      </c>
      <c r="L343" s="4">
        <f ca="1">SUMIF(TÂCHES!$D$2:$O$699,PROJETS!D343,TÂCHES!$K$2:$K$699)</f>
        <v>0</v>
      </c>
      <c r="M343" s="4">
        <f>COUNTIFS(TÂCHES!$N$2:$N$699,"Terminé",TÂCHES!$D$2:$D$699,D343)</f>
        <v>0</v>
      </c>
      <c r="N343" s="3" t="str">
        <f>IF(NOT(ISBLANK(G343)),G343-PARAMETRES!$C$6,"")</f>
        <v/>
      </c>
      <c r="O343" s="1" t="str">
        <f t="shared" si="10"/>
        <v>0</v>
      </c>
    </row>
    <row r="344" spans="1:15" x14ac:dyDescent="0.25">
      <c r="A344" s="1">
        <v>343</v>
      </c>
      <c r="B344" s="1" t="s">
        <v>41</v>
      </c>
      <c r="C344" s="1" t="e">
        <f>VLOOKUP(PROJETS!B344,CLIENTS!$B$2:$C$700, 2, FALSE)</f>
        <v>#N/A</v>
      </c>
      <c r="H344" s="9">
        <f t="shared" si="11"/>
        <v>0</v>
      </c>
      <c r="K344" s="4" t="str">
        <f>IF(D344="","",COUNTIF(TÂCHES!$D$2:$D$699,D344))</f>
        <v/>
      </c>
      <c r="L344" s="4">
        <f ca="1">SUMIF(TÂCHES!$D$2:$O$699,PROJETS!D344,TÂCHES!$K$2:$K$699)</f>
        <v>0</v>
      </c>
      <c r="M344" s="4">
        <f>COUNTIFS(TÂCHES!$N$2:$N$699,"Terminé",TÂCHES!$D$2:$D$699,D344)</f>
        <v>0</v>
      </c>
      <c r="N344" s="3" t="str">
        <f>IF(NOT(ISBLANK(G344)),G344-PARAMETRES!$C$6,"")</f>
        <v/>
      </c>
      <c r="O344" s="1" t="str">
        <f t="shared" si="10"/>
        <v>0</v>
      </c>
    </row>
    <row r="345" spans="1:15" x14ac:dyDescent="0.25">
      <c r="A345" s="1">
        <v>344</v>
      </c>
      <c r="B345" s="1" t="s">
        <v>41</v>
      </c>
      <c r="C345" s="1" t="e">
        <f>VLOOKUP(PROJETS!B345,CLIENTS!$B$2:$C$700, 2, FALSE)</f>
        <v>#N/A</v>
      </c>
      <c r="H345" s="9">
        <f t="shared" si="11"/>
        <v>0</v>
      </c>
      <c r="K345" s="4" t="str">
        <f>IF(D345="","",COUNTIF(TÂCHES!$D$2:$D$699,D345))</f>
        <v/>
      </c>
      <c r="L345" s="4">
        <f ca="1">SUMIF(TÂCHES!$D$2:$O$699,PROJETS!D345,TÂCHES!$K$2:$K$699)</f>
        <v>0</v>
      </c>
      <c r="M345" s="4">
        <f>COUNTIFS(TÂCHES!$N$2:$N$699,"Terminé",TÂCHES!$D$2:$D$699,D345)</f>
        <v>0</v>
      </c>
      <c r="N345" s="3" t="str">
        <f>IF(NOT(ISBLANK(G345)),G345-PARAMETRES!$C$6,"")</f>
        <v/>
      </c>
      <c r="O345" s="1" t="str">
        <f t="shared" si="10"/>
        <v>0</v>
      </c>
    </row>
    <row r="346" spans="1:15" x14ac:dyDescent="0.25">
      <c r="A346" s="1">
        <v>345</v>
      </c>
      <c r="B346" s="1" t="s">
        <v>41</v>
      </c>
      <c r="C346" s="1" t="e">
        <f>VLOOKUP(PROJETS!B346,CLIENTS!$B$2:$C$700, 2, FALSE)</f>
        <v>#N/A</v>
      </c>
      <c r="H346" s="9">
        <f t="shared" si="11"/>
        <v>0</v>
      </c>
      <c r="K346" s="4" t="str">
        <f>IF(D346="","",COUNTIF(TÂCHES!$D$2:$D$699,D346))</f>
        <v/>
      </c>
      <c r="L346" s="4">
        <f ca="1">SUMIF(TÂCHES!$D$2:$O$699,PROJETS!D346,TÂCHES!$K$2:$K$699)</f>
        <v>0</v>
      </c>
      <c r="M346" s="4">
        <f>COUNTIFS(TÂCHES!$N$2:$N$699,"Terminé",TÂCHES!$D$2:$D$699,D346)</f>
        <v>0</v>
      </c>
      <c r="N346" s="3" t="str">
        <f>IF(NOT(ISBLANK(G346)),G346-PARAMETRES!$C$6,"")</f>
        <v/>
      </c>
      <c r="O346" s="1" t="str">
        <f t="shared" si="10"/>
        <v>0</v>
      </c>
    </row>
    <row r="347" spans="1:15" x14ac:dyDescent="0.25">
      <c r="A347" s="1">
        <v>346</v>
      </c>
      <c r="B347" s="1" t="s">
        <v>41</v>
      </c>
      <c r="C347" s="1" t="e">
        <f>VLOOKUP(PROJETS!B347,CLIENTS!$B$2:$C$700, 2, FALSE)</f>
        <v>#N/A</v>
      </c>
      <c r="H347" s="9">
        <f t="shared" si="11"/>
        <v>0</v>
      </c>
      <c r="K347" s="4" t="str">
        <f>IF(D347="","",COUNTIF(TÂCHES!$D$2:$D$699,D347))</f>
        <v/>
      </c>
      <c r="L347" s="4">
        <f ca="1">SUMIF(TÂCHES!$D$2:$O$699,PROJETS!D347,TÂCHES!$K$2:$K$699)</f>
        <v>0</v>
      </c>
      <c r="M347" s="4">
        <f>COUNTIFS(TÂCHES!$N$2:$N$699,"Terminé",TÂCHES!$D$2:$D$699,D347)</f>
        <v>0</v>
      </c>
      <c r="N347" s="3" t="str">
        <f>IF(NOT(ISBLANK(G347)),G347-PARAMETRES!$C$6,"")</f>
        <v/>
      </c>
      <c r="O347" s="1" t="str">
        <f t="shared" si="10"/>
        <v>0</v>
      </c>
    </row>
    <row r="348" spans="1:15" x14ac:dyDescent="0.25">
      <c r="A348" s="1">
        <v>347</v>
      </c>
      <c r="B348" s="1" t="s">
        <v>41</v>
      </c>
      <c r="C348" s="1" t="e">
        <f>VLOOKUP(PROJETS!B348,CLIENTS!$B$2:$C$700, 2, FALSE)</f>
        <v>#N/A</v>
      </c>
      <c r="H348" s="9">
        <f t="shared" si="11"/>
        <v>0</v>
      </c>
      <c r="K348" s="4" t="str">
        <f>IF(D348="","",COUNTIF(TÂCHES!$D$2:$D$699,D348))</f>
        <v/>
      </c>
      <c r="L348" s="4">
        <f ca="1">SUMIF(TÂCHES!$D$2:$O$699,PROJETS!D348,TÂCHES!$K$2:$K$699)</f>
        <v>0</v>
      </c>
      <c r="M348" s="4">
        <f>COUNTIFS(TÂCHES!$N$2:$N$699,"Terminé",TÂCHES!$D$2:$D$699,D348)</f>
        <v>0</v>
      </c>
      <c r="N348" s="3" t="str">
        <f>IF(NOT(ISBLANK(G348)),G348-PARAMETRES!$C$6,"")</f>
        <v/>
      </c>
      <c r="O348" s="1" t="str">
        <f t="shared" si="10"/>
        <v>0</v>
      </c>
    </row>
    <row r="349" spans="1:15" x14ac:dyDescent="0.25">
      <c r="A349" s="1">
        <v>348</v>
      </c>
      <c r="B349" s="1" t="s">
        <v>41</v>
      </c>
      <c r="C349" s="1" t="e">
        <f>VLOOKUP(PROJETS!B349,CLIENTS!$B$2:$C$700, 2, FALSE)</f>
        <v>#N/A</v>
      </c>
      <c r="H349" s="9">
        <f t="shared" si="11"/>
        <v>0</v>
      </c>
      <c r="K349" s="4" t="str">
        <f>IF(D349="","",COUNTIF(TÂCHES!$D$2:$D$699,D349))</f>
        <v/>
      </c>
      <c r="L349" s="4">
        <f ca="1">SUMIF(TÂCHES!$D$2:$O$699,PROJETS!D349,TÂCHES!$K$2:$K$699)</f>
        <v>0</v>
      </c>
      <c r="M349" s="4">
        <f>COUNTIFS(TÂCHES!$N$2:$N$699,"Terminé",TÂCHES!$D$2:$D$699,D349)</f>
        <v>0</v>
      </c>
      <c r="N349" s="3" t="str">
        <f>IF(NOT(ISBLANK(G349)),G349-PARAMETRES!$C$6,"")</f>
        <v/>
      </c>
      <c r="O349" s="1" t="str">
        <f t="shared" si="10"/>
        <v>0</v>
      </c>
    </row>
    <row r="350" spans="1:15" x14ac:dyDescent="0.25">
      <c r="A350" s="1">
        <v>349</v>
      </c>
      <c r="B350" s="1" t="s">
        <v>41</v>
      </c>
      <c r="C350" s="1" t="e">
        <f>VLOOKUP(PROJETS!B350,CLIENTS!$B$2:$C$700, 2, FALSE)</f>
        <v>#N/A</v>
      </c>
      <c r="H350" s="9">
        <f t="shared" si="11"/>
        <v>0</v>
      </c>
      <c r="K350" s="4" t="str">
        <f>IF(D350="","",COUNTIF(TÂCHES!$D$2:$D$699,D350))</f>
        <v/>
      </c>
      <c r="L350" s="4">
        <f ca="1">SUMIF(TÂCHES!$D$2:$O$699,PROJETS!D350,TÂCHES!$K$2:$K$699)</f>
        <v>0</v>
      </c>
      <c r="M350" s="4">
        <f>COUNTIFS(TÂCHES!$N$2:$N$699,"Terminé",TÂCHES!$D$2:$D$699,D350)</f>
        <v>0</v>
      </c>
      <c r="N350" s="3" t="str">
        <f>IF(NOT(ISBLANK(G350)),G350-PARAMETRES!$C$6,"")</f>
        <v/>
      </c>
      <c r="O350" s="1" t="str">
        <f t="shared" si="10"/>
        <v>0</v>
      </c>
    </row>
    <row r="351" spans="1:15" x14ac:dyDescent="0.25">
      <c r="A351" s="1">
        <v>350</v>
      </c>
      <c r="B351" s="1" t="s">
        <v>41</v>
      </c>
      <c r="C351" s="1" t="e">
        <f>VLOOKUP(PROJETS!B351,CLIENTS!$B$2:$C$700, 2, FALSE)</f>
        <v>#N/A</v>
      </c>
      <c r="H351" s="9">
        <f t="shared" si="11"/>
        <v>0</v>
      </c>
      <c r="K351" s="4" t="str">
        <f>IF(D351="","",COUNTIF(TÂCHES!$D$2:$D$699,D351))</f>
        <v/>
      </c>
      <c r="L351" s="4">
        <f ca="1">SUMIF(TÂCHES!$D$2:$O$699,PROJETS!D351,TÂCHES!$K$2:$K$699)</f>
        <v>0</v>
      </c>
      <c r="M351" s="4">
        <f>COUNTIFS(TÂCHES!$N$2:$N$699,"Terminé",TÂCHES!$D$2:$D$699,D351)</f>
        <v>0</v>
      </c>
      <c r="N351" s="3" t="str">
        <f>IF(NOT(ISBLANK(G351)),G351-PARAMETRES!$C$6,"")</f>
        <v/>
      </c>
      <c r="O351" s="1" t="str">
        <f t="shared" si="10"/>
        <v>0</v>
      </c>
    </row>
    <row r="352" spans="1:15" x14ac:dyDescent="0.25">
      <c r="A352" s="1">
        <v>351</v>
      </c>
      <c r="B352" s="1" t="s">
        <v>41</v>
      </c>
      <c r="C352" s="1" t="e">
        <f>VLOOKUP(PROJETS!B352,CLIENTS!$B$2:$C$700, 2, FALSE)</f>
        <v>#N/A</v>
      </c>
      <c r="H352" s="9">
        <f t="shared" si="11"/>
        <v>0</v>
      </c>
      <c r="K352" s="4" t="str">
        <f>IF(D352="","",COUNTIF(TÂCHES!$D$2:$D$699,D352))</f>
        <v/>
      </c>
      <c r="L352" s="4">
        <f ca="1">SUMIF(TÂCHES!$D$2:$O$699,PROJETS!D352,TÂCHES!$K$2:$K$699)</f>
        <v>0</v>
      </c>
      <c r="M352" s="4">
        <f>COUNTIFS(TÂCHES!$N$2:$N$699,"Terminé",TÂCHES!$D$2:$D$699,D352)</f>
        <v>0</v>
      </c>
      <c r="N352" s="3" t="str">
        <f>IF(NOT(ISBLANK(G352)),G352-PARAMETRES!$C$6,"")</f>
        <v/>
      </c>
      <c r="O352" s="1" t="str">
        <f t="shared" si="10"/>
        <v>0</v>
      </c>
    </row>
    <row r="353" spans="1:15" x14ac:dyDescent="0.25">
      <c r="A353" s="1">
        <v>352</v>
      </c>
      <c r="B353" s="1" t="s">
        <v>41</v>
      </c>
      <c r="C353" s="1" t="e">
        <f>VLOOKUP(PROJETS!B353,CLIENTS!$B$2:$C$700, 2, FALSE)</f>
        <v>#N/A</v>
      </c>
      <c r="H353" s="9">
        <f t="shared" si="11"/>
        <v>0</v>
      </c>
      <c r="K353" s="4" t="str">
        <f>IF(D353="","",COUNTIF(TÂCHES!$D$2:$D$699,D353))</f>
        <v/>
      </c>
      <c r="L353" s="4">
        <f ca="1">SUMIF(TÂCHES!$D$2:$O$699,PROJETS!D353,TÂCHES!$K$2:$K$699)</f>
        <v>0</v>
      </c>
      <c r="M353" s="4">
        <f>COUNTIFS(TÂCHES!$N$2:$N$699,"Terminé",TÂCHES!$D$2:$D$699,D353)</f>
        <v>0</v>
      </c>
      <c r="N353" s="3" t="str">
        <f>IF(NOT(ISBLANK(G353)),G353-PARAMETRES!$C$6,"")</f>
        <v/>
      </c>
      <c r="O353" s="1" t="str">
        <f t="shared" si="10"/>
        <v>0</v>
      </c>
    </row>
    <row r="354" spans="1:15" x14ac:dyDescent="0.25">
      <c r="A354" s="1">
        <v>353</v>
      </c>
      <c r="B354" s="1" t="s">
        <v>41</v>
      </c>
      <c r="C354" s="1" t="e">
        <f>VLOOKUP(PROJETS!B354,CLIENTS!$B$2:$C$700, 2, FALSE)</f>
        <v>#N/A</v>
      </c>
      <c r="H354" s="9">
        <f t="shared" si="11"/>
        <v>0</v>
      </c>
      <c r="K354" s="4" t="str">
        <f>IF(D354="","",COUNTIF(TÂCHES!$D$2:$D$699,D354))</f>
        <v/>
      </c>
      <c r="L354" s="4">
        <f ca="1">SUMIF(TÂCHES!$D$2:$O$699,PROJETS!D354,TÂCHES!$K$2:$K$699)</f>
        <v>0</v>
      </c>
      <c r="M354" s="4">
        <f>COUNTIFS(TÂCHES!$N$2:$N$699,"Terminé",TÂCHES!$D$2:$D$699,D354)</f>
        <v>0</v>
      </c>
      <c r="N354" s="3" t="str">
        <f>IF(NOT(ISBLANK(G354)),G354-PARAMETRES!$C$6,"")</f>
        <v/>
      </c>
      <c r="O354" s="1" t="str">
        <f t="shared" si="10"/>
        <v>0</v>
      </c>
    </row>
    <row r="355" spans="1:15" x14ac:dyDescent="0.25">
      <c r="A355" s="1">
        <v>354</v>
      </c>
      <c r="B355" s="1" t="s">
        <v>41</v>
      </c>
      <c r="C355" s="1" t="e">
        <f>VLOOKUP(PROJETS!B355,CLIENTS!$B$2:$C$700, 2, FALSE)</f>
        <v>#N/A</v>
      </c>
      <c r="H355" s="9">
        <f t="shared" si="11"/>
        <v>0</v>
      </c>
      <c r="K355" s="4" t="str">
        <f>IF(D355="","",COUNTIF(TÂCHES!$D$2:$D$699,D355))</f>
        <v/>
      </c>
      <c r="L355" s="4">
        <f ca="1">SUMIF(TÂCHES!$D$2:$O$699,PROJETS!D355,TÂCHES!$K$2:$K$699)</f>
        <v>0</v>
      </c>
      <c r="M355" s="4">
        <f>COUNTIFS(TÂCHES!$N$2:$N$699,"Terminé",TÂCHES!$D$2:$D$699,D355)</f>
        <v>0</v>
      </c>
      <c r="N355" s="3" t="str">
        <f>IF(NOT(ISBLANK(G355)),G355-PARAMETRES!$C$6,"")</f>
        <v/>
      </c>
      <c r="O355" s="1" t="str">
        <f t="shared" si="10"/>
        <v>0</v>
      </c>
    </row>
    <row r="356" spans="1:15" x14ac:dyDescent="0.25">
      <c r="A356" s="1">
        <v>355</v>
      </c>
      <c r="B356" s="1" t="s">
        <v>41</v>
      </c>
      <c r="C356" s="1" t="e">
        <f>VLOOKUP(PROJETS!B356,CLIENTS!$B$2:$C$700, 2, FALSE)</f>
        <v>#N/A</v>
      </c>
      <c r="H356" s="9">
        <f t="shared" si="11"/>
        <v>0</v>
      </c>
      <c r="K356" s="4" t="str">
        <f>IF(D356="","",COUNTIF(TÂCHES!$D$2:$D$699,D356))</f>
        <v/>
      </c>
      <c r="L356" s="4">
        <f ca="1">SUMIF(TÂCHES!$D$2:$O$699,PROJETS!D356,TÂCHES!$K$2:$K$699)</f>
        <v>0</v>
      </c>
      <c r="M356" s="4">
        <f>COUNTIFS(TÂCHES!$N$2:$N$699,"Terminé",TÂCHES!$D$2:$D$699,D356)</f>
        <v>0</v>
      </c>
      <c r="N356" s="3" t="str">
        <f>IF(NOT(ISBLANK(G356)),G356-PARAMETRES!$C$6,"")</f>
        <v/>
      </c>
      <c r="O356" s="1" t="str">
        <f t="shared" si="10"/>
        <v>0</v>
      </c>
    </row>
    <row r="357" spans="1:15" x14ac:dyDescent="0.25">
      <c r="A357" s="1">
        <v>356</v>
      </c>
      <c r="B357" s="1" t="s">
        <v>41</v>
      </c>
      <c r="C357" s="1" t="e">
        <f>VLOOKUP(PROJETS!B357,CLIENTS!$B$2:$C$700, 2, FALSE)</f>
        <v>#N/A</v>
      </c>
      <c r="H357" s="9">
        <f t="shared" si="11"/>
        <v>0</v>
      </c>
      <c r="K357" s="4" t="str">
        <f>IF(D357="","",COUNTIF(TÂCHES!$D$2:$D$699,D357))</f>
        <v/>
      </c>
      <c r="L357" s="4">
        <f ca="1">SUMIF(TÂCHES!$D$2:$O$699,PROJETS!D357,TÂCHES!$K$2:$K$699)</f>
        <v>0</v>
      </c>
      <c r="M357" s="4">
        <f>COUNTIFS(TÂCHES!$N$2:$N$699,"Terminé",TÂCHES!$D$2:$D$699,D357)</f>
        <v>0</v>
      </c>
      <c r="N357" s="3" t="str">
        <f>IF(NOT(ISBLANK(G357)),G357-PARAMETRES!$C$6,"")</f>
        <v/>
      </c>
      <c r="O357" s="1" t="str">
        <f t="shared" si="10"/>
        <v>0</v>
      </c>
    </row>
    <row r="358" spans="1:15" x14ac:dyDescent="0.25">
      <c r="A358" s="1">
        <v>357</v>
      </c>
      <c r="B358" s="1" t="s">
        <v>41</v>
      </c>
      <c r="C358" s="1" t="e">
        <f>VLOOKUP(PROJETS!B358,CLIENTS!$B$2:$C$700, 2, FALSE)</f>
        <v>#N/A</v>
      </c>
      <c r="H358" s="9">
        <f t="shared" si="11"/>
        <v>0</v>
      </c>
      <c r="K358" s="4" t="str">
        <f>IF(D358="","",COUNTIF(TÂCHES!$D$2:$D$699,D358))</f>
        <v/>
      </c>
      <c r="L358" s="4">
        <f ca="1">SUMIF(TÂCHES!$D$2:$O$699,PROJETS!D358,TÂCHES!$K$2:$K$699)</f>
        <v>0</v>
      </c>
      <c r="M358" s="4">
        <f>COUNTIFS(TÂCHES!$N$2:$N$699,"Terminé",TÂCHES!$D$2:$D$699,D358)</f>
        <v>0</v>
      </c>
      <c r="N358" s="3" t="str">
        <f>IF(NOT(ISBLANK(G358)),G358-PARAMETRES!$C$6,"")</f>
        <v/>
      </c>
      <c r="O358" s="1" t="str">
        <f t="shared" si="10"/>
        <v>0</v>
      </c>
    </row>
    <row r="359" spans="1:15" x14ac:dyDescent="0.25">
      <c r="A359" s="1">
        <v>358</v>
      </c>
      <c r="B359" s="1" t="s">
        <v>41</v>
      </c>
      <c r="C359" s="1" t="e">
        <f>VLOOKUP(PROJETS!B359,CLIENTS!$B$2:$C$700, 2, FALSE)</f>
        <v>#N/A</v>
      </c>
      <c r="H359" s="9">
        <f t="shared" si="11"/>
        <v>0</v>
      </c>
      <c r="K359" s="4" t="str">
        <f>IF(D359="","",COUNTIF(TÂCHES!$D$2:$D$699,D359))</f>
        <v/>
      </c>
      <c r="L359" s="4">
        <f ca="1">SUMIF(TÂCHES!$D$2:$O$699,PROJETS!D359,TÂCHES!$K$2:$K$699)</f>
        <v>0</v>
      </c>
      <c r="M359" s="4">
        <f>COUNTIFS(TÂCHES!$N$2:$N$699,"Terminé",TÂCHES!$D$2:$D$699,D359)</f>
        <v>0</v>
      </c>
      <c r="N359" s="3" t="str">
        <f>IF(NOT(ISBLANK(G359)),G359-PARAMETRES!$C$6,"")</f>
        <v/>
      </c>
      <c r="O359" s="1" t="str">
        <f t="shared" si="10"/>
        <v>0</v>
      </c>
    </row>
    <row r="360" spans="1:15" x14ac:dyDescent="0.25">
      <c r="A360" s="1">
        <v>359</v>
      </c>
      <c r="B360" s="1" t="s">
        <v>41</v>
      </c>
      <c r="C360" s="1" t="e">
        <f>VLOOKUP(PROJETS!B360,CLIENTS!$B$2:$C$700, 2, FALSE)</f>
        <v>#N/A</v>
      </c>
      <c r="H360" s="9">
        <f t="shared" si="11"/>
        <v>0</v>
      </c>
      <c r="K360" s="4" t="str">
        <f>IF(D360="","",COUNTIF(TÂCHES!$D$2:$D$699,D360))</f>
        <v/>
      </c>
      <c r="L360" s="4">
        <f ca="1">SUMIF(TÂCHES!$D$2:$O$699,PROJETS!D360,TÂCHES!$K$2:$K$699)</f>
        <v>0</v>
      </c>
      <c r="M360" s="4">
        <f>COUNTIFS(TÂCHES!$N$2:$N$699,"Terminé",TÂCHES!$D$2:$D$699,D360)</f>
        <v>0</v>
      </c>
      <c r="N360" s="3" t="str">
        <f>IF(NOT(ISBLANK(G360)),G360-PARAMETRES!$C$6,"")</f>
        <v/>
      </c>
      <c r="O360" s="1" t="str">
        <f t="shared" si="10"/>
        <v>0</v>
      </c>
    </row>
    <row r="361" spans="1:15" x14ac:dyDescent="0.25">
      <c r="A361" s="1">
        <v>360</v>
      </c>
      <c r="B361" s="1" t="s">
        <v>41</v>
      </c>
      <c r="C361" s="1" t="e">
        <f>VLOOKUP(PROJETS!B361,CLIENTS!$B$2:$C$700, 2, FALSE)</f>
        <v>#N/A</v>
      </c>
      <c r="H361" s="9">
        <f t="shared" si="11"/>
        <v>0</v>
      </c>
      <c r="K361" s="4" t="str">
        <f>IF(D361="","",COUNTIF(TÂCHES!$D$2:$D$699,D361))</f>
        <v/>
      </c>
      <c r="L361" s="4">
        <f ca="1">SUMIF(TÂCHES!$D$2:$O$699,PROJETS!D361,TÂCHES!$K$2:$K$699)</f>
        <v>0</v>
      </c>
      <c r="M361" s="4">
        <f>COUNTIFS(TÂCHES!$N$2:$N$699,"Terminé",TÂCHES!$D$2:$D$699,D361)</f>
        <v>0</v>
      </c>
      <c r="N361" s="3" t="str">
        <f>IF(NOT(ISBLANK(G361)),G361-PARAMETRES!$C$6,"")</f>
        <v/>
      </c>
      <c r="O361" s="1" t="str">
        <f t="shared" si="10"/>
        <v>0</v>
      </c>
    </row>
    <row r="362" spans="1:15" x14ac:dyDescent="0.25">
      <c r="A362" s="1">
        <v>361</v>
      </c>
      <c r="B362" s="1" t="s">
        <v>41</v>
      </c>
      <c r="C362" s="1" t="e">
        <f>VLOOKUP(PROJETS!B362,CLIENTS!$B$2:$C$700, 2, FALSE)</f>
        <v>#N/A</v>
      </c>
      <c r="H362" s="9">
        <f t="shared" si="11"/>
        <v>0</v>
      </c>
      <c r="K362" s="4" t="str">
        <f>IF(D362="","",COUNTIF(TÂCHES!$D$2:$D$699,D362))</f>
        <v/>
      </c>
      <c r="L362" s="4">
        <f ca="1">SUMIF(TÂCHES!$D$2:$O$699,PROJETS!D362,TÂCHES!$K$2:$K$699)</f>
        <v>0</v>
      </c>
      <c r="M362" s="4">
        <f>COUNTIFS(TÂCHES!$N$2:$N$699,"Terminé",TÂCHES!$D$2:$D$699,D362)</f>
        <v>0</v>
      </c>
      <c r="N362" s="3" t="str">
        <f>IF(NOT(ISBLANK(G362)),G362-PARAMETRES!$C$6,"")</f>
        <v/>
      </c>
      <c r="O362" s="1" t="str">
        <f t="shared" si="10"/>
        <v>0</v>
      </c>
    </row>
    <row r="363" spans="1:15" x14ac:dyDescent="0.25">
      <c r="A363" s="1">
        <v>362</v>
      </c>
      <c r="B363" s="1" t="s">
        <v>41</v>
      </c>
      <c r="C363" s="1" t="e">
        <f>VLOOKUP(PROJETS!B363,CLIENTS!$B$2:$C$700, 2, FALSE)</f>
        <v>#N/A</v>
      </c>
      <c r="H363" s="9">
        <f t="shared" si="11"/>
        <v>0</v>
      </c>
      <c r="K363" s="4" t="str">
        <f>IF(D363="","",COUNTIF(TÂCHES!$D$2:$D$699,D363))</f>
        <v/>
      </c>
      <c r="L363" s="4">
        <f ca="1">SUMIF(TÂCHES!$D$2:$O$699,PROJETS!D363,TÂCHES!$K$2:$K$699)</f>
        <v>0</v>
      </c>
      <c r="M363" s="4">
        <f>COUNTIFS(TÂCHES!$N$2:$N$699,"Terminé",TÂCHES!$D$2:$D$699,D363)</f>
        <v>0</v>
      </c>
      <c r="N363" s="3" t="str">
        <f>IF(NOT(ISBLANK(G363)),G363-PARAMETRES!$C$6,"")</f>
        <v/>
      </c>
      <c r="O363" s="1" t="str">
        <f t="shared" si="10"/>
        <v>0</v>
      </c>
    </row>
    <row r="364" spans="1:15" x14ac:dyDescent="0.25">
      <c r="A364" s="1">
        <v>363</v>
      </c>
      <c r="B364" s="1" t="s">
        <v>41</v>
      </c>
      <c r="C364" s="1" t="e">
        <f>VLOOKUP(PROJETS!B364,CLIENTS!$B$2:$C$700, 2, FALSE)</f>
        <v>#N/A</v>
      </c>
      <c r="H364" s="9">
        <f t="shared" si="11"/>
        <v>0</v>
      </c>
      <c r="K364" s="4" t="str">
        <f>IF(D364="","",COUNTIF(TÂCHES!$D$2:$D$699,D364))</f>
        <v/>
      </c>
      <c r="L364" s="4">
        <f ca="1">SUMIF(TÂCHES!$D$2:$O$699,PROJETS!D364,TÂCHES!$K$2:$K$699)</f>
        <v>0</v>
      </c>
      <c r="M364" s="4">
        <f>COUNTIFS(TÂCHES!$N$2:$N$699,"Terminé",TÂCHES!$D$2:$D$699,D364)</f>
        <v>0</v>
      </c>
      <c r="N364" s="3" t="str">
        <f>IF(NOT(ISBLANK(G364)),G364-PARAMETRES!$C$6,"")</f>
        <v/>
      </c>
      <c r="O364" s="1" t="str">
        <f t="shared" si="10"/>
        <v>0</v>
      </c>
    </row>
    <row r="365" spans="1:15" x14ac:dyDescent="0.25">
      <c r="A365" s="1">
        <v>364</v>
      </c>
      <c r="B365" s="1" t="s">
        <v>41</v>
      </c>
      <c r="C365" s="1" t="e">
        <f>VLOOKUP(PROJETS!B365,CLIENTS!$B$2:$C$700, 2, FALSE)</f>
        <v>#N/A</v>
      </c>
      <c r="H365" s="9">
        <f t="shared" si="11"/>
        <v>0</v>
      </c>
      <c r="K365" s="4" t="str">
        <f>IF(D365="","",COUNTIF(TÂCHES!$D$2:$D$699,D365))</f>
        <v/>
      </c>
      <c r="L365" s="4">
        <f ca="1">SUMIF(TÂCHES!$D$2:$O$699,PROJETS!D365,TÂCHES!$K$2:$K$699)</f>
        <v>0</v>
      </c>
      <c r="M365" s="4">
        <f>COUNTIFS(TÂCHES!$N$2:$N$699,"Terminé",TÂCHES!$D$2:$D$699,D365)</f>
        <v>0</v>
      </c>
      <c r="N365" s="3" t="str">
        <f>IF(NOT(ISBLANK(G365)),G365-PARAMETRES!$C$6,"")</f>
        <v/>
      </c>
      <c r="O365" s="1" t="str">
        <f t="shared" si="10"/>
        <v>0</v>
      </c>
    </row>
    <row r="366" spans="1:15" x14ac:dyDescent="0.25">
      <c r="A366" s="1">
        <v>365</v>
      </c>
      <c r="B366" s="1" t="s">
        <v>41</v>
      </c>
      <c r="C366" s="1" t="e">
        <f>VLOOKUP(PROJETS!B366,CLIENTS!$B$2:$C$700, 2, FALSE)</f>
        <v>#N/A</v>
      </c>
      <c r="H366" s="9">
        <f t="shared" si="11"/>
        <v>0</v>
      </c>
      <c r="K366" s="4" t="str">
        <f>IF(D366="","",COUNTIF(TÂCHES!$D$2:$D$699,D366))</f>
        <v/>
      </c>
      <c r="L366" s="4">
        <f ca="1">SUMIF(TÂCHES!$D$2:$O$699,PROJETS!D366,TÂCHES!$K$2:$K$699)</f>
        <v>0</v>
      </c>
      <c r="M366" s="4">
        <f>COUNTIFS(TÂCHES!$N$2:$N$699,"Terminé",TÂCHES!$D$2:$D$699,D366)</f>
        <v>0</v>
      </c>
      <c r="N366" s="3" t="str">
        <f>IF(NOT(ISBLANK(G366)),G366-PARAMETRES!$C$6,"")</f>
        <v/>
      </c>
      <c r="O366" s="1" t="str">
        <f t="shared" si="10"/>
        <v>0</v>
      </c>
    </row>
    <row r="367" spans="1:15" x14ac:dyDescent="0.25">
      <c r="A367" s="1">
        <v>366</v>
      </c>
      <c r="B367" s="1" t="s">
        <v>41</v>
      </c>
      <c r="C367" s="1" t="e">
        <f>VLOOKUP(PROJETS!B367,CLIENTS!$B$2:$C$700, 2, FALSE)</f>
        <v>#N/A</v>
      </c>
      <c r="H367" s="9">
        <f t="shared" si="11"/>
        <v>0</v>
      </c>
      <c r="K367" s="4" t="str">
        <f>IF(D367="","",COUNTIF(TÂCHES!$D$2:$D$699,D367))</f>
        <v/>
      </c>
      <c r="L367" s="4">
        <f ca="1">SUMIF(TÂCHES!$D$2:$O$699,PROJETS!D367,TÂCHES!$K$2:$K$699)</f>
        <v>0</v>
      </c>
      <c r="M367" s="4">
        <f>COUNTIFS(TÂCHES!$N$2:$N$699,"Terminé",TÂCHES!$D$2:$D$699,D367)</f>
        <v>0</v>
      </c>
      <c r="N367" s="3" t="str">
        <f>IF(NOT(ISBLANK(G367)),G367-PARAMETRES!$C$6,"")</f>
        <v/>
      </c>
      <c r="O367" s="1" t="str">
        <f t="shared" si="10"/>
        <v>0</v>
      </c>
    </row>
    <row r="368" spans="1:15" x14ac:dyDescent="0.25">
      <c r="A368" s="1">
        <v>367</v>
      </c>
      <c r="B368" s="1" t="s">
        <v>41</v>
      </c>
      <c r="C368" s="1" t="e">
        <f>VLOOKUP(PROJETS!B368,CLIENTS!$B$2:$C$700, 2, FALSE)</f>
        <v>#N/A</v>
      </c>
      <c r="H368" s="9">
        <f t="shared" si="11"/>
        <v>0</v>
      </c>
      <c r="K368" s="4" t="str">
        <f>IF(D368="","",COUNTIF(TÂCHES!$D$2:$D$699,D368))</f>
        <v/>
      </c>
      <c r="L368" s="4">
        <f ca="1">SUMIF(TÂCHES!$D$2:$O$699,PROJETS!D368,TÂCHES!$K$2:$K$699)</f>
        <v>0</v>
      </c>
      <c r="M368" s="4">
        <f>COUNTIFS(TÂCHES!$N$2:$N$699,"Terminé",TÂCHES!$D$2:$D$699,D368)</f>
        <v>0</v>
      </c>
      <c r="N368" s="3" t="str">
        <f>IF(NOT(ISBLANK(G368)),G368-PARAMETRES!$C$6,"")</f>
        <v/>
      </c>
      <c r="O368" s="1" t="str">
        <f t="shared" si="10"/>
        <v>0</v>
      </c>
    </row>
    <row r="369" spans="1:15" x14ac:dyDescent="0.25">
      <c r="A369" s="1">
        <v>368</v>
      </c>
      <c r="B369" s="1" t="s">
        <v>41</v>
      </c>
      <c r="C369" s="1" t="e">
        <f>VLOOKUP(PROJETS!B369,CLIENTS!$B$2:$C$700, 2, FALSE)</f>
        <v>#N/A</v>
      </c>
      <c r="H369" s="9">
        <f t="shared" si="11"/>
        <v>0</v>
      </c>
      <c r="K369" s="4" t="str">
        <f>IF(D369="","",COUNTIF(TÂCHES!$D$2:$D$699,D369))</f>
        <v/>
      </c>
      <c r="L369" s="4">
        <f ca="1">SUMIF(TÂCHES!$D$2:$O$699,PROJETS!D369,TÂCHES!$K$2:$K$699)</f>
        <v>0</v>
      </c>
      <c r="M369" s="4">
        <f>COUNTIFS(TÂCHES!$N$2:$N$699,"Terminé",TÂCHES!$D$2:$D$699,D369)</f>
        <v>0</v>
      </c>
      <c r="N369" s="3" t="str">
        <f>IF(NOT(ISBLANK(G369)),G369-PARAMETRES!$C$6,"")</f>
        <v/>
      </c>
      <c r="O369" s="1" t="str">
        <f t="shared" si="10"/>
        <v>0</v>
      </c>
    </row>
    <row r="370" spans="1:15" x14ac:dyDescent="0.25">
      <c r="A370" s="1">
        <v>369</v>
      </c>
      <c r="B370" s="1" t="s">
        <v>41</v>
      </c>
      <c r="C370" s="1" t="e">
        <f>VLOOKUP(PROJETS!B370,CLIENTS!$B$2:$C$700, 2, FALSE)</f>
        <v>#N/A</v>
      </c>
      <c r="H370" s="9">
        <f t="shared" si="11"/>
        <v>0</v>
      </c>
      <c r="K370" s="4" t="str">
        <f>IF(D370="","",COUNTIF(TÂCHES!$D$2:$D$699,D370))</f>
        <v/>
      </c>
      <c r="L370" s="4">
        <f ca="1">SUMIF(TÂCHES!$D$2:$O$699,PROJETS!D370,TÂCHES!$K$2:$K$699)</f>
        <v>0</v>
      </c>
      <c r="M370" s="4">
        <f>COUNTIFS(TÂCHES!$N$2:$N$699,"Terminé",TÂCHES!$D$2:$D$699,D370)</f>
        <v>0</v>
      </c>
      <c r="N370" s="3" t="str">
        <f>IF(NOT(ISBLANK(G370)),G370-PARAMETRES!$C$6,"")</f>
        <v/>
      </c>
      <c r="O370" s="1" t="str">
        <f t="shared" si="10"/>
        <v>0</v>
      </c>
    </row>
    <row r="371" spans="1:15" x14ac:dyDescent="0.25">
      <c r="A371" s="1">
        <v>370</v>
      </c>
      <c r="B371" s="1" t="s">
        <v>41</v>
      </c>
      <c r="C371" s="1" t="e">
        <f>VLOOKUP(PROJETS!B371,CLIENTS!$B$2:$C$700, 2, FALSE)</f>
        <v>#N/A</v>
      </c>
      <c r="H371" s="9">
        <f t="shared" si="11"/>
        <v>0</v>
      </c>
      <c r="K371" s="4" t="str">
        <f>IF(D371="","",COUNTIF(TÂCHES!$D$2:$D$699,D371))</f>
        <v/>
      </c>
      <c r="L371" s="4">
        <f ca="1">SUMIF(TÂCHES!$D$2:$O$699,PROJETS!D371,TÂCHES!$K$2:$K$699)</f>
        <v>0</v>
      </c>
      <c r="M371" s="4">
        <f>COUNTIFS(TÂCHES!$N$2:$N$699,"Terminé",TÂCHES!$D$2:$D$699,D371)</f>
        <v>0</v>
      </c>
      <c r="N371" s="3" t="str">
        <f>IF(NOT(ISBLANK(G371)),G371-PARAMETRES!$C$6,"")</f>
        <v/>
      </c>
      <c r="O371" s="1" t="str">
        <f t="shared" si="10"/>
        <v>0</v>
      </c>
    </row>
    <row r="372" spans="1:15" x14ac:dyDescent="0.25">
      <c r="A372" s="1">
        <v>371</v>
      </c>
      <c r="B372" s="1" t="s">
        <v>41</v>
      </c>
      <c r="C372" s="1" t="e">
        <f>VLOOKUP(PROJETS!B372,CLIENTS!$B$2:$C$700, 2, FALSE)</f>
        <v>#N/A</v>
      </c>
      <c r="H372" s="9">
        <f t="shared" si="11"/>
        <v>0</v>
      </c>
      <c r="K372" s="4" t="str">
        <f>IF(D372="","",COUNTIF(TÂCHES!$D$2:$D$699,D372))</f>
        <v/>
      </c>
      <c r="L372" s="4">
        <f ca="1">SUMIF(TÂCHES!$D$2:$O$699,PROJETS!D372,TÂCHES!$K$2:$K$699)</f>
        <v>0</v>
      </c>
      <c r="M372" s="4">
        <f>COUNTIFS(TÂCHES!$N$2:$N$699,"Terminé",TÂCHES!$D$2:$D$699,D372)</f>
        <v>0</v>
      </c>
      <c r="N372" s="3" t="str">
        <f>IF(NOT(ISBLANK(G372)),G372-PARAMETRES!$C$6,"")</f>
        <v/>
      </c>
      <c r="O372" s="1" t="str">
        <f t="shared" si="10"/>
        <v>0</v>
      </c>
    </row>
    <row r="373" spans="1:15" x14ac:dyDescent="0.25">
      <c r="A373" s="1">
        <v>372</v>
      </c>
      <c r="B373" s="1" t="s">
        <v>41</v>
      </c>
      <c r="C373" s="1" t="e">
        <f>VLOOKUP(PROJETS!B373,CLIENTS!$B$2:$C$700, 2, FALSE)</f>
        <v>#N/A</v>
      </c>
      <c r="H373" s="9">
        <f t="shared" si="11"/>
        <v>0</v>
      </c>
      <c r="K373" s="4" t="str">
        <f>IF(D373="","",COUNTIF(TÂCHES!$D$2:$D$699,D373))</f>
        <v/>
      </c>
      <c r="L373" s="4">
        <f ca="1">SUMIF(TÂCHES!$D$2:$O$699,PROJETS!D373,TÂCHES!$K$2:$K$699)</f>
        <v>0</v>
      </c>
      <c r="M373" s="4">
        <f>COUNTIFS(TÂCHES!$N$2:$N$699,"Terminé",TÂCHES!$D$2:$D$699,D373)</f>
        <v>0</v>
      </c>
      <c r="N373" s="3" t="str">
        <f>IF(NOT(ISBLANK(G373)),G373-PARAMETRES!$C$6,"")</f>
        <v/>
      </c>
      <c r="O373" s="1" t="str">
        <f t="shared" si="10"/>
        <v>0</v>
      </c>
    </row>
    <row r="374" spans="1:15" x14ac:dyDescent="0.25">
      <c r="A374" s="1">
        <v>373</v>
      </c>
      <c r="B374" s="1" t="s">
        <v>41</v>
      </c>
      <c r="C374" s="1" t="e">
        <f>VLOOKUP(PROJETS!B374,CLIENTS!$B$2:$C$700, 2, FALSE)</f>
        <v>#N/A</v>
      </c>
      <c r="H374" s="9">
        <f t="shared" si="11"/>
        <v>0</v>
      </c>
      <c r="K374" s="4" t="str">
        <f>IF(D374="","",COUNTIF(TÂCHES!$D$2:$D$699,D374))</f>
        <v/>
      </c>
      <c r="L374" s="4">
        <f ca="1">SUMIF(TÂCHES!$D$2:$O$699,PROJETS!D374,TÂCHES!$K$2:$K$699)</f>
        <v>0</v>
      </c>
      <c r="M374" s="4">
        <f>COUNTIFS(TÂCHES!$N$2:$N$699,"Terminé",TÂCHES!$D$2:$D$699,D374)</f>
        <v>0</v>
      </c>
      <c r="N374" s="3" t="str">
        <f>IF(NOT(ISBLANK(G374)),G374-PARAMETRES!$C$6,"")</f>
        <v/>
      </c>
      <c r="O374" s="1" t="str">
        <f t="shared" si="10"/>
        <v>0</v>
      </c>
    </row>
    <row r="375" spans="1:15" x14ac:dyDescent="0.25">
      <c r="A375" s="1">
        <v>374</v>
      </c>
      <c r="B375" s="1" t="s">
        <v>41</v>
      </c>
      <c r="C375" s="1" t="e">
        <f>VLOOKUP(PROJETS!B375,CLIENTS!$B$2:$C$700, 2, FALSE)</f>
        <v>#N/A</v>
      </c>
      <c r="H375" s="9">
        <f t="shared" si="11"/>
        <v>0</v>
      </c>
      <c r="K375" s="4" t="str">
        <f>IF(D375="","",COUNTIF(TÂCHES!$D$2:$D$699,D375))</f>
        <v/>
      </c>
      <c r="L375" s="4">
        <f ca="1">SUMIF(TÂCHES!$D$2:$O$699,PROJETS!D375,TÂCHES!$K$2:$K$699)</f>
        <v>0</v>
      </c>
      <c r="M375" s="4">
        <f>COUNTIFS(TÂCHES!$N$2:$N$699,"Terminé",TÂCHES!$D$2:$D$699,D375)</f>
        <v>0</v>
      </c>
      <c r="N375" s="3" t="str">
        <f>IF(NOT(ISBLANK(G375)),G375-PARAMETRES!$C$6,"")</f>
        <v/>
      </c>
      <c r="O375" s="1" t="str">
        <f t="shared" si="10"/>
        <v>0</v>
      </c>
    </row>
    <row r="376" spans="1:15" x14ac:dyDescent="0.25">
      <c r="A376" s="1">
        <v>375</v>
      </c>
      <c r="B376" s="1" t="s">
        <v>41</v>
      </c>
      <c r="C376" s="1" t="e">
        <f>VLOOKUP(PROJETS!B376,CLIENTS!$B$2:$C$700, 2, FALSE)</f>
        <v>#N/A</v>
      </c>
      <c r="H376" s="9">
        <f t="shared" si="11"/>
        <v>0</v>
      </c>
      <c r="K376" s="4" t="str">
        <f>IF(D376="","",COUNTIF(TÂCHES!$D$2:$D$699,D376))</f>
        <v/>
      </c>
      <c r="L376" s="4">
        <f ca="1">SUMIF(TÂCHES!$D$2:$O$699,PROJETS!D376,TÂCHES!$K$2:$K$699)</f>
        <v>0</v>
      </c>
      <c r="M376" s="4">
        <f>COUNTIFS(TÂCHES!$N$2:$N$699,"Terminé",TÂCHES!$D$2:$D$699,D376)</f>
        <v>0</v>
      </c>
      <c r="N376" s="3" t="str">
        <f>IF(NOT(ISBLANK(G376)),G376-PARAMETRES!$C$6,"")</f>
        <v/>
      </c>
      <c r="O376" s="1" t="str">
        <f t="shared" si="10"/>
        <v>0</v>
      </c>
    </row>
    <row r="377" spans="1:15" x14ac:dyDescent="0.25">
      <c r="A377" s="1">
        <v>376</v>
      </c>
      <c r="B377" s="1" t="s">
        <v>41</v>
      </c>
      <c r="C377" s="1" t="e">
        <f>VLOOKUP(PROJETS!B377,CLIENTS!$B$2:$C$700, 2, FALSE)</f>
        <v>#N/A</v>
      </c>
      <c r="H377" s="9">
        <f t="shared" si="11"/>
        <v>0</v>
      </c>
      <c r="K377" s="4" t="str">
        <f>IF(D377="","",COUNTIF(TÂCHES!$D$2:$D$699,D377))</f>
        <v/>
      </c>
      <c r="L377" s="4">
        <f ca="1">SUMIF(TÂCHES!$D$2:$O$699,PROJETS!D377,TÂCHES!$K$2:$K$699)</f>
        <v>0</v>
      </c>
      <c r="M377" s="4">
        <f>COUNTIFS(TÂCHES!$N$2:$N$699,"Terminé",TÂCHES!$D$2:$D$699,D377)</f>
        <v>0</v>
      </c>
      <c r="N377" s="3" t="str">
        <f>IF(NOT(ISBLANK(G377)),G377-PARAMETRES!$C$6,"")</f>
        <v/>
      </c>
      <c r="O377" s="1" t="str">
        <f t="shared" si="10"/>
        <v>0</v>
      </c>
    </row>
    <row r="378" spans="1:15" x14ac:dyDescent="0.25">
      <c r="A378" s="1">
        <v>377</v>
      </c>
      <c r="B378" s="1" t="s">
        <v>41</v>
      </c>
      <c r="C378" s="1" t="e">
        <f>VLOOKUP(PROJETS!B378,CLIENTS!$B$2:$C$700, 2, FALSE)</f>
        <v>#N/A</v>
      </c>
      <c r="H378" s="9">
        <f t="shared" si="11"/>
        <v>0</v>
      </c>
      <c r="K378" s="4" t="str">
        <f>IF(D378="","",COUNTIF(TÂCHES!$D$2:$D$699,D378))</f>
        <v/>
      </c>
      <c r="L378" s="4">
        <f ca="1">SUMIF(TÂCHES!$D$2:$O$699,PROJETS!D378,TÂCHES!$K$2:$K$699)</f>
        <v>0</v>
      </c>
      <c r="M378" s="4">
        <f>COUNTIFS(TÂCHES!$N$2:$N$699,"Terminé",TÂCHES!$D$2:$D$699,D378)</f>
        <v>0</v>
      </c>
      <c r="N378" s="3" t="str">
        <f>IF(NOT(ISBLANK(G378)),G378-PARAMETRES!$C$6,"")</f>
        <v/>
      </c>
      <c r="O378" s="1" t="str">
        <f t="shared" si="10"/>
        <v>0</v>
      </c>
    </row>
    <row r="379" spans="1:15" x14ac:dyDescent="0.25">
      <c r="A379" s="1">
        <v>378</v>
      </c>
      <c r="B379" s="1" t="s">
        <v>41</v>
      </c>
      <c r="C379" s="1" t="e">
        <f>VLOOKUP(PROJETS!B379,CLIENTS!$B$2:$C$700, 2, FALSE)</f>
        <v>#N/A</v>
      </c>
      <c r="H379" s="9">
        <f t="shared" si="11"/>
        <v>0</v>
      </c>
      <c r="K379" s="4" t="str">
        <f>IF(D379="","",COUNTIF(TÂCHES!$D$2:$D$699,D379))</f>
        <v/>
      </c>
      <c r="L379" s="4">
        <f ca="1">SUMIF(TÂCHES!$D$2:$O$699,PROJETS!D379,TÂCHES!$K$2:$K$699)</f>
        <v>0</v>
      </c>
      <c r="M379" s="4">
        <f>COUNTIFS(TÂCHES!$N$2:$N$699,"Terminé",TÂCHES!$D$2:$D$699,D379)</f>
        <v>0</v>
      </c>
      <c r="N379" s="3" t="str">
        <f>IF(NOT(ISBLANK(G379)),G379-PARAMETRES!$C$6,"")</f>
        <v/>
      </c>
      <c r="O379" s="1" t="str">
        <f t="shared" si="10"/>
        <v>0</v>
      </c>
    </row>
    <row r="380" spans="1:15" x14ac:dyDescent="0.25">
      <c r="A380" s="1">
        <v>379</v>
      </c>
      <c r="B380" s="1" t="s">
        <v>41</v>
      </c>
      <c r="C380" s="1" t="e">
        <f>VLOOKUP(PROJETS!B380,CLIENTS!$B$2:$C$700, 2, FALSE)</f>
        <v>#N/A</v>
      </c>
      <c r="H380" s="9">
        <f t="shared" si="11"/>
        <v>0</v>
      </c>
      <c r="K380" s="4" t="str">
        <f>IF(D380="","",COUNTIF(TÂCHES!$D$2:$D$699,D380))</f>
        <v/>
      </c>
      <c r="L380" s="4">
        <f ca="1">SUMIF(TÂCHES!$D$2:$O$699,PROJETS!D380,TÂCHES!$K$2:$K$699)</f>
        <v>0</v>
      </c>
      <c r="M380" s="4">
        <f>COUNTIFS(TÂCHES!$N$2:$N$699,"Terminé",TÂCHES!$D$2:$D$699,D380)</f>
        <v>0</v>
      </c>
      <c r="N380" s="3" t="str">
        <f>IF(NOT(ISBLANK(G380)),G380-PARAMETRES!$C$6,"")</f>
        <v/>
      </c>
      <c r="O380" s="1" t="str">
        <f t="shared" si="10"/>
        <v>0</v>
      </c>
    </row>
    <row r="381" spans="1:15" x14ac:dyDescent="0.25">
      <c r="A381" s="1">
        <v>380</v>
      </c>
      <c r="B381" s="1" t="s">
        <v>41</v>
      </c>
      <c r="C381" s="1" t="e">
        <f>VLOOKUP(PROJETS!B381,CLIENTS!$B$2:$C$700, 2, FALSE)</f>
        <v>#N/A</v>
      </c>
      <c r="H381" s="9">
        <f t="shared" si="11"/>
        <v>0</v>
      </c>
      <c r="K381" s="4" t="str">
        <f>IF(D381="","",COUNTIF(TÂCHES!$D$2:$D$699,D381))</f>
        <v/>
      </c>
      <c r="L381" s="4">
        <f ca="1">SUMIF(TÂCHES!$D$2:$O$699,PROJETS!D381,TÂCHES!$K$2:$K$699)</f>
        <v>0</v>
      </c>
      <c r="M381" s="4">
        <f>COUNTIFS(TÂCHES!$N$2:$N$699,"Terminé",TÂCHES!$D$2:$D$699,D381)</f>
        <v>0</v>
      </c>
      <c r="N381" s="3" t="str">
        <f>IF(NOT(ISBLANK(G381)),G381-PARAMETRES!$C$6,"")</f>
        <v/>
      </c>
      <c r="O381" s="1" t="str">
        <f t="shared" si="10"/>
        <v>0</v>
      </c>
    </row>
    <row r="382" spans="1:15" x14ac:dyDescent="0.25">
      <c r="A382" s="1">
        <v>381</v>
      </c>
      <c r="B382" s="1" t="s">
        <v>41</v>
      </c>
      <c r="C382" s="1" t="e">
        <f>VLOOKUP(PROJETS!B382,CLIENTS!$B$2:$C$700, 2, FALSE)</f>
        <v>#N/A</v>
      </c>
      <c r="H382" s="9">
        <f t="shared" si="11"/>
        <v>0</v>
      </c>
      <c r="K382" s="4" t="str">
        <f>IF(D382="","",COUNTIF(TÂCHES!$D$2:$D$699,D382))</f>
        <v/>
      </c>
      <c r="L382" s="4">
        <f ca="1">SUMIF(TÂCHES!$D$2:$O$699,PROJETS!D382,TÂCHES!$K$2:$K$699)</f>
        <v>0</v>
      </c>
      <c r="M382" s="4">
        <f>COUNTIFS(TÂCHES!$N$2:$N$699,"Terminé",TÂCHES!$D$2:$D$699,D382)</f>
        <v>0</v>
      </c>
      <c r="N382" s="3" t="str">
        <f>IF(NOT(ISBLANK(G382)),G382-PARAMETRES!$C$6,"")</f>
        <v/>
      </c>
      <c r="O382" s="1" t="str">
        <f t="shared" si="10"/>
        <v>0</v>
      </c>
    </row>
    <row r="383" spans="1:15" x14ac:dyDescent="0.25">
      <c r="A383" s="1">
        <v>382</v>
      </c>
      <c r="B383" s="1" t="s">
        <v>41</v>
      </c>
      <c r="C383" s="1" t="e">
        <f>VLOOKUP(PROJETS!B383,CLIENTS!$B$2:$C$700, 2, FALSE)</f>
        <v>#N/A</v>
      </c>
      <c r="H383" s="9">
        <f t="shared" si="11"/>
        <v>0</v>
      </c>
      <c r="K383" s="4" t="str">
        <f>IF(D383="","",COUNTIF(TÂCHES!$D$2:$D$699,D383))</f>
        <v/>
      </c>
      <c r="L383" s="4">
        <f ca="1">SUMIF(TÂCHES!$D$2:$O$699,PROJETS!D383,TÂCHES!$K$2:$K$699)</f>
        <v>0</v>
      </c>
      <c r="M383" s="4">
        <f>COUNTIFS(TÂCHES!$N$2:$N$699,"Terminé",TÂCHES!$D$2:$D$699,D383)</f>
        <v>0</v>
      </c>
      <c r="N383" s="3" t="str">
        <f>IF(NOT(ISBLANK(G383)),G383-PARAMETRES!$C$6,"")</f>
        <v/>
      </c>
      <c r="O383" s="1" t="str">
        <f t="shared" si="10"/>
        <v>0</v>
      </c>
    </row>
    <row r="384" spans="1:15" x14ac:dyDescent="0.25">
      <c r="A384" s="1">
        <v>383</v>
      </c>
      <c r="B384" s="1" t="s">
        <v>41</v>
      </c>
      <c r="C384" s="1" t="e">
        <f>VLOOKUP(PROJETS!B384,CLIENTS!$B$2:$C$700, 2, FALSE)</f>
        <v>#N/A</v>
      </c>
      <c r="H384" s="9">
        <f t="shared" si="11"/>
        <v>0</v>
      </c>
      <c r="K384" s="4" t="str">
        <f>IF(D384="","",COUNTIF(TÂCHES!$D$2:$D$699,D384))</f>
        <v/>
      </c>
      <c r="L384" s="4">
        <f ca="1">SUMIF(TÂCHES!$D$2:$O$699,PROJETS!D384,TÂCHES!$K$2:$K$699)</f>
        <v>0</v>
      </c>
      <c r="M384" s="4">
        <f>COUNTIFS(TÂCHES!$N$2:$N$699,"Terminé",TÂCHES!$D$2:$D$699,D384)</f>
        <v>0</v>
      </c>
      <c r="N384" s="3" t="str">
        <f>IF(NOT(ISBLANK(G384)),G384-PARAMETRES!$C$6,"")</f>
        <v/>
      </c>
      <c r="O384" s="1" t="str">
        <f t="shared" si="10"/>
        <v>0</v>
      </c>
    </row>
    <row r="385" spans="1:15" x14ac:dyDescent="0.25">
      <c r="A385" s="1">
        <v>384</v>
      </c>
      <c r="B385" s="1" t="s">
        <v>41</v>
      </c>
      <c r="C385" s="1" t="e">
        <f>VLOOKUP(PROJETS!B385,CLIENTS!$B$2:$C$700, 2, FALSE)</f>
        <v>#N/A</v>
      </c>
      <c r="H385" s="9">
        <f t="shared" si="11"/>
        <v>0</v>
      </c>
      <c r="K385" s="4" t="str">
        <f>IF(D385="","",COUNTIF(TÂCHES!$D$2:$D$699,D385))</f>
        <v/>
      </c>
      <c r="L385" s="4">
        <f ca="1">SUMIF(TÂCHES!$D$2:$O$699,PROJETS!D385,TÂCHES!$K$2:$K$699)</f>
        <v>0</v>
      </c>
      <c r="M385" s="4">
        <f>COUNTIFS(TÂCHES!$N$2:$N$699,"Terminé",TÂCHES!$D$2:$D$699,D385)</f>
        <v>0</v>
      </c>
      <c r="N385" s="3" t="str">
        <f>IF(NOT(ISBLANK(G385)),G385-PARAMETRES!$C$6,"")</f>
        <v/>
      </c>
      <c r="O385" s="1" t="str">
        <f t="shared" si="10"/>
        <v>0</v>
      </c>
    </row>
    <row r="386" spans="1:15" x14ac:dyDescent="0.25">
      <c r="A386" s="1">
        <v>385</v>
      </c>
      <c r="B386" s="1" t="s">
        <v>41</v>
      </c>
      <c r="C386" s="1" t="e">
        <f>VLOOKUP(PROJETS!B386,CLIENTS!$B$2:$C$700, 2, FALSE)</f>
        <v>#N/A</v>
      </c>
      <c r="H386" s="9">
        <f t="shared" si="11"/>
        <v>0</v>
      </c>
      <c r="K386" s="4" t="str">
        <f>IF(D386="","",COUNTIF(TÂCHES!$D$2:$D$699,D386))</f>
        <v/>
      </c>
      <c r="L386" s="4">
        <f ca="1">SUMIF(TÂCHES!$D$2:$O$699,PROJETS!D386,TÂCHES!$K$2:$K$699)</f>
        <v>0</v>
      </c>
      <c r="M386" s="4">
        <f>COUNTIFS(TÂCHES!$N$2:$N$699,"Terminé",TÂCHES!$D$2:$D$699,D386)</f>
        <v>0</v>
      </c>
      <c r="N386" s="3" t="str">
        <f>IF(NOT(ISBLANK(G386)),G386-PARAMETRES!$C$6,"")</f>
        <v/>
      </c>
      <c r="O386" s="1" t="str">
        <f t="shared" ref="O386:O449" si="12">IF(AND(I386="Terminé",N386=0),"1","0")</f>
        <v>0</v>
      </c>
    </row>
    <row r="387" spans="1:15" x14ac:dyDescent="0.25">
      <c r="A387" s="1">
        <v>386</v>
      </c>
      <c r="B387" s="1" t="s">
        <v>41</v>
      </c>
      <c r="C387" s="1" t="e">
        <f>VLOOKUP(PROJETS!B387,CLIENTS!$B$2:$C$700, 2, FALSE)</f>
        <v>#N/A</v>
      </c>
      <c r="H387" s="9">
        <f t="shared" ref="H387:H450" si="13">G387-F387</f>
        <v>0</v>
      </c>
      <c r="K387" s="4" t="str">
        <f>IF(D387="","",COUNTIF(TÂCHES!$D$2:$D$699,D387))</f>
        <v/>
      </c>
      <c r="L387" s="4">
        <f ca="1">SUMIF(TÂCHES!$D$2:$O$699,PROJETS!D387,TÂCHES!$K$2:$K$699)</f>
        <v>0</v>
      </c>
      <c r="M387" s="4">
        <f>COUNTIFS(TÂCHES!$N$2:$N$699,"Terminé",TÂCHES!$D$2:$D$699,D387)</f>
        <v>0</v>
      </c>
      <c r="N387" s="3" t="str">
        <f>IF(NOT(ISBLANK(G387)),G387-PARAMETRES!$C$6,"")</f>
        <v/>
      </c>
      <c r="O387" s="1" t="str">
        <f t="shared" si="12"/>
        <v>0</v>
      </c>
    </row>
    <row r="388" spans="1:15" x14ac:dyDescent="0.25">
      <c r="A388" s="1">
        <v>387</v>
      </c>
      <c r="B388" s="1" t="s">
        <v>41</v>
      </c>
      <c r="C388" s="1" t="e">
        <f>VLOOKUP(PROJETS!B388,CLIENTS!$B$2:$C$700, 2, FALSE)</f>
        <v>#N/A</v>
      </c>
      <c r="H388" s="9">
        <f t="shared" si="13"/>
        <v>0</v>
      </c>
      <c r="K388" s="4" t="str">
        <f>IF(D388="","",COUNTIF(TÂCHES!$D$2:$D$699,D388))</f>
        <v/>
      </c>
      <c r="L388" s="4">
        <f ca="1">SUMIF(TÂCHES!$D$2:$O$699,PROJETS!D388,TÂCHES!$K$2:$K$699)</f>
        <v>0</v>
      </c>
      <c r="M388" s="4">
        <f>COUNTIFS(TÂCHES!$N$2:$N$699,"Terminé",TÂCHES!$D$2:$D$699,D388)</f>
        <v>0</v>
      </c>
      <c r="N388" s="3" t="str">
        <f>IF(NOT(ISBLANK(G388)),G388-PARAMETRES!$C$6,"")</f>
        <v/>
      </c>
      <c r="O388" s="1" t="str">
        <f t="shared" si="12"/>
        <v>0</v>
      </c>
    </row>
    <row r="389" spans="1:15" x14ac:dyDescent="0.25">
      <c r="A389" s="1">
        <v>388</v>
      </c>
      <c r="B389" s="1" t="s">
        <v>41</v>
      </c>
      <c r="C389" s="1" t="e">
        <f>VLOOKUP(PROJETS!B389,CLIENTS!$B$2:$C$700, 2, FALSE)</f>
        <v>#N/A</v>
      </c>
      <c r="H389" s="9">
        <f t="shared" si="13"/>
        <v>0</v>
      </c>
      <c r="K389" s="4" t="str">
        <f>IF(D389="","",COUNTIF(TÂCHES!$D$2:$D$699,D389))</f>
        <v/>
      </c>
      <c r="L389" s="4">
        <f ca="1">SUMIF(TÂCHES!$D$2:$O$699,PROJETS!D389,TÂCHES!$K$2:$K$699)</f>
        <v>0</v>
      </c>
      <c r="M389" s="4">
        <f>COUNTIFS(TÂCHES!$N$2:$N$699,"Terminé",TÂCHES!$D$2:$D$699,D389)</f>
        <v>0</v>
      </c>
      <c r="N389" s="3" t="str">
        <f>IF(NOT(ISBLANK(G389)),G389-PARAMETRES!$C$6,"")</f>
        <v/>
      </c>
      <c r="O389" s="1" t="str">
        <f t="shared" si="12"/>
        <v>0</v>
      </c>
    </row>
    <row r="390" spans="1:15" x14ac:dyDescent="0.25">
      <c r="A390" s="1">
        <v>389</v>
      </c>
      <c r="B390" s="1" t="s">
        <v>41</v>
      </c>
      <c r="C390" s="1" t="e">
        <f>VLOOKUP(PROJETS!B390,CLIENTS!$B$2:$C$700, 2, FALSE)</f>
        <v>#N/A</v>
      </c>
      <c r="H390" s="9">
        <f t="shared" si="13"/>
        <v>0</v>
      </c>
      <c r="K390" s="4" t="str">
        <f>IF(D390="","",COUNTIF(TÂCHES!$D$2:$D$699,D390))</f>
        <v/>
      </c>
      <c r="L390" s="4">
        <f ca="1">SUMIF(TÂCHES!$D$2:$O$699,PROJETS!D390,TÂCHES!$K$2:$K$699)</f>
        <v>0</v>
      </c>
      <c r="M390" s="4">
        <f>COUNTIFS(TÂCHES!$N$2:$N$699,"Terminé",TÂCHES!$D$2:$D$699,D390)</f>
        <v>0</v>
      </c>
      <c r="N390" s="3" t="str">
        <f>IF(NOT(ISBLANK(G390)),G390-PARAMETRES!$C$6,"")</f>
        <v/>
      </c>
      <c r="O390" s="1" t="str">
        <f t="shared" si="12"/>
        <v>0</v>
      </c>
    </row>
    <row r="391" spans="1:15" x14ac:dyDescent="0.25">
      <c r="A391" s="1">
        <v>390</v>
      </c>
      <c r="B391" s="1" t="s">
        <v>41</v>
      </c>
      <c r="C391" s="1" t="e">
        <f>VLOOKUP(PROJETS!B391,CLIENTS!$B$2:$C$700, 2, FALSE)</f>
        <v>#N/A</v>
      </c>
      <c r="H391" s="9">
        <f t="shared" si="13"/>
        <v>0</v>
      </c>
      <c r="K391" s="4" t="str">
        <f>IF(D391="","",COUNTIF(TÂCHES!$D$2:$D$699,D391))</f>
        <v/>
      </c>
      <c r="L391" s="4">
        <f ca="1">SUMIF(TÂCHES!$D$2:$O$699,PROJETS!D391,TÂCHES!$K$2:$K$699)</f>
        <v>0</v>
      </c>
      <c r="M391" s="4">
        <f>COUNTIFS(TÂCHES!$N$2:$N$699,"Terminé",TÂCHES!$D$2:$D$699,D391)</f>
        <v>0</v>
      </c>
      <c r="N391" s="3" t="str">
        <f>IF(NOT(ISBLANK(G391)),G391-PARAMETRES!$C$6,"")</f>
        <v/>
      </c>
      <c r="O391" s="1" t="str">
        <f t="shared" si="12"/>
        <v>0</v>
      </c>
    </row>
    <row r="392" spans="1:15" x14ac:dyDescent="0.25">
      <c r="A392" s="1">
        <v>391</v>
      </c>
      <c r="B392" s="1" t="s">
        <v>41</v>
      </c>
      <c r="C392" s="1" t="e">
        <f>VLOOKUP(PROJETS!B392,CLIENTS!$B$2:$C$700, 2, FALSE)</f>
        <v>#N/A</v>
      </c>
      <c r="H392" s="9">
        <f t="shared" si="13"/>
        <v>0</v>
      </c>
      <c r="K392" s="4" t="str">
        <f>IF(D392="","",COUNTIF(TÂCHES!$D$2:$D$699,D392))</f>
        <v/>
      </c>
      <c r="L392" s="4">
        <f ca="1">SUMIF(TÂCHES!$D$2:$O$699,PROJETS!D392,TÂCHES!$K$2:$K$699)</f>
        <v>0</v>
      </c>
      <c r="M392" s="4">
        <f>COUNTIFS(TÂCHES!$N$2:$N$699,"Terminé",TÂCHES!$D$2:$D$699,D392)</f>
        <v>0</v>
      </c>
      <c r="N392" s="3" t="str">
        <f>IF(NOT(ISBLANK(G392)),G392-PARAMETRES!$C$6,"")</f>
        <v/>
      </c>
      <c r="O392" s="1" t="str">
        <f t="shared" si="12"/>
        <v>0</v>
      </c>
    </row>
    <row r="393" spans="1:15" x14ac:dyDescent="0.25">
      <c r="A393" s="1">
        <v>392</v>
      </c>
      <c r="B393" s="1" t="s">
        <v>41</v>
      </c>
      <c r="C393" s="1" t="e">
        <f>VLOOKUP(PROJETS!B393,CLIENTS!$B$2:$C$700, 2, FALSE)</f>
        <v>#N/A</v>
      </c>
      <c r="H393" s="9">
        <f t="shared" si="13"/>
        <v>0</v>
      </c>
      <c r="K393" s="4" t="str">
        <f>IF(D393="","",COUNTIF(TÂCHES!$D$2:$D$699,D393))</f>
        <v/>
      </c>
      <c r="L393" s="4">
        <f ca="1">SUMIF(TÂCHES!$D$2:$O$699,PROJETS!D393,TÂCHES!$K$2:$K$699)</f>
        <v>0</v>
      </c>
      <c r="M393" s="4">
        <f>COUNTIFS(TÂCHES!$N$2:$N$699,"Terminé",TÂCHES!$D$2:$D$699,D393)</f>
        <v>0</v>
      </c>
      <c r="N393" s="3" t="str">
        <f>IF(NOT(ISBLANK(G393)),G393-PARAMETRES!$C$6,"")</f>
        <v/>
      </c>
      <c r="O393" s="1" t="str">
        <f t="shared" si="12"/>
        <v>0</v>
      </c>
    </row>
    <row r="394" spans="1:15" x14ac:dyDescent="0.25">
      <c r="A394" s="1">
        <v>393</v>
      </c>
      <c r="B394" s="1" t="s">
        <v>41</v>
      </c>
      <c r="C394" s="1" t="e">
        <f>VLOOKUP(PROJETS!B394,CLIENTS!$B$2:$C$700, 2, FALSE)</f>
        <v>#N/A</v>
      </c>
      <c r="H394" s="9">
        <f t="shared" si="13"/>
        <v>0</v>
      </c>
      <c r="K394" s="4" t="str">
        <f>IF(D394="","",COUNTIF(TÂCHES!$D$2:$D$699,D394))</f>
        <v/>
      </c>
      <c r="L394" s="4">
        <f ca="1">SUMIF(TÂCHES!$D$2:$O$699,PROJETS!D394,TÂCHES!$K$2:$K$699)</f>
        <v>0</v>
      </c>
      <c r="M394" s="4">
        <f>COUNTIFS(TÂCHES!$N$2:$N$699,"Terminé",TÂCHES!$D$2:$D$699,D394)</f>
        <v>0</v>
      </c>
      <c r="N394" s="3" t="str">
        <f>IF(NOT(ISBLANK(G394)),G394-PARAMETRES!$C$6,"")</f>
        <v/>
      </c>
      <c r="O394" s="1" t="str">
        <f t="shared" si="12"/>
        <v>0</v>
      </c>
    </row>
    <row r="395" spans="1:15" x14ac:dyDescent="0.25">
      <c r="A395" s="1">
        <v>394</v>
      </c>
      <c r="B395" s="1" t="s">
        <v>41</v>
      </c>
      <c r="C395" s="1" t="e">
        <f>VLOOKUP(PROJETS!B395,CLIENTS!$B$2:$C$700, 2, FALSE)</f>
        <v>#N/A</v>
      </c>
      <c r="H395" s="9">
        <f t="shared" si="13"/>
        <v>0</v>
      </c>
      <c r="K395" s="4" t="str">
        <f>IF(D395="","",COUNTIF(TÂCHES!$D$2:$D$699,D395))</f>
        <v/>
      </c>
      <c r="L395" s="4">
        <f ca="1">SUMIF(TÂCHES!$D$2:$O$699,PROJETS!D395,TÂCHES!$K$2:$K$699)</f>
        <v>0</v>
      </c>
      <c r="M395" s="4">
        <f>COUNTIFS(TÂCHES!$N$2:$N$699,"Terminé",TÂCHES!$D$2:$D$699,D395)</f>
        <v>0</v>
      </c>
      <c r="N395" s="3" t="str">
        <f>IF(NOT(ISBLANK(G395)),G395-PARAMETRES!$C$6,"")</f>
        <v/>
      </c>
      <c r="O395" s="1" t="str">
        <f t="shared" si="12"/>
        <v>0</v>
      </c>
    </row>
    <row r="396" spans="1:15" x14ac:dyDescent="0.25">
      <c r="A396" s="1">
        <v>395</v>
      </c>
      <c r="B396" s="1" t="s">
        <v>41</v>
      </c>
      <c r="C396" s="1" t="e">
        <f>VLOOKUP(PROJETS!B396,CLIENTS!$B$2:$C$700, 2, FALSE)</f>
        <v>#N/A</v>
      </c>
      <c r="H396" s="9">
        <f t="shared" si="13"/>
        <v>0</v>
      </c>
      <c r="K396" s="4" t="str">
        <f>IF(D396="","",COUNTIF(TÂCHES!$D$2:$D$699,D396))</f>
        <v/>
      </c>
      <c r="L396" s="4">
        <f ca="1">SUMIF(TÂCHES!$D$2:$O$699,PROJETS!D396,TÂCHES!$K$2:$K$699)</f>
        <v>0</v>
      </c>
      <c r="M396" s="4">
        <f>COUNTIFS(TÂCHES!$N$2:$N$699,"Terminé",TÂCHES!$D$2:$D$699,D396)</f>
        <v>0</v>
      </c>
      <c r="N396" s="3" t="str">
        <f>IF(NOT(ISBLANK(G396)),G396-PARAMETRES!$C$6,"")</f>
        <v/>
      </c>
      <c r="O396" s="1" t="str">
        <f t="shared" si="12"/>
        <v>0</v>
      </c>
    </row>
    <row r="397" spans="1:15" x14ac:dyDescent="0.25">
      <c r="A397" s="1">
        <v>396</v>
      </c>
      <c r="B397" s="1" t="s">
        <v>41</v>
      </c>
      <c r="C397" s="1" t="e">
        <f>VLOOKUP(PROJETS!B397,CLIENTS!$B$2:$C$700, 2, FALSE)</f>
        <v>#N/A</v>
      </c>
      <c r="H397" s="9">
        <f t="shared" si="13"/>
        <v>0</v>
      </c>
      <c r="K397" s="4" t="str">
        <f>IF(D397="","",COUNTIF(TÂCHES!$D$2:$D$699,D397))</f>
        <v/>
      </c>
      <c r="L397" s="4">
        <f ca="1">SUMIF(TÂCHES!$D$2:$O$699,PROJETS!D397,TÂCHES!$K$2:$K$699)</f>
        <v>0</v>
      </c>
      <c r="M397" s="4">
        <f>COUNTIFS(TÂCHES!$N$2:$N$699,"Terminé",TÂCHES!$D$2:$D$699,D397)</f>
        <v>0</v>
      </c>
      <c r="N397" s="3" t="str">
        <f>IF(NOT(ISBLANK(G397)),G397-PARAMETRES!$C$6,"")</f>
        <v/>
      </c>
      <c r="O397" s="1" t="str">
        <f t="shared" si="12"/>
        <v>0</v>
      </c>
    </row>
    <row r="398" spans="1:15" x14ac:dyDescent="0.25">
      <c r="A398" s="1">
        <v>397</v>
      </c>
      <c r="B398" s="1" t="s">
        <v>41</v>
      </c>
      <c r="C398" s="1" t="e">
        <f>VLOOKUP(PROJETS!B398,CLIENTS!$B$2:$C$700, 2, FALSE)</f>
        <v>#N/A</v>
      </c>
      <c r="H398" s="9">
        <f t="shared" si="13"/>
        <v>0</v>
      </c>
      <c r="K398" s="4" t="str">
        <f>IF(D398="","",COUNTIF(TÂCHES!$D$2:$D$699,D398))</f>
        <v/>
      </c>
      <c r="L398" s="4">
        <f ca="1">SUMIF(TÂCHES!$D$2:$O$699,PROJETS!D398,TÂCHES!$K$2:$K$699)</f>
        <v>0</v>
      </c>
      <c r="M398" s="4">
        <f>COUNTIFS(TÂCHES!$N$2:$N$699,"Terminé",TÂCHES!$D$2:$D$699,D398)</f>
        <v>0</v>
      </c>
      <c r="N398" s="3" t="str">
        <f>IF(NOT(ISBLANK(G398)),G398-PARAMETRES!$C$6,"")</f>
        <v/>
      </c>
      <c r="O398" s="1" t="str">
        <f t="shared" si="12"/>
        <v>0</v>
      </c>
    </row>
    <row r="399" spans="1:15" x14ac:dyDescent="0.25">
      <c r="A399" s="1">
        <v>398</v>
      </c>
      <c r="B399" s="1" t="s">
        <v>41</v>
      </c>
      <c r="C399" s="1" t="e">
        <f>VLOOKUP(PROJETS!B399,CLIENTS!$B$2:$C$700, 2, FALSE)</f>
        <v>#N/A</v>
      </c>
      <c r="H399" s="9">
        <f t="shared" si="13"/>
        <v>0</v>
      </c>
      <c r="K399" s="4" t="str">
        <f>IF(D399="","",COUNTIF(TÂCHES!$D$2:$D$699,D399))</f>
        <v/>
      </c>
      <c r="L399" s="4">
        <f ca="1">SUMIF(TÂCHES!$D$2:$O$699,PROJETS!D399,TÂCHES!$K$2:$K$699)</f>
        <v>0</v>
      </c>
      <c r="M399" s="4">
        <f>COUNTIFS(TÂCHES!$N$2:$N$699,"Terminé",TÂCHES!$D$2:$D$699,D399)</f>
        <v>0</v>
      </c>
      <c r="N399" s="3" t="str">
        <f>IF(NOT(ISBLANK(G399)),G399-PARAMETRES!$C$6,"")</f>
        <v/>
      </c>
      <c r="O399" s="1" t="str">
        <f t="shared" si="12"/>
        <v>0</v>
      </c>
    </row>
    <row r="400" spans="1:15" x14ac:dyDescent="0.25">
      <c r="A400" s="1">
        <v>399</v>
      </c>
      <c r="B400" s="1" t="s">
        <v>41</v>
      </c>
      <c r="C400" s="1" t="e">
        <f>VLOOKUP(PROJETS!B400,CLIENTS!$B$2:$C$700, 2, FALSE)</f>
        <v>#N/A</v>
      </c>
      <c r="H400" s="9">
        <f t="shared" si="13"/>
        <v>0</v>
      </c>
      <c r="K400" s="4" t="str">
        <f>IF(D400="","",COUNTIF(TÂCHES!$D$2:$D$699,D400))</f>
        <v/>
      </c>
      <c r="L400" s="4">
        <f ca="1">SUMIF(TÂCHES!$D$2:$O$699,PROJETS!D400,TÂCHES!$K$2:$K$699)</f>
        <v>0</v>
      </c>
      <c r="M400" s="4">
        <f>COUNTIFS(TÂCHES!$N$2:$N$699,"Terminé",TÂCHES!$D$2:$D$699,D400)</f>
        <v>0</v>
      </c>
      <c r="N400" s="3" t="str">
        <f>IF(NOT(ISBLANK(G400)),G400-PARAMETRES!$C$6,"")</f>
        <v/>
      </c>
      <c r="O400" s="1" t="str">
        <f t="shared" si="12"/>
        <v>0</v>
      </c>
    </row>
    <row r="401" spans="1:15" x14ac:dyDescent="0.25">
      <c r="A401" s="1">
        <v>400</v>
      </c>
      <c r="B401" s="1" t="s">
        <v>41</v>
      </c>
      <c r="C401" s="1" t="e">
        <f>VLOOKUP(PROJETS!B401,CLIENTS!$B$2:$C$700, 2, FALSE)</f>
        <v>#N/A</v>
      </c>
      <c r="H401" s="9">
        <f t="shared" si="13"/>
        <v>0</v>
      </c>
      <c r="K401" s="4" t="str">
        <f>IF(D401="","",COUNTIF(TÂCHES!$D$2:$D$699,D401))</f>
        <v/>
      </c>
      <c r="L401" s="4">
        <f ca="1">SUMIF(TÂCHES!$D$2:$O$699,PROJETS!D401,TÂCHES!$K$2:$K$699)</f>
        <v>0</v>
      </c>
      <c r="M401" s="4">
        <f>COUNTIFS(TÂCHES!$N$2:$N$699,"Terminé",TÂCHES!$D$2:$D$699,D401)</f>
        <v>0</v>
      </c>
      <c r="N401" s="3" t="str">
        <f>IF(NOT(ISBLANK(G401)),G401-PARAMETRES!$C$6,"")</f>
        <v/>
      </c>
      <c r="O401" s="1" t="str">
        <f t="shared" si="12"/>
        <v>0</v>
      </c>
    </row>
    <row r="402" spans="1:15" x14ac:dyDescent="0.25">
      <c r="A402" s="1">
        <v>401</v>
      </c>
      <c r="B402" s="1" t="s">
        <v>41</v>
      </c>
      <c r="C402" s="1" t="e">
        <f>VLOOKUP(PROJETS!B402,CLIENTS!$B$2:$C$700, 2, FALSE)</f>
        <v>#N/A</v>
      </c>
      <c r="H402" s="9">
        <f t="shared" si="13"/>
        <v>0</v>
      </c>
      <c r="K402" s="4" t="str">
        <f>IF(D402="","",COUNTIF(TÂCHES!$D$2:$D$699,D402))</f>
        <v/>
      </c>
      <c r="L402" s="4">
        <f ca="1">SUMIF(TÂCHES!$D$2:$O$699,PROJETS!D402,TÂCHES!$K$2:$K$699)</f>
        <v>0</v>
      </c>
      <c r="M402" s="4">
        <f>COUNTIFS(TÂCHES!$N$2:$N$699,"Terminé",TÂCHES!$D$2:$D$699,D402)</f>
        <v>0</v>
      </c>
      <c r="N402" s="3" t="str">
        <f>IF(NOT(ISBLANK(G402)),G402-PARAMETRES!$C$6,"")</f>
        <v/>
      </c>
      <c r="O402" s="1" t="str">
        <f t="shared" si="12"/>
        <v>0</v>
      </c>
    </row>
    <row r="403" spans="1:15" x14ac:dyDescent="0.25">
      <c r="A403" s="1">
        <v>402</v>
      </c>
      <c r="B403" s="1" t="s">
        <v>41</v>
      </c>
      <c r="C403" s="1" t="e">
        <f>VLOOKUP(PROJETS!B403,CLIENTS!$B$2:$C$700, 2, FALSE)</f>
        <v>#N/A</v>
      </c>
      <c r="H403" s="9">
        <f t="shared" si="13"/>
        <v>0</v>
      </c>
      <c r="K403" s="4" t="str">
        <f>IF(D403="","",COUNTIF(TÂCHES!$D$2:$D$699,D403))</f>
        <v/>
      </c>
      <c r="L403" s="4">
        <f ca="1">SUMIF(TÂCHES!$D$2:$O$699,PROJETS!D403,TÂCHES!$K$2:$K$699)</f>
        <v>0</v>
      </c>
      <c r="M403" s="4">
        <f>COUNTIFS(TÂCHES!$N$2:$N$699,"Terminé",TÂCHES!$D$2:$D$699,D403)</f>
        <v>0</v>
      </c>
      <c r="N403" s="3" t="str">
        <f>IF(NOT(ISBLANK(G403)),G403-PARAMETRES!$C$6,"")</f>
        <v/>
      </c>
      <c r="O403" s="1" t="str">
        <f t="shared" si="12"/>
        <v>0</v>
      </c>
    </row>
    <row r="404" spans="1:15" x14ac:dyDescent="0.25">
      <c r="A404" s="1">
        <v>403</v>
      </c>
      <c r="B404" s="1" t="s">
        <v>41</v>
      </c>
      <c r="C404" s="1" t="e">
        <f>VLOOKUP(PROJETS!B404,CLIENTS!$B$2:$C$700, 2, FALSE)</f>
        <v>#N/A</v>
      </c>
      <c r="H404" s="9">
        <f t="shared" si="13"/>
        <v>0</v>
      </c>
      <c r="K404" s="4" t="str">
        <f>IF(D404="","",COUNTIF(TÂCHES!$D$2:$D$699,D404))</f>
        <v/>
      </c>
      <c r="L404" s="4">
        <f ca="1">SUMIF(TÂCHES!$D$2:$O$699,PROJETS!D404,TÂCHES!$K$2:$K$699)</f>
        <v>0</v>
      </c>
      <c r="M404" s="4">
        <f>COUNTIFS(TÂCHES!$N$2:$N$699,"Terminé",TÂCHES!$D$2:$D$699,D404)</f>
        <v>0</v>
      </c>
      <c r="N404" s="3" t="str">
        <f>IF(NOT(ISBLANK(G404)),G404-PARAMETRES!$C$6,"")</f>
        <v/>
      </c>
      <c r="O404" s="1" t="str">
        <f t="shared" si="12"/>
        <v>0</v>
      </c>
    </row>
    <row r="405" spans="1:15" x14ac:dyDescent="0.25">
      <c r="A405" s="1">
        <v>404</v>
      </c>
      <c r="B405" s="1" t="s">
        <v>41</v>
      </c>
      <c r="C405" s="1" t="e">
        <f>VLOOKUP(PROJETS!B405,CLIENTS!$B$2:$C$700, 2, FALSE)</f>
        <v>#N/A</v>
      </c>
      <c r="H405" s="9">
        <f t="shared" si="13"/>
        <v>0</v>
      </c>
      <c r="K405" s="4" t="str">
        <f>IF(D405="","",COUNTIF(TÂCHES!$D$2:$D$699,D405))</f>
        <v/>
      </c>
      <c r="L405" s="4">
        <f ca="1">SUMIF(TÂCHES!$D$2:$O$699,PROJETS!D405,TÂCHES!$K$2:$K$699)</f>
        <v>0</v>
      </c>
      <c r="M405" s="4">
        <f>COUNTIFS(TÂCHES!$N$2:$N$699,"Terminé",TÂCHES!$D$2:$D$699,D405)</f>
        <v>0</v>
      </c>
      <c r="N405" s="3" t="str">
        <f>IF(NOT(ISBLANK(G405)),G405-PARAMETRES!$C$6,"")</f>
        <v/>
      </c>
      <c r="O405" s="1" t="str">
        <f t="shared" si="12"/>
        <v>0</v>
      </c>
    </row>
    <row r="406" spans="1:15" x14ac:dyDescent="0.25">
      <c r="A406" s="1">
        <v>405</v>
      </c>
      <c r="B406" s="1" t="s">
        <v>41</v>
      </c>
      <c r="C406" s="1" t="e">
        <f>VLOOKUP(PROJETS!B406,CLIENTS!$B$2:$C$700, 2, FALSE)</f>
        <v>#N/A</v>
      </c>
      <c r="H406" s="9">
        <f t="shared" si="13"/>
        <v>0</v>
      </c>
      <c r="K406" s="4" t="str">
        <f>IF(D406="","",COUNTIF(TÂCHES!$D$2:$D$699,D406))</f>
        <v/>
      </c>
      <c r="L406" s="4">
        <f ca="1">SUMIF(TÂCHES!$D$2:$O$699,PROJETS!D406,TÂCHES!$K$2:$K$699)</f>
        <v>0</v>
      </c>
      <c r="M406" s="4">
        <f>COUNTIFS(TÂCHES!$N$2:$N$699,"Terminé",TÂCHES!$D$2:$D$699,D406)</f>
        <v>0</v>
      </c>
      <c r="N406" s="3" t="str">
        <f>IF(NOT(ISBLANK(G406)),G406-PARAMETRES!$C$6,"")</f>
        <v/>
      </c>
      <c r="O406" s="1" t="str">
        <f t="shared" si="12"/>
        <v>0</v>
      </c>
    </row>
    <row r="407" spans="1:15" x14ac:dyDescent="0.25">
      <c r="A407" s="1">
        <v>406</v>
      </c>
      <c r="B407" s="1" t="s">
        <v>41</v>
      </c>
      <c r="C407" s="1" t="e">
        <f>VLOOKUP(PROJETS!B407,CLIENTS!$B$2:$C$700, 2, FALSE)</f>
        <v>#N/A</v>
      </c>
      <c r="H407" s="9">
        <f t="shared" si="13"/>
        <v>0</v>
      </c>
      <c r="K407" s="4" t="str">
        <f>IF(D407="","",COUNTIF(TÂCHES!$D$2:$D$699,D407))</f>
        <v/>
      </c>
      <c r="L407" s="4">
        <f ca="1">SUMIF(TÂCHES!$D$2:$O$699,PROJETS!D407,TÂCHES!$K$2:$K$699)</f>
        <v>0</v>
      </c>
      <c r="M407" s="4">
        <f>COUNTIFS(TÂCHES!$N$2:$N$699,"Terminé",TÂCHES!$D$2:$D$699,D407)</f>
        <v>0</v>
      </c>
      <c r="N407" s="3" t="str">
        <f>IF(NOT(ISBLANK(G407)),G407-PARAMETRES!$C$6,"")</f>
        <v/>
      </c>
      <c r="O407" s="1" t="str">
        <f t="shared" si="12"/>
        <v>0</v>
      </c>
    </row>
    <row r="408" spans="1:15" x14ac:dyDescent="0.25">
      <c r="A408" s="1">
        <v>407</v>
      </c>
      <c r="B408" s="1" t="s">
        <v>41</v>
      </c>
      <c r="C408" s="1" t="e">
        <f>VLOOKUP(PROJETS!B408,CLIENTS!$B$2:$C$700, 2, FALSE)</f>
        <v>#N/A</v>
      </c>
      <c r="H408" s="9">
        <f t="shared" si="13"/>
        <v>0</v>
      </c>
      <c r="K408" s="4" t="str">
        <f>IF(D408="","",COUNTIF(TÂCHES!$D$2:$D$699,D408))</f>
        <v/>
      </c>
      <c r="L408" s="4">
        <f ca="1">SUMIF(TÂCHES!$D$2:$O$699,PROJETS!D408,TÂCHES!$K$2:$K$699)</f>
        <v>0</v>
      </c>
      <c r="M408" s="4">
        <f>COUNTIFS(TÂCHES!$N$2:$N$699,"Terminé",TÂCHES!$D$2:$D$699,D408)</f>
        <v>0</v>
      </c>
      <c r="N408" s="3" t="str">
        <f>IF(NOT(ISBLANK(G408)),G408-PARAMETRES!$C$6,"")</f>
        <v/>
      </c>
      <c r="O408" s="1" t="str">
        <f t="shared" si="12"/>
        <v>0</v>
      </c>
    </row>
    <row r="409" spans="1:15" x14ac:dyDescent="0.25">
      <c r="A409" s="1">
        <v>408</v>
      </c>
      <c r="B409" s="1" t="s">
        <v>41</v>
      </c>
      <c r="C409" s="1" t="e">
        <f>VLOOKUP(PROJETS!B409,CLIENTS!$B$2:$C$700, 2, FALSE)</f>
        <v>#N/A</v>
      </c>
      <c r="H409" s="9">
        <f t="shared" si="13"/>
        <v>0</v>
      </c>
      <c r="K409" s="4" t="str">
        <f>IF(D409="","",COUNTIF(TÂCHES!$D$2:$D$699,D409))</f>
        <v/>
      </c>
      <c r="L409" s="4">
        <f ca="1">SUMIF(TÂCHES!$D$2:$O$699,PROJETS!D409,TÂCHES!$K$2:$K$699)</f>
        <v>0</v>
      </c>
      <c r="M409" s="4">
        <f>COUNTIFS(TÂCHES!$N$2:$N$699,"Terminé",TÂCHES!$D$2:$D$699,D409)</f>
        <v>0</v>
      </c>
      <c r="N409" s="3" t="str">
        <f>IF(NOT(ISBLANK(G409)),G409-PARAMETRES!$C$6,"")</f>
        <v/>
      </c>
      <c r="O409" s="1" t="str">
        <f t="shared" si="12"/>
        <v>0</v>
      </c>
    </row>
    <row r="410" spans="1:15" x14ac:dyDescent="0.25">
      <c r="A410" s="1">
        <v>409</v>
      </c>
      <c r="B410" s="1" t="s">
        <v>41</v>
      </c>
      <c r="C410" s="1" t="e">
        <f>VLOOKUP(PROJETS!B410,CLIENTS!$B$2:$C$700, 2, FALSE)</f>
        <v>#N/A</v>
      </c>
      <c r="H410" s="9">
        <f t="shared" si="13"/>
        <v>0</v>
      </c>
      <c r="K410" s="4" t="str">
        <f>IF(D410="","",COUNTIF(TÂCHES!$D$2:$D$699,D410))</f>
        <v/>
      </c>
      <c r="L410" s="4">
        <f ca="1">SUMIF(TÂCHES!$D$2:$O$699,PROJETS!D410,TÂCHES!$K$2:$K$699)</f>
        <v>0</v>
      </c>
      <c r="M410" s="4">
        <f>COUNTIFS(TÂCHES!$N$2:$N$699,"Terminé",TÂCHES!$D$2:$D$699,D410)</f>
        <v>0</v>
      </c>
      <c r="N410" s="3" t="str">
        <f>IF(NOT(ISBLANK(G410)),G410-PARAMETRES!$C$6,"")</f>
        <v/>
      </c>
      <c r="O410" s="1" t="str">
        <f t="shared" si="12"/>
        <v>0</v>
      </c>
    </row>
    <row r="411" spans="1:15" x14ac:dyDescent="0.25">
      <c r="A411" s="1">
        <v>410</v>
      </c>
      <c r="B411" s="1" t="s">
        <v>41</v>
      </c>
      <c r="C411" s="1" t="e">
        <f>VLOOKUP(PROJETS!B411,CLIENTS!$B$2:$C$700, 2, FALSE)</f>
        <v>#N/A</v>
      </c>
      <c r="H411" s="9">
        <f t="shared" si="13"/>
        <v>0</v>
      </c>
      <c r="K411" s="4" t="str">
        <f>IF(D411="","",COUNTIF(TÂCHES!$D$2:$D$699,D411))</f>
        <v/>
      </c>
      <c r="L411" s="4">
        <f ca="1">SUMIF(TÂCHES!$D$2:$O$699,PROJETS!D411,TÂCHES!$K$2:$K$699)</f>
        <v>0</v>
      </c>
      <c r="M411" s="4">
        <f>COUNTIFS(TÂCHES!$N$2:$N$699,"Terminé",TÂCHES!$D$2:$D$699,D411)</f>
        <v>0</v>
      </c>
      <c r="N411" s="3" t="str">
        <f>IF(NOT(ISBLANK(G411)),G411-PARAMETRES!$C$6,"")</f>
        <v/>
      </c>
      <c r="O411" s="1" t="str">
        <f t="shared" si="12"/>
        <v>0</v>
      </c>
    </row>
    <row r="412" spans="1:15" x14ac:dyDescent="0.25">
      <c r="A412" s="1">
        <v>411</v>
      </c>
      <c r="B412" s="1" t="s">
        <v>41</v>
      </c>
      <c r="C412" s="1" t="e">
        <f>VLOOKUP(PROJETS!B412,CLIENTS!$B$2:$C$700, 2, FALSE)</f>
        <v>#N/A</v>
      </c>
      <c r="H412" s="9">
        <f t="shared" si="13"/>
        <v>0</v>
      </c>
      <c r="K412" s="4" t="str">
        <f>IF(D412="","",COUNTIF(TÂCHES!$D$2:$D$699,D412))</f>
        <v/>
      </c>
      <c r="L412" s="4">
        <f ca="1">SUMIF(TÂCHES!$D$2:$O$699,PROJETS!D412,TÂCHES!$K$2:$K$699)</f>
        <v>0</v>
      </c>
      <c r="M412" s="4">
        <f>COUNTIFS(TÂCHES!$N$2:$N$699,"Terminé",TÂCHES!$D$2:$D$699,D412)</f>
        <v>0</v>
      </c>
      <c r="N412" s="3" t="str">
        <f>IF(NOT(ISBLANK(G412)),G412-PARAMETRES!$C$6,"")</f>
        <v/>
      </c>
      <c r="O412" s="1" t="str">
        <f t="shared" si="12"/>
        <v>0</v>
      </c>
    </row>
    <row r="413" spans="1:15" x14ac:dyDescent="0.25">
      <c r="A413" s="1">
        <v>412</v>
      </c>
      <c r="B413" s="1" t="s">
        <v>41</v>
      </c>
      <c r="C413" s="1" t="e">
        <f>VLOOKUP(PROJETS!B413,CLIENTS!$B$2:$C$700, 2, FALSE)</f>
        <v>#N/A</v>
      </c>
      <c r="H413" s="9">
        <f t="shared" si="13"/>
        <v>0</v>
      </c>
      <c r="K413" s="4" t="str">
        <f>IF(D413="","",COUNTIF(TÂCHES!$D$2:$D$699,D413))</f>
        <v/>
      </c>
      <c r="L413" s="4">
        <f ca="1">SUMIF(TÂCHES!$D$2:$O$699,PROJETS!D413,TÂCHES!$K$2:$K$699)</f>
        <v>0</v>
      </c>
      <c r="M413" s="4">
        <f>COUNTIFS(TÂCHES!$N$2:$N$699,"Terminé",TÂCHES!$D$2:$D$699,D413)</f>
        <v>0</v>
      </c>
      <c r="N413" s="3" t="str">
        <f>IF(NOT(ISBLANK(G413)),G413-PARAMETRES!$C$6,"")</f>
        <v/>
      </c>
      <c r="O413" s="1" t="str">
        <f t="shared" si="12"/>
        <v>0</v>
      </c>
    </row>
    <row r="414" spans="1:15" x14ac:dyDescent="0.25">
      <c r="A414" s="1">
        <v>413</v>
      </c>
      <c r="B414" s="1" t="s">
        <v>41</v>
      </c>
      <c r="C414" s="1" t="e">
        <f>VLOOKUP(PROJETS!B414,CLIENTS!$B$2:$C$700, 2, FALSE)</f>
        <v>#N/A</v>
      </c>
      <c r="H414" s="9">
        <f t="shared" si="13"/>
        <v>0</v>
      </c>
      <c r="K414" s="4" t="str">
        <f>IF(D414="","",COUNTIF(TÂCHES!$D$2:$D$699,D414))</f>
        <v/>
      </c>
      <c r="L414" s="4">
        <f ca="1">SUMIF(TÂCHES!$D$2:$O$699,PROJETS!D414,TÂCHES!$K$2:$K$699)</f>
        <v>0</v>
      </c>
      <c r="M414" s="4">
        <f>COUNTIFS(TÂCHES!$N$2:$N$699,"Terminé",TÂCHES!$D$2:$D$699,D414)</f>
        <v>0</v>
      </c>
      <c r="N414" s="3" t="str">
        <f>IF(NOT(ISBLANK(G414)),G414-PARAMETRES!$C$6,"")</f>
        <v/>
      </c>
      <c r="O414" s="1" t="str">
        <f t="shared" si="12"/>
        <v>0</v>
      </c>
    </row>
    <row r="415" spans="1:15" x14ac:dyDescent="0.25">
      <c r="A415" s="1">
        <v>414</v>
      </c>
      <c r="B415" s="1" t="s">
        <v>41</v>
      </c>
      <c r="C415" s="1" t="e">
        <f>VLOOKUP(PROJETS!B415,CLIENTS!$B$2:$C$700, 2, FALSE)</f>
        <v>#N/A</v>
      </c>
      <c r="H415" s="9">
        <f t="shared" si="13"/>
        <v>0</v>
      </c>
      <c r="K415" s="4" t="str">
        <f>IF(D415="","",COUNTIF(TÂCHES!$D$2:$D$699,D415))</f>
        <v/>
      </c>
      <c r="L415" s="4">
        <f ca="1">SUMIF(TÂCHES!$D$2:$O$699,PROJETS!D415,TÂCHES!$K$2:$K$699)</f>
        <v>0</v>
      </c>
      <c r="M415" s="4">
        <f>COUNTIFS(TÂCHES!$N$2:$N$699,"Terminé",TÂCHES!$D$2:$D$699,D415)</f>
        <v>0</v>
      </c>
      <c r="N415" s="3" t="str">
        <f>IF(NOT(ISBLANK(G415)),G415-PARAMETRES!$C$6,"")</f>
        <v/>
      </c>
      <c r="O415" s="1" t="str">
        <f t="shared" si="12"/>
        <v>0</v>
      </c>
    </row>
    <row r="416" spans="1:15" x14ac:dyDescent="0.25">
      <c r="A416" s="1">
        <v>415</v>
      </c>
      <c r="B416" s="1" t="s">
        <v>41</v>
      </c>
      <c r="C416" s="1" t="e">
        <f>VLOOKUP(PROJETS!B416,CLIENTS!$B$2:$C$700, 2, FALSE)</f>
        <v>#N/A</v>
      </c>
      <c r="H416" s="9">
        <f t="shared" si="13"/>
        <v>0</v>
      </c>
      <c r="K416" s="4" t="str">
        <f>IF(D416="","",COUNTIF(TÂCHES!$D$2:$D$699,D416))</f>
        <v/>
      </c>
      <c r="L416" s="4">
        <f ca="1">SUMIF(TÂCHES!$D$2:$O$699,PROJETS!D416,TÂCHES!$K$2:$K$699)</f>
        <v>0</v>
      </c>
      <c r="M416" s="4">
        <f>COUNTIFS(TÂCHES!$N$2:$N$699,"Terminé",TÂCHES!$D$2:$D$699,D416)</f>
        <v>0</v>
      </c>
      <c r="N416" s="3" t="str">
        <f>IF(NOT(ISBLANK(G416)),G416-PARAMETRES!$C$6,"")</f>
        <v/>
      </c>
      <c r="O416" s="1" t="str">
        <f t="shared" si="12"/>
        <v>0</v>
      </c>
    </row>
    <row r="417" spans="1:15" x14ac:dyDescent="0.25">
      <c r="A417" s="1">
        <v>416</v>
      </c>
      <c r="B417" s="1" t="s">
        <v>41</v>
      </c>
      <c r="C417" s="1" t="e">
        <f>VLOOKUP(PROJETS!B417,CLIENTS!$B$2:$C$700, 2, FALSE)</f>
        <v>#N/A</v>
      </c>
      <c r="H417" s="9">
        <f t="shared" si="13"/>
        <v>0</v>
      </c>
      <c r="K417" s="4" t="str">
        <f>IF(D417="","",COUNTIF(TÂCHES!$D$2:$D$699,D417))</f>
        <v/>
      </c>
      <c r="L417" s="4">
        <f ca="1">SUMIF(TÂCHES!$D$2:$O$699,PROJETS!D417,TÂCHES!$K$2:$K$699)</f>
        <v>0</v>
      </c>
      <c r="M417" s="4">
        <f>COUNTIFS(TÂCHES!$N$2:$N$699,"Terminé",TÂCHES!$D$2:$D$699,D417)</f>
        <v>0</v>
      </c>
      <c r="N417" s="3" t="str">
        <f>IF(NOT(ISBLANK(G417)),G417-PARAMETRES!$C$6,"")</f>
        <v/>
      </c>
      <c r="O417" s="1" t="str">
        <f t="shared" si="12"/>
        <v>0</v>
      </c>
    </row>
    <row r="418" spans="1:15" x14ac:dyDescent="0.25">
      <c r="A418" s="1">
        <v>417</v>
      </c>
      <c r="B418" s="1" t="s">
        <v>41</v>
      </c>
      <c r="C418" s="1" t="e">
        <f>VLOOKUP(PROJETS!B418,CLIENTS!$B$2:$C$700, 2, FALSE)</f>
        <v>#N/A</v>
      </c>
      <c r="H418" s="9">
        <f t="shared" si="13"/>
        <v>0</v>
      </c>
      <c r="K418" s="4" t="str">
        <f>IF(D418="","",COUNTIF(TÂCHES!$D$2:$D$699,D418))</f>
        <v/>
      </c>
      <c r="L418" s="4">
        <f ca="1">SUMIF(TÂCHES!$D$2:$O$699,PROJETS!D418,TÂCHES!$K$2:$K$699)</f>
        <v>0</v>
      </c>
      <c r="M418" s="4">
        <f>COUNTIFS(TÂCHES!$N$2:$N$699,"Terminé",TÂCHES!$D$2:$D$699,D418)</f>
        <v>0</v>
      </c>
      <c r="N418" s="3" t="str">
        <f>IF(NOT(ISBLANK(G418)),G418-PARAMETRES!$C$6,"")</f>
        <v/>
      </c>
      <c r="O418" s="1" t="str">
        <f t="shared" si="12"/>
        <v>0</v>
      </c>
    </row>
    <row r="419" spans="1:15" x14ac:dyDescent="0.25">
      <c r="A419" s="1">
        <v>418</v>
      </c>
      <c r="B419" s="1" t="s">
        <v>41</v>
      </c>
      <c r="C419" s="1" t="e">
        <f>VLOOKUP(PROJETS!B419,CLIENTS!$B$2:$C$700, 2, FALSE)</f>
        <v>#N/A</v>
      </c>
      <c r="H419" s="9">
        <f t="shared" si="13"/>
        <v>0</v>
      </c>
      <c r="K419" s="4" t="str">
        <f>IF(D419="","",COUNTIF(TÂCHES!$D$2:$D$699,D419))</f>
        <v/>
      </c>
      <c r="L419" s="4">
        <f ca="1">SUMIF(TÂCHES!$D$2:$O$699,PROJETS!D419,TÂCHES!$K$2:$K$699)</f>
        <v>0</v>
      </c>
      <c r="M419" s="4">
        <f>COUNTIFS(TÂCHES!$N$2:$N$699,"Terminé",TÂCHES!$D$2:$D$699,D419)</f>
        <v>0</v>
      </c>
      <c r="N419" s="3" t="str">
        <f>IF(NOT(ISBLANK(G419)),G419-PARAMETRES!$C$6,"")</f>
        <v/>
      </c>
      <c r="O419" s="1" t="str">
        <f t="shared" si="12"/>
        <v>0</v>
      </c>
    </row>
    <row r="420" spans="1:15" x14ac:dyDescent="0.25">
      <c r="A420" s="1">
        <v>419</v>
      </c>
      <c r="B420" s="1" t="s">
        <v>41</v>
      </c>
      <c r="C420" s="1" t="e">
        <f>VLOOKUP(PROJETS!B420,CLIENTS!$B$2:$C$700, 2, FALSE)</f>
        <v>#N/A</v>
      </c>
      <c r="H420" s="9">
        <f t="shared" si="13"/>
        <v>0</v>
      </c>
      <c r="K420" s="4" t="str">
        <f>IF(D420="","",COUNTIF(TÂCHES!$D$2:$D$699,D420))</f>
        <v/>
      </c>
      <c r="L420" s="4">
        <f ca="1">SUMIF(TÂCHES!$D$2:$O$699,PROJETS!D420,TÂCHES!$K$2:$K$699)</f>
        <v>0</v>
      </c>
      <c r="M420" s="4">
        <f>COUNTIFS(TÂCHES!$N$2:$N$699,"Terminé",TÂCHES!$D$2:$D$699,D420)</f>
        <v>0</v>
      </c>
      <c r="N420" s="3" t="str">
        <f>IF(NOT(ISBLANK(G420)),G420-PARAMETRES!$C$6,"")</f>
        <v/>
      </c>
      <c r="O420" s="1" t="str">
        <f t="shared" si="12"/>
        <v>0</v>
      </c>
    </row>
    <row r="421" spans="1:15" x14ac:dyDescent="0.25">
      <c r="A421" s="1">
        <v>420</v>
      </c>
      <c r="B421" s="1" t="s">
        <v>41</v>
      </c>
      <c r="C421" s="1" t="e">
        <f>VLOOKUP(PROJETS!B421,CLIENTS!$B$2:$C$700, 2, FALSE)</f>
        <v>#N/A</v>
      </c>
      <c r="H421" s="9">
        <f t="shared" si="13"/>
        <v>0</v>
      </c>
      <c r="K421" s="4" t="str">
        <f>IF(D421="","",COUNTIF(TÂCHES!$D$2:$D$699,D421))</f>
        <v/>
      </c>
      <c r="L421" s="4">
        <f ca="1">SUMIF(TÂCHES!$D$2:$O$699,PROJETS!D421,TÂCHES!$K$2:$K$699)</f>
        <v>0</v>
      </c>
      <c r="M421" s="4">
        <f>COUNTIFS(TÂCHES!$N$2:$N$699,"Terminé",TÂCHES!$D$2:$D$699,D421)</f>
        <v>0</v>
      </c>
      <c r="N421" s="3" t="str">
        <f>IF(NOT(ISBLANK(G421)),G421-PARAMETRES!$C$6,"")</f>
        <v/>
      </c>
      <c r="O421" s="1" t="str">
        <f t="shared" si="12"/>
        <v>0</v>
      </c>
    </row>
    <row r="422" spans="1:15" x14ac:dyDescent="0.25">
      <c r="A422" s="1">
        <v>421</v>
      </c>
      <c r="B422" s="1" t="s">
        <v>41</v>
      </c>
      <c r="C422" s="1" t="e">
        <f>VLOOKUP(PROJETS!B422,CLIENTS!$B$2:$C$700, 2, FALSE)</f>
        <v>#N/A</v>
      </c>
      <c r="H422" s="9">
        <f t="shared" si="13"/>
        <v>0</v>
      </c>
      <c r="K422" s="4" t="str">
        <f>IF(D422="","",COUNTIF(TÂCHES!$D$2:$D$699,D422))</f>
        <v/>
      </c>
      <c r="L422" s="4">
        <f ca="1">SUMIF(TÂCHES!$D$2:$O$699,PROJETS!D422,TÂCHES!$K$2:$K$699)</f>
        <v>0</v>
      </c>
      <c r="M422" s="4">
        <f>COUNTIFS(TÂCHES!$N$2:$N$699,"Terminé",TÂCHES!$D$2:$D$699,D422)</f>
        <v>0</v>
      </c>
      <c r="N422" s="3" t="str">
        <f>IF(NOT(ISBLANK(G422)),G422-PARAMETRES!$C$6,"")</f>
        <v/>
      </c>
      <c r="O422" s="1" t="str">
        <f t="shared" si="12"/>
        <v>0</v>
      </c>
    </row>
    <row r="423" spans="1:15" x14ac:dyDescent="0.25">
      <c r="A423" s="1">
        <v>422</v>
      </c>
      <c r="B423" s="1" t="s">
        <v>41</v>
      </c>
      <c r="C423" s="1" t="e">
        <f>VLOOKUP(PROJETS!B423,CLIENTS!$B$2:$C$700, 2, FALSE)</f>
        <v>#N/A</v>
      </c>
      <c r="H423" s="9">
        <f t="shared" si="13"/>
        <v>0</v>
      </c>
      <c r="K423" s="4" t="str">
        <f>IF(D423="","",COUNTIF(TÂCHES!$D$2:$D$699,D423))</f>
        <v/>
      </c>
      <c r="L423" s="4">
        <f ca="1">SUMIF(TÂCHES!$D$2:$O$699,PROJETS!D423,TÂCHES!$K$2:$K$699)</f>
        <v>0</v>
      </c>
      <c r="M423" s="4">
        <f>COUNTIFS(TÂCHES!$N$2:$N$699,"Terminé",TÂCHES!$D$2:$D$699,D423)</f>
        <v>0</v>
      </c>
      <c r="N423" s="3" t="str">
        <f>IF(NOT(ISBLANK(G423)),G423-PARAMETRES!$C$6,"")</f>
        <v/>
      </c>
      <c r="O423" s="1" t="str">
        <f t="shared" si="12"/>
        <v>0</v>
      </c>
    </row>
    <row r="424" spans="1:15" x14ac:dyDescent="0.25">
      <c r="A424" s="1">
        <v>423</v>
      </c>
      <c r="B424" s="1" t="s">
        <v>41</v>
      </c>
      <c r="C424" s="1" t="e">
        <f>VLOOKUP(PROJETS!B424,CLIENTS!$B$2:$C$700, 2, FALSE)</f>
        <v>#N/A</v>
      </c>
      <c r="H424" s="9">
        <f t="shared" si="13"/>
        <v>0</v>
      </c>
      <c r="K424" s="4" t="str">
        <f>IF(D424="","",COUNTIF(TÂCHES!$D$2:$D$699,D424))</f>
        <v/>
      </c>
      <c r="L424" s="4">
        <f ca="1">SUMIF(TÂCHES!$D$2:$O$699,PROJETS!D424,TÂCHES!$K$2:$K$699)</f>
        <v>0</v>
      </c>
      <c r="M424" s="4">
        <f>COUNTIFS(TÂCHES!$N$2:$N$699,"Terminé",TÂCHES!$D$2:$D$699,D424)</f>
        <v>0</v>
      </c>
      <c r="N424" s="3" t="str">
        <f>IF(NOT(ISBLANK(G424)),G424-PARAMETRES!$C$6,"")</f>
        <v/>
      </c>
      <c r="O424" s="1" t="str">
        <f t="shared" si="12"/>
        <v>0</v>
      </c>
    </row>
    <row r="425" spans="1:15" x14ac:dyDescent="0.25">
      <c r="A425" s="1">
        <v>424</v>
      </c>
      <c r="B425" s="1" t="s">
        <v>41</v>
      </c>
      <c r="C425" s="1" t="e">
        <f>VLOOKUP(PROJETS!B425,CLIENTS!$B$2:$C$700, 2, FALSE)</f>
        <v>#N/A</v>
      </c>
      <c r="H425" s="9">
        <f t="shared" si="13"/>
        <v>0</v>
      </c>
      <c r="K425" s="4" t="str">
        <f>IF(D425="","",COUNTIF(TÂCHES!$D$2:$D$699,D425))</f>
        <v/>
      </c>
      <c r="L425" s="4">
        <f ca="1">SUMIF(TÂCHES!$D$2:$O$699,PROJETS!D425,TÂCHES!$K$2:$K$699)</f>
        <v>0</v>
      </c>
      <c r="M425" s="4">
        <f>COUNTIFS(TÂCHES!$N$2:$N$699,"Terminé",TÂCHES!$D$2:$D$699,D425)</f>
        <v>0</v>
      </c>
      <c r="N425" s="3" t="str">
        <f>IF(NOT(ISBLANK(G425)),G425-PARAMETRES!$C$6,"")</f>
        <v/>
      </c>
      <c r="O425" s="1" t="str">
        <f t="shared" si="12"/>
        <v>0</v>
      </c>
    </row>
    <row r="426" spans="1:15" x14ac:dyDescent="0.25">
      <c r="A426" s="1">
        <v>425</v>
      </c>
      <c r="B426" s="1" t="s">
        <v>41</v>
      </c>
      <c r="C426" s="1" t="e">
        <f>VLOOKUP(PROJETS!B426,CLIENTS!$B$2:$C$700, 2, FALSE)</f>
        <v>#N/A</v>
      </c>
      <c r="H426" s="9">
        <f t="shared" si="13"/>
        <v>0</v>
      </c>
      <c r="K426" s="4" t="str">
        <f>IF(D426="","",COUNTIF(TÂCHES!$D$2:$D$699,D426))</f>
        <v/>
      </c>
      <c r="L426" s="4">
        <f ca="1">SUMIF(TÂCHES!$D$2:$O$699,PROJETS!D426,TÂCHES!$K$2:$K$699)</f>
        <v>0</v>
      </c>
      <c r="M426" s="4">
        <f>COUNTIFS(TÂCHES!$N$2:$N$699,"Terminé",TÂCHES!$D$2:$D$699,D426)</f>
        <v>0</v>
      </c>
      <c r="N426" s="3" t="str">
        <f>IF(NOT(ISBLANK(G426)),G426-PARAMETRES!$C$6,"")</f>
        <v/>
      </c>
      <c r="O426" s="1" t="str">
        <f t="shared" si="12"/>
        <v>0</v>
      </c>
    </row>
    <row r="427" spans="1:15" x14ac:dyDescent="0.25">
      <c r="A427" s="1">
        <v>426</v>
      </c>
      <c r="B427" s="1" t="s">
        <v>41</v>
      </c>
      <c r="C427" s="1" t="e">
        <f>VLOOKUP(PROJETS!B427,CLIENTS!$B$2:$C$700, 2, FALSE)</f>
        <v>#N/A</v>
      </c>
      <c r="H427" s="9">
        <f t="shared" si="13"/>
        <v>0</v>
      </c>
      <c r="K427" s="4" t="str">
        <f>IF(D427="","",COUNTIF(TÂCHES!$D$2:$D$699,D427))</f>
        <v/>
      </c>
      <c r="L427" s="4">
        <f ca="1">SUMIF(TÂCHES!$D$2:$O$699,PROJETS!D427,TÂCHES!$K$2:$K$699)</f>
        <v>0</v>
      </c>
      <c r="M427" s="4">
        <f>COUNTIFS(TÂCHES!$N$2:$N$699,"Terminé",TÂCHES!$D$2:$D$699,D427)</f>
        <v>0</v>
      </c>
      <c r="N427" s="3" t="str">
        <f>IF(NOT(ISBLANK(G427)),G427-PARAMETRES!$C$6,"")</f>
        <v/>
      </c>
      <c r="O427" s="1" t="str">
        <f t="shared" si="12"/>
        <v>0</v>
      </c>
    </row>
    <row r="428" spans="1:15" x14ac:dyDescent="0.25">
      <c r="A428" s="1">
        <v>427</v>
      </c>
      <c r="B428" s="1" t="s">
        <v>41</v>
      </c>
      <c r="C428" s="1" t="e">
        <f>VLOOKUP(PROJETS!B428,CLIENTS!$B$2:$C$700, 2, FALSE)</f>
        <v>#N/A</v>
      </c>
      <c r="H428" s="9">
        <f t="shared" si="13"/>
        <v>0</v>
      </c>
      <c r="K428" s="4" t="str">
        <f>IF(D428="","",COUNTIF(TÂCHES!$D$2:$D$699,D428))</f>
        <v/>
      </c>
      <c r="L428" s="4">
        <f ca="1">SUMIF(TÂCHES!$D$2:$O$699,PROJETS!D428,TÂCHES!$K$2:$K$699)</f>
        <v>0</v>
      </c>
      <c r="M428" s="4">
        <f>COUNTIFS(TÂCHES!$N$2:$N$699,"Terminé",TÂCHES!$D$2:$D$699,D428)</f>
        <v>0</v>
      </c>
      <c r="N428" s="3" t="str">
        <f>IF(NOT(ISBLANK(G428)),G428-PARAMETRES!$C$6,"")</f>
        <v/>
      </c>
      <c r="O428" s="1" t="str">
        <f t="shared" si="12"/>
        <v>0</v>
      </c>
    </row>
    <row r="429" spans="1:15" x14ac:dyDescent="0.25">
      <c r="A429" s="1">
        <v>428</v>
      </c>
      <c r="B429" s="1" t="s">
        <v>41</v>
      </c>
      <c r="C429" s="1" t="e">
        <f>VLOOKUP(PROJETS!B429,CLIENTS!$B$2:$C$700, 2, FALSE)</f>
        <v>#N/A</v>
      </c>
      <c r="H429" s="9">
        <f t="shared" si="13"/>
        <v>0</v>
      </c>
      <c r="K429" s="4" t="str">
        <f>IF(D429="","",COUNTIF(TÂCHES!$D$2:$D$699,D429))</f>
        <v/>
      </c>
      <c r="L429" s="4">
        <f ca="1">SUMIF(TÂCHES!$D$2:$O$699,PROJETS!D429,TÂCHES!$K$2:$K$699)</f>
        <v>0</v>
      </c>
      <c r="M429" s="4">
        <f>COUNTIFS(TÂCHES!$N$2:$N$699,"Terminé",TÂCHES!$D$2:$D$699,D429)</f>
        <v>0</v>
      </c>
      <c r="N429" s="3" t="str">
        <f>IF(NOT(ISBLANK(G429)),G429-PARAMETRES!$C$6,"")</f>
        <v/>
      </c>
      <c r="O429" s="1" t="str">
        <f t="shared" si="12"/>
        <v>0</v>
      </c>
    </row>
    <row r="430" spans="1:15" x14ac:dyDescent="0.25">
      <c r="A430" s="1">
        <v>429</v>
      </c>
      <c r="B430" s="1" t="s">
        <v>41</v>
      </c>
      <c r="C430" s="1" t="e">
        <f>VLOOKUP(PROJETS!B430,CLIENTS!$B$2:$C$700, 2, FALSE)</f>
        <v>#N/A</v>
      </c>
      <c r="H430" s="9">
        <f t="shared" si="13"/>
        <v>0</v>
      </c>
      <c r="K430" s="4" t="str">
        <f>IF(D430="","",COUNTIF(TÂCHES!$D$2:$D$699,D430))</f>
        <v/>
      </c>
      <c r="L430" s="4">
        <f ca="1">SUMIF(TÂCHES!$D$2:$O$699,PROJETS!D430,TÂCHES!$K$2:$K$699)</f>
        <v>0</v>
      </c>
      <c r="M430" s="4">
        <f>COUNTIFS(TÂCHES!$N$2:$N$699,"Terminé",TÂCHES!$D$2:$D$699,D430)</f>
        <v>0</v>
      </c>
      <c r="N430" s="3" t="str">
        <f>IF(NOT(ISBLANK(G430)),G430-PARAMETRES!$C$6,"")</f>
        <v/>
      </c>
      <c r="O430" s="1" t="str">
        <f t="shared" si="12"/>
        <v>0</v>
      </c>
    </row>
    <row r="431" spans="1:15" x14ac:dyDescent="0.25">
      <c r="A431" s="1">
        <v>430</v>
      </c>
      <c r="B431" s="1" t="s">
        <v>41</v>
      </c>
      <c r="C431" s="1" t="e">
        <f>VLOOKUP(PROJETS!B431,CLIENTS!$B$2:$C$700, 2, FALSE)</f>
        <v>#N/A</v>
      </c>
      <c r="H431" s="9">
        <f t="shared" si="13"/>
        <v>0</v>
      </c>
      <c r="K431" s="4" t="str">
        <f>IF(D431="","",COUNTIF(TÂCHES!$D$2:$D$699,D431))</f>
        <v/>
      </c>
      <c r="L431" s="4">
        <f ca="1">SUMIF(TÂCHES!$D$2:$O$699,PROJETS!D431,TÂCHES!$K$2:$K$699)</f>
        <v>0</v>
      </c>
      <c r="M431" s="4">
        <f>COUNTIFS(TÂCHES!$N$2:$N$699,"Terminé",TÂCHES!$D$2:$D$699,D431)</f>
        <v>0</v>
      </c>
      <c r="N431" s="3" t="str">
        <f>IF(NOT(ISBLANK(G431)),G431-PARAMETRES!$C$6,"")</f>
        <v/>
      </c>
      <c r="O431" s="1" t="str">
        <f t="shared" si="12"/>
        <v>0</v>
      </c>
    </row>
    <row r="432" spans="1:15" x14ac:dyDescent="0.25">
      <c r="A432" s="1">
        <v>431</v>
      </c>
      <c r="B432" s="1" t="s">
        <v>41</v>
      </c>
      <c r="C432" s="1" t="e">
        <f>VLOOKUP(PROJETS!B432,CLIENTS!$B$2:$C$700, 2, FALSE)</f>
        <v>#N/A</v>
      </c>
      <c r="H432" s="9">
        <f t="shared" si="13"/>
        <v>0</v>
      </c>
      <c r="K432" s="4" t="str">
        <f>IF(D432="","",COUNTIF(TÂCHES!$D$2:$D$699,D432))</f>
        <v/>
      </c>
      <c r="L432" s="4">
        <f ca="1">SUMIF(TÂCHES!$D$2:$O$699,PROJETS!D432,TÂCHES!$K$2:$K$699)</f>
        <v>0</v>
      </c>
      <c r="M432" s="4">
        <f>COUNTIFS(TÂCHES!$N$2:$N$699,"Terminé",TÂCHES!$D$2:$D$699,D432)</f>
        <v>0</v>
      </c>
      <c r="N432" s="3" t="str">
        <f>IF(NOT(ISBLANK(G432)),G432-PARAMETRES!$C$6,"")</f>
        <v/>
      </c>
      <c r="O432" s="1" t="str">
        <f t="shared" si="12"/>
        <v>0</v>
      </c>
    </row>
    <row r="433" spans="1:15" x14ac:dyDescent="0.25">
      <c r="A433" s="1">
        <v>432</v>
      </c>
      <c r="B433" s="1" t="s">
        <v>41</v>
      </c>
      <c r="C433" s="1" t="e">
        <f>VLOOKUP(PROJETS!B433,CLIENTS!$B$2:$C$700, 2, FALSE)</f>
        <v>#N/A</v>
      </c>
      <c r="H433" s="9">
        <f t="shared" si="13"/>
        <v>0</v>
      </c>
      <c r="K433" s="4" t="str">
        <f>IF(D433="","",COUNTIF(TÂCHES!$D$2:$D$699,D433))</f>
        <v/>
      </c>
      <c r="L433" s="4">
        <f ca="1">SUMIF(TÂCHES!$D$2:$O$699,PROJETS!D433,TÂCHES!$K$2:$K$699)</f>
        <v>0</v>
      </c>
      <c r="M433" s="4">
        <f>COUNTIFS(TÂCHES!$N$2:$N$699,"Terminé",TÂCHES!$D$2:$D$699,D433)</f>
        <v>0</v>
      </c>
      <c r="N433" s="3" t="str">
        <f>IF(NOT(ISBLANK(G433)),G433-PARAMETRES!$C$6,"")</f>
        <v/>
      </c>
      <c r="O433" s="1" t="str">
        <f t="shared" si="12"/>
        <v>0</v>
      </c>
    </row>
    <row r="434" spans="1:15" x14ac:dyDescent="0.25">
      <c r="A434" s="1">
        <v>433</v>
      </c>
      <c r="B434" s="1" t="s">
        <v>41</v>
      </c>
      <c r="C434" s="1" t="e">
        <f>VLOOKUP(PROJETS!B434,CLIENTS!$B$2:$C$700, 2, FALSE)</f>
        <v>#N/A</v>
      </c>
      <c r="H434" s="9">
        <f t="shared" si="13"/>
        <v>0</v>
      </c>
      <c r="K434" s="4" t="str">
        <f>IF(D434="","",COUNTIF(TÂCHES!$D$2:$D$699,D434))</f>
        <v/>
      </c>
      <c r="L434" s="4">
        <f ca="1">SUMIF(TÂCHES!$D$2:$O$699,PROJETS!D434,TÂCHES!$K$2:$K$699)</f>
        <v>0</v>
      </c>
      <c r="M434" s="4">
        <f>COUNTIFS(TÂCHES!$N$2:$N$699,"Terminé",TÂCHES!$D$2:$D$699,D434)</f>
        <v>0</v>
      </c>
      <c r="N434" s="3" t="str">
        <f>IF(NOT(ISBLANK(G434)),G434-PARAMETRES!$C$6,"")</f>
        <v/>
      </c>
      <c r="O434" s="1" t="str">
        <f t="shared" si="12"/>
        <v>0</v>
      </c>
    </row>
    <row r="435" spans="1:15" x14ac:dyDescent="0.25">
      <c r="A435" s="1">
        <v>434</v>
      </c>
      <c r="B435" s="1" t="s">
        <v>41</v>
      </c>
      <c r="C435" s="1" t="e">
        <f>VLOOKUP(PROJETS!B435,CLIENTS!$B$2:$C$700, 2, FALSE)</f>
        <v>#N/A</v>
      </c>
      <c r="H435" s="9">
        <f t="shared" si="13"/>
        <v>0</v>
      </c>
      <c r="K435" s="4" t="str">
        <f>IF(D435="","",COUNTIF(TÂCHES!$D$2:$D$699,D435))</f>
        <v/>
      </c>
      <c r="L435" s="4">
        <f ca="1">SUMIF(TÂCHES!$D$2:$O$699,PROJETS!D435,TÂCHES!$K$2:$K$699)</f>
        <v>0</v>
      </c>
      <c r="M435" s="4">
        <f>COUNTIFS(TÂCHES!$N$2:$N$699,"Terminé",TÂCHES!$D$2:$D$699,D435)</f>
        <v>0</v>
      </c>
      <c r="N435" s="3" t="str">
        <f>IF(NOT(ISBLANK(G435)),G435-PARAMETRES!$C$6,"")</f>
        <v/>
      </c>
      <c r="O435" s="1" t="str">
        <f t="shared" si="12"/>
        <v>0</v>
      </c>
    </row>
    <row r="436" spans="1:15" x14ac:dyDescent="0.25">
      <c r="A436" s="1">
        <v>435</v>
      </c>
      <c r="B436" s="1" t="s">
        <v>41</v>
      </c>
      <c r="C436" s="1" t="e">
        <f>VLOOKUP(PROJETS!B436,CLIENTS!$B$2:$C$700, 2, FALSE)</f>
        <v>#N/A</v>
      </c>
      <c r="H436" s="9">
        <f t="shared" si="13"/>
        <v>0</v>
      </c>
      <c r="K436" s="4" t="str">
        <f>IF(D436="","",COUNTIF(TÂCHES!$D$2:$D$699,D436))</f>
        <v/>
      </c>
      <c r="L436" s="4">
        <f ca="1">SUMIF(TÂCHES!$D$2:$O$699,PROJETS!D436,TÂCHES!$K$2:$K$699)</f>
        <v>0</v>
      </c>
      <c r="M436" s="4">
        <f>COUNTIFS(TÂCHES!$N$2:$N$699,"Terminé",TÂCHES!$D$2:$D$699,D436)</f>
        <v>0</v>
      </c>
      <c r="N436" s="3" t="str">
        <f>IF(NOT(ISBLANK(G436)),G436-PARAMETRES!$C$6,"")</f>
        <v/>
      </c>
      <c r="O436" s="1" t="str">
        <f t="shared" si="12"/>
        <v>0</v>
      </c>
    </row>
    <row r="437" spans="1:15" x14ac:dyDescent="0.25">
      <c r="A437" s="1">
        <v>436</v>
      </c>
      <c r="B437" s="1" t="s">
        <v>41</v>
      </c>
      <c r="C437" s="1" t="e">
        <f>VLOOKUP(PROJETS!B437,CLIENTS!$B$2:$C$700, 2, FALSE)</f>
        <v>#N/A</v>
      </c>
      <c r="H437" s="9">
        <f t="shared" si="13"/>
        <v>0</v>
      </c>
      <c r="K437" s="4" t="str">
        <f>IF(D437="","",COUNTIF(TÂCHES!$D$2:$D$699,D437))</f>
        <v/>
      </c>
      <c r="L437" s="4">
        <f ca="1">SUMIF(TÂCHES!$D$2:$O$699,PROJETS!D437,TÂCHES!$K$2:$K$699)</f>
        <v>0</v>
      </c>
      <c r="M437" s="4">
        <f>COUNTIFS(TÂCHES!$N$2:$N$699,"Terminé",TÂCHES!$D$2:$D$699,D437)</f>
        <v>0</v>
      </c>
      <c r="N437" s="3" t="str">
        <f>IF(NOT(ISBLANK(G437)),G437-PARAMETRES!$C$6,"")</f>
        <v/>
      </c>
      <c r="O437" s="1" t="str">
        <f t="shared" si="12"/>
        <v>0</v>
      </c>
    </row>
    <row r="438" spans="1:15" x14ac:dyDescent="0.25">
      <c r="A438" s="1">
        <v>437</v>
      </c>
      <c r="B438" s="1" t="s">
        <v>41</v>
      </c>
      <c r="C438" s="1" t="e">
        <f>VLOOKUP(PROJETS!B438,CLIENTS!$B$2:$C$700, 2, FALSE)</f>
        <v>#N/A</v>
      </c>
      <c r="H438" s="9">
        <f t="shared" si="13"/>
        <v>0</v>
      </c>
      <c r="K438" s="4" t="str">
        <f>IF(D438="","",COUNTIF(TÂCHES!$D$2:$D$699,D438))</f>
        <v/>
      </c>
      <c r="L438" s="4">
        <f ca="1">SUMIF(TÂCHES!$D$2:$O$699,PROJETS!D438,TÂCHES!$K$2:$K$699)</f>
        <v>0</v>
      </c>
      <c r="M438" s="4">
        <f>COUNTIFS(TÂCHES!$N$2:$N$699,"Terminé",TÂCHES!$D$2:$D$699,D438)</f>
        <v>0</v>
      </c>
      <c r="N438" s="3" t="str">
        <f>IF(NOT(ISBLANK(G438)),G438-PARAMETRES!$C$6,"")</f>
        <v/>
      </c>
      <c r="O438" s="1" t="str">
        <f t="shared" si="12"/>
        <v>0</v>
      </c>
    </row>
    <row r="439" spans="1:15" x14ac:dyDescent="0.25">
      <c r="A439" s="1">
        <v>438</v>
      </c>
      <c r="B439" s="1" t="s">
        <v>41</v>
      </c>
      <c r="C439" s="1" t="e">
        <f>VLOOKUP(PROJETS!B439,CLIENTS!$B$2:$C$700, 2, FALSE)</f>
        <v>#N/A</v>
      </c>
      <c r="H439" s="9">
        <f t="shared" si="13"/>
        <v>0</v>
      </c>
      <c r="K439" s="4" t="str">
        <f>IF(D439="","",COUNTIF(TÂCHES!$D$2:$D$699,D439))</f>
        <v/>
      </c>
      <c r="L439" s="4">
        <f ca="1">SUMIF(TÂCHES!$D$2:$O$699,PROJETS!D439,TÂCHES!$K$2:$K$699)</f>
        <v>0</v>
      </c>
      <c r="M439" s="4">
        <f>COUNTIFS(TÂCHES!$N$2:$N$699,"Terminé",TÂCHES!$D$2:$D$699,D439)</f>
        <v>0</v>
      </c>
      <c r="N439" s="3" t="str">
        <f>IF(NOT(ISBLANK(G439)),G439-PARAMETRES!$C$6,"")</f>
        <v/>
      </c>
      <c r="O439" s="1" t="str">
        <f t="shared" si="12"/>
        <v>0</v>
      </c>
    </row>
    <row r="440" spans="1:15" x14ac:dyDescent="0.25">
      <c r="A440" s="1">
        <v>439</v>
      </c>
      <c r="B440" s="1" t="s">
        <v>41</v>
      </c>
      <c r="C440" s="1" t="e">
        <f>VLOOKUP(PROJETS!B440,CLIENTS!$B$2:$C$700, 2, FALSE)</f>
        <v>#N/A</v>
      </c>
      <c r="H440" s="9">
        <f t="shared" si="13"/>
        <v>0</v>
      </c>
      <c r="K440" s="4" t="str">
        <f>IF(D440="","",COUNTIF(TÂCHES!$D$2:$D$699,D440))</f>
        <v/>
      </c>
      <c r="L440" s="4">
        <f ca="1">SUMIF(TÂCHES!$D$2:$O$699,PROJETS!D440,TÂCHES!$K$2:$K$699)</f>
        <v>0</v>
      </c>
      <c r="M440" s="4">
        <f>COUNTIFS(TÂCHES!$N$2:$N$699,"Terminé",TÂCHES!$D$2:$D$699,D440)</f>
        <v>0</v>
      </c>
      <c r="N440" s="3" t="str">
        <f>IF(NOT(ISBLANK(G440)),G440-PARAMETRES!$C$6,"")</f>
        <v/>
      </c>
      <c r="O440" s="1" t="str">
        <f t="shared" si="12"/>
        <v>0</v>
      </c>
    </row>
    <row r="441" spans="1:15" x14ac:dyDescent="0.25">
      <c r="A441" s="1">
        <v>440</v>
      </c>
      <c r="B441" s="1" t="s">
        <v>41</v>
      </c>
      <c r="C441" s="1" t="e">
        <f>VLOOKUP(PROJETS!B441,CLIENTS!$B$2:$C$700, 2, FALSE)</f>
        <v>#N/A</v>
      </c>
      <c r="H441" s="9">
        <f t="shared" si="13"/>
        <v>0</v>
      </c>
      <c r="K441" s="4" t="str">
        <f>IF(D441="","",COUNTIF(TÂCHES!$D$2:$D$699,D441))</f>
        <v/>
      </c>
      <c r="L441" s="4">
        <f ca="1">SUMIF(TÂCHES!$D$2:$O$699,PROJETS!D441,TÂCHES!$K$2:$K$699)</f>
        <v>0</v>
      </c>
      <c r="M441" s="4">
        <f>COUNTIFS(TÂCHES!$N$2:$N$699,"Terminé",TÂCHES!$D$2:$D$699,D441)</f>
        <v>0</v>
      </c>
      <c r="N441" s="3" t="str">
        <f>IF(NOT(ISBLANK(G441)),G441-PARAMETRES!$C$6,"")</f>
        <v/>
      </c>
      <c r="O441" s="1" t="str">
        <f t="shared" si="12"/>
        <v>0</v>
      </c>
    </row>
    <row r="442" spans="1:15" x14ac:dyDescent="0.25">
      <c r="A442" s="1">
        <v>441</v>
      </c>
      <c r="B442" s="1" t="s">
        <v>41</v>
      </c>
      <c r="C442" s="1" t="e">
        <f>VLOOKUP(PROJETS!B442,CLIENTS!$B$2:$C$700, 2, FALSE)</f>
        <v>#N/A</v>
      </c>
      <c r="H442" s="9">
        <f t="shared" si="13"/>
        <v>0</v>
      </c>
      <c r="K442" s="4" t="str">
        <f>IF(D442="","",COUNTIF(TÂCHES!$D$2:$D$699,D442))</f>
        <v/>
      </c>
      <c r="L442" s="4">
        <f ca="1">SUMIF(TÂCHES!$D$2:$O$699,PROJETS!D442,TÂCHES!$K$2:$K$699)</f>
        <v>0</v>
      </c>
      <c r="M442" s="4">
        <f>COUNTIFS(TÂCHES!$N$2:$N$699,"Terminé",TÂCHES!$D$2:$D$699,D442)</f>
        <v>0</v>
      </c>
      <c r="N442" s="3" t="str">
        <f>IF(NOT(ISBLANK(G442)),G442-PARAMETRES!$C$6,"")</f>
        <v/>
      </c>
      <c r="O442" s="1" t="str">
        <f t="shared" si="12"/>
        <v>0</v>
      </c>
    </row>
    <row r="443" spans="1:15" x14ac:dyDescent="0.25">
      <c r="A443" s="1">
        <v>442</v>
      </c>
      <c r="B443" s="1" t="s">
        <v>41</v>
      </c>
      <c r="C443" s="1" t="e">
        <f>VLOOKUP(PROJETS!B443,CLIENTS!$B$2:$C$700, 2, FALSE)</f>
        <v>#N/A</v>
      </c>
      <c r="H443" s="9">
        <f t="shared" si="13"/>
        <v>0</v>
      </c>
      <c r="K443" s="4" t="str">
        <f>IF(D443="","",COUNTIF(TÂCHES!$D$2:$D$699,D443))</f>
        <v/>
      </c>
      <c r="L443" s="4">
        <f ca="1">SUMIF(TÂCHES!$D$2:$O$699,PROJETS!D443,TÂCHES!$K$2:$K$699)</f>
        <v>0</v>
      </c>
      <c r="M443" s="4">
        <f>COUNTIFS(TÂCHES!$N$2:$N$699,"Terminé",TÂCHES!$D$2:$D$699,D443)</f>
        <v>0</v>
      </c>
      <c r="N443" s="3" t="str">
        <f>IF(NOT(ISBLANK(G443)),G443-PARAMETRES!$C$6,"")</f>
        <v/>
      </c>
      <c r="O443" s="1" t="str">
        <f t="shared" si="12"/>
        <v>0</v>
      </c>
    </row>
    <row r="444" spans="1:15" x14ac:dyDescent="0.25">
      <c r="A444" s="1">
        <v>443</v>
      </c>
      <c r="B444" s="1" t="s">
        <v>41</v>
      </c>
      <c r="C444" s="1" t="e">
        <f>VLOOKUP(PROJETS!B444,CLIENTS!$B$2:$C$700, 2, FALSE)</f>
        <v>#N/A</v>
      </c>
      <c r="H444" s="9">
        <f t="shared" si="13"/>
        <v>0</v>
      </c>
      <c r="K444" s="4" t="str">
        <f>IF(D444="","",COUNTIF(TÂCHES!$D$2:$D$699,D444))</f>
        <v/>
      </c>
      <c r="L444" s="4">
        <f ca="1">SUMIF(TÂCHES!$D$2:$O$699,PROJETS!D444,TÂCHES!$K$2:$K$699)</f>
        <v>0</v>
      </c>
      <c r="M444" s="4">
        <f>COUNTIFS(TÂCHES!$N$2:$N$699,"Terminé",TÂCHES!$D$2:$D$699,D444)</f>
        <v>0</v>
      </c>
      <c r="N444" s="3" t="str">
        <f>IF(NOT(ISBLANK(G444)),G444-PARAMETRES!$C$6,"")</f>
        <v/>
      </c>
      <c r="O444" s="1" t="str">
        <f t="shared" si="12"/>
        <v>0</v>
      </c>
    </row>
    <row r="445" spans="1:15" x14ac:dyDescent="0.25">
      <c r="A445" s="1">
        <v>444</v>
      </c>
      <c r="B445" s="1" t="s">
        <v>41</v>
      </c>
      <c r="C445" s="1" t="e">
        <f>VLOOKUP(PROJETS!B445,CLIENTS!$B$2:$C$700, 2, FALSE)</f>
        <v>#N/A</v>
      </c>
      <c r="H445" s="9">
        <f t="shared" si="13"/>
        <v>0</v>
      </c>
      <c r="K445" s="4" t="str">
        <f>IF(D445="","",COUNTIF(TÂCHES!$D$2:$D$699,D445))</f>
        <v/>
      </c>
      <c r="L445" s="4">
        <f ca="1">SUMIF(TÂCHES!$D$2:$O$699,PROJETS!D445,TÂCHES!$K$2:$K$699)</f>
        <v>0</v>
      </c>
      <c r="M445" s="4">
        <f>COUNTIFS(TÂCHES!$N$2:$N$699,"Terminé",TÂCHES!$D$2:$D$699,D445)</f>
        <v>0</v>
      </c>
      <c r="N445" s="3" t="str">
        <f>IF(NOT(ISBLANK(G445)),G445-PARAMETRES!$C$6,"")</f>
        <v/>
      </c>
      <c r="O445" s="1" t="str">
        <f t="shared" si="12"/>
        <v>0</v>
      </c>
    </row>
    <row r="446" spans="1:15" x14ac:dyDescent="0.25">
      <c r="A446" s="1">
        <v>445</v>
      </c>
      <c r="B446" s="1" t="s">
        <v>41</v>
      </c>
      <c r="C446" s="1" t="e">
        <f>VLOOKUP(PROJETS!B446,CLIENTS!$B$2:$C$700, 2, FALSE)</f>
        <v>#N/A</v>
      </c>
      <c r="H446" s="9">
        <f t="shared" si="13"/>
        <v>0</v>
      </c>
      <c r="K446" s="4" t="str">
        <f>IF(D446="","",COUNTIF(TÂCHES!$D$2:$D$699,D446))</f>
        <v/>
      </c>
      <c r="L446" s="4">
        <f ca="1">SUMIF(TÂCHES!$D$2:$O$699,PROJETS!D446,TÂCHES!$K$2:$K$699)</f>
        <v>0</v>
      </c>
      <c r="M446" s="4">
        <f>COUNTIFS(TÂCHES!$N$2:$N$699,"Terminé",TÂCHES!$D$2:$D$699,D446)</f>
        <v>0</v>
      </c>
      <c r="N446" s="3" t="str">
        <f>IF(NOT(ISBLANK(G446)),G446-PARAMETRES!$C$6,"")</f>
        <v/>
      </c>
      <c r="O446" s="1" t="str">
        <f t="shared" si="12"/>
        <v>0</v>
      </c>
    </row>
    <row r="447" spans="1:15" x14ac:dyDescent="0.25">
      <c r="A447" s="1">
        <v>446</v>
      </c>
      <c r="B447" s="1" t="s">
        <v>41</v>
      </c>
      <c r="C447" s="1" t="e">
        <f>VLOOKUP(PROJETS!B447,CLIENTS!$B$2:$C$700, 2, FALSE)</f>
        <v>#N/A</v>
      </c>
      <c r="H447" s="9">
        <f t="shared" si="13"/>
        <v>0</v>
      </c>
      <c r="K447" s="4" t="str">
        <f>IF(D447="","",COUNTIF(TÂCHES!$D$2:$D$699,D447))</f>
        <v/>
      </c>
      <c r="L447" s="4">
        <f ca="1">SUMIF(TÂCHES!$D$2:$O$699,PROJETS!D447,TÂCHES!$K$2:$K$699)</f>
        <v>0</v>
      </c>
      <c r="M447" s="4">
        <f>COUNTIFS(TÂCHES!$N$2:$N$699,"Terminé",TÂCHES!$D$2:$D$699,D447)</f>
        <v>0</v>
      </c>
      <c r="N447" s="3" t="str">
        <f>IF(NOT(ISBLANK(G447)),G447-PARAMETRES!$C$6,"")</f>
        <v/>
      </c>
      <c r="O447" s="1" t="str">
        <f t="shared" si="12"/>
        <v>0</v>
      </c>
    </row>
    <row r="448" spans="1:15" x14ac:dyDescent="0.25">
      <c r="A448" s="1">
        <v>447</v>
      </c>
      <c r="B448" s="1" t="s">
        <v>41</v>
      </c>
      <c r="C448" s="1" t="e">
        <f>VLOOKUP(PROJETS!B448,CLIENTS!$B$2:$C$700, 2, FALSE)</f>
        <v>#N/A</v>
      </c>
      <c r="H448" s="9">
        <f t="shared" si="13"/>
        <v>0</v>
      </c>
      <c r="K448" s="4" t="str">
        <f>IF(D448="","",COUNTIF(TÂCHES!$D$2:$D$699,D448))</f>
        <v/>
      </c>
      <c r="L448" s="4">
        <f ca="1">SUMIF(TÂCHES!$D$2:$O$699,PROJETS!D448,TÂCHES!$K$2:$K$699)</f>
        <v>0</v>
      </c>
      <c r="M448" s="4">
        <f>COUNTIFS(TÂCHES!$N$2:$N$699,"Terminé",TÂCHES!$D$2:$D$699,D448)</f>
        <v>0</v>
      </c>
      <c r="N448" s="3" t="str">
        <f>IF(NOT(ISBLANK(G448)),G448-PARAMETRES!$C$6,"")</f>
        <v/>
      </c>
      <c r="O448" s="1" t="str">
        <f t="shared" si="12"/>
        <v>0</v>
      </c>
    </row>
    <row r="449" spans="1:15" x14ac:dyDescent="0.25">
      <c r="A449" s="1">
        <v>448</v>
      </c>
      <c r="B449" s="1" t="s">
        <v>41</v>
      </c>
      <c r="C449" s="1" t="e">
        <f>VLOOKUP(PROJETS!B449,CLIENTS!$B$2:$C$700, 2, FALSE)</f>
        <v>#N/A</v>
      </c>
      <c r="H449" s="9">
        <f t="shared" si="13"/>
        <v>0</v>
      </c>
      <c r="K449" s="4" t="str">
        <f>IF(D449="","",COUNTIF(TÂCHES!$D$2:$D$699,D449))</f>
        <v/>
      </c>
      <c r="L449" s="4">
        <f ca="1">SUMIF(TÂCHES!$D$2:$O$699,PROJETS!D449,TÂCHES!$K$2:$K$699)</f>
        <v>0</v>
      </c>
      <c r="M449" s="4">
        <f>COUNTIFS(TÂCHES!$N$2:$N$699,"Terminé",TÂCHES!$D$2:$D$699,D449)</f>
        <v>0</v>
      </c>
      <c r="N449" s="3" t="str">
        <f>IF(NOT(ISBLANK(G449)),G449-PARAMETRES!$C$6,"")</f>
        <v/>
      </c>
      <c r="O449" s="1" t="str">
        <f t="shared" si="12"/>
        <v>0</v>
      </c>
    </row>
    <row r="450" spans="1:15" x14ac:dyDescent="0.25">
      <c r="A450" s="1">
        <v>449</v>
      </c>
      <c r="B450" s="1" t="s">
        <v>41</v>
      </c>
      <c r="C450" s="1" t="e">
        <f>VLOOKUP(PROJETS!B450,CLIENTS!$B$2:$C$700, 2, FALSE)</f>
        <v>#N/A</v>
      </c>
      <c r="H450" s="9">
        <f t="shared" si="13"/>
        <v>0</v>
      </c>
      <c r="K450" s="4" t="str">
        <f>IF(D450="","",COUNTIF(TÂCHES!$D$2:$D$699,D450))</f>
        <v/>
      </c>
      <c r="L450" s="4">
        <f ca="1">SUMIF(TÂCHES!$D$2:$O$699,PROJETS!D450,TÂCHES!$K$2:$K$699)</f>
        <v>0</v>
      </c>
      <c r="M450" s="4">
        <f>COUNTIFS(TÂCHES!$N$2:$N$699,"Terminé",TÂCHES!$D$2:$D$699,D450)</f>
        <v>0</v>
      </c>
      <c r="N450" s="3" t="str">
        <f>IF(NOT(ISBLANK(G450)),G450-PARAMETRES!$C$6,"")</f>
        <v/>
      </c>
      <c r="O450" s="1" t="str">
        <f t="shared" ref="O450:O513" si="14">IF(AND(I450="Terminé",N450=0),"1","0")</f>
        <v>0</v>
      </c>
    </row>
    <row r="451" spans="1:15" x14ac:dyDescent="0.25">
      <c r="A451" s="1">
        <v>450</v>
      </c>
      <c r="B451" s="1" t="s">
        <v>41</v>
      </c>
      <c r="C451" s="1" t="e">
        <f>VLOOKUP(PROJETS!B451,CLIENTS!$B$2:$C$700, 2, FALSE)</f>
        <v>#N/A</v>
      </c>
      <c r="H451" s="9">
        <f t="shared" ref="H451:H514" si="15">G451-F451</f>
        <v>0</v>
      </c>
      <c r="K451" s="4" t="str">
        <f>IF(D451="","",COUNTIF(TÂCHES!$D$2:$D$699,D451))</f>
        <v/>
      </c>
      <c r="L451" s="4">
        <f ca="1">SUMIF(TÂCHES!$D$2:$O$699,PROJETS!D451,TÂCHES!$K$2:$K$699)</f>
        <v>0</v>
      </c>
      <c r="M451" s="4">
        <f>COUNTIFS(TÂCHES!$N$2:$N$699,"Terminé",TÂCHES!$D$2:$D$699,D451)</f>
        <v>0</v>
      </c>
      <c r="N451" s="3" t="str">
        <f>IF(NOT(ISBLANK(G451)),G451-PARAMETRES!$C$6,"")</f>
        <v/>
      </c>
      <c r="O451" s="1" t="str">
        <f t="shared" si="14"/>
        <v>0</v>
      </c>
    </row>
    <row r="452" spans="1:15" x14ac:dyDescent="0.25">
      <c r="A452" s="1">
        <v>451</v>
      </c>
      <c r="B452" s="1" t="s">
        <v>41</v>
      </c>
      <c r="C452" s="1" t="e">
        <f>VLOOKUP(PROJETS!B452,CLIENTS!$B$2:$C$700, 2, FALSE)</f>
        <v>#N/A</v>
      </c>
      <c r="H452" s="9">
        <f t="shared" si="15"/>
        <v>0</v>
      </c>
      <c r="K452" s="4" t="str">
        <f>IF(D452="","",COUNTIF(TÂCHES!$D$2:$D$699,D452))</f>
        <v/>
      </c>
      <c r="L452" s="4">
        <f ca="1">SUMIF(TÂCHES!$D$2:$O$699,PROJETS!D452,TÂCHES!$K$2:$K$699)</f>
        <v>0</v>
      </c>
      <c r="M452" s="4">
        <f>COUNTIFS(TÂCHES!$N$2:$N$699,"Terminé",TÂCHES!$D$2:$D$699,D452)</f>
        <v>0</v>
      </c>
      <c r="N452" s="3" t="str">
        <f>IF(NOT(ISBLANK(G452)),G452-PARAMETRES!$C$6,"")</f>
        <v/>
      </c>
      <c r="O452" s="1" t="str">
        <f t="shared" si="14"/>
        <v>0</v>
      </c>
    </row>
    <row r="453" spans="1:15" x14ac:dyDescent="0.25">
      <c r="A453" s="1">
        <v>452</v>
      </c>
      <c r="B453" s="1" t="s">
        <v>41</v>
      </c>
      <c r="C453" s="1" t="e">
        <f>VLOOKUP(PROJETS!B453,CLIENTS!$B$2:$C$700, 2, FALSE)</f>
        <v>#N/A</v>
      </c>
      <c r="H453" s="9">
        <f t="shared" si="15"/>
        <v>0</v>
      </c>
      <c r="K453" s="4" t="str">
        <f>IF(D453="","",COUNTIF(TÂCHES!$D$2:$D$699,D453))</f>
        <v/>
      </c>
      <c r="L453" s="4">
        <f ca="1">SUMIF(TÂCHES!$D$2:$O$699,PROJETS!D453,TÂCHES!$K$2:$K$699)</f>
        <v>0</v>
      </c>
      <c r="M453" s="4">
        <f>COUNTIFS(TÂCHES!$N$2:$N$699,"Terminé",TÂCHES!$D$2:$D$699,D453)</f>
        <v>0</v>
      </c>
      <c r="N453" s="3" t="str">
        <f>IF(NOT(ISBLANK(G453)),G453-PARAMETRES!$C$6,"")</f>
        <v/>
      </c>
      <c r="O453" s="1" t="str">
        <f t="shared" si="14"/>
        <v>0</v>
      </c>
    </row>
    <row r="454" spans="1:15" x14ac:dyDescent="0.25">
      <c r="A454" s="1">
        <v>453</v>
      </c>
      <c r="B454" s="1" t="s">
        <v>41</v>
      </c>
      <c r="C454" s="1" t="e">
        <f>VLOOKUP(PROJETS!B454,CLIENTS!$B$2:$C$700, 2, FALSE)</f>
        <v>#N/A</v>
      </c>
      <c r="H454" s="9">
        <f t="shared" si="15"/>
        <v>0</v>
      </c>
      <c r="K454" s="4" t="str">
        <f>IF(D454="","",COUNTIF(TÂCHES!$D$2:$D$699,D454))</f>
        <v/>
      </c>
      <c r="L454" s="4">
        <f ca="1">SUMIF(TÂCHES!$D$2:$O$699,PROJETS!D454,TÂCHES!$K$2:$K$699)</f>
        <v>0</v>
      </c>
      <c r="M454" s="4">
        <f>COUNTIFS(TÂCHES!$N$2:$N$699,"Terminé",TÂCHES!$D$2:$D$699,D454)</f>
        <v>0</v>
      </c>
      <c r="N454" s="3" t="str">
        <f>IF(NOT(ISBLANK(G454)),G454-PARAMETRES!$C$6,"")</f>
        <v/>
      </c>
      <c r="O454" s="1" t="str">
        <f t="shared" si="14"/>
        <v>0</v>
      </c>
    </row>
    <row r="455" spans="1:15" x14ac:dyDescent="0.25">
      <c r="A455" s="1">
        <v>454</v>
      </c>
      <c r="B455" s="1" t="s">
        <v>41</v>
      </c>
      <c r="C455" s="1" t="e">
        <f>VLOOKUP(PROJETS!B455,CLIENTS!$B$2:$C$700, 2, FALSE)</f>
        <v>#N/A</v>
      </c>
      <c r="H455" s="9">
        <f t="shared" si="15"/>
        <v>0</v>
      </c>
      <c r="K455" s="4" t="str">
        <f>IF(D455="","",COUNTIF(TÂCHES!$D$2:$D$699,D455))</f>
        <v/>
      </c>
      <c r="L455" s="4">
        <f ca="1">SUMIF(TÂCHES!$D$2:$O$699,PROJETS!D455,TÂCHES!$K$2:$K$699)</f>
        <v>0</v>
      </c>
      <c r="M455" s="4">
        <f>COUNTIFS(TÂCHES!$N$2:$N$699,"Terminé",TÂCHES!$D$2:$D$699,D455)</f>
        <v>0</v>
      </c>
      <c r="N455" s="3" t="str">
        <f>IF(NOT(ISBLANK(G455)),G455-PARAMETRES!$C$6,"")</f>
        <v/>
      </c>
      <c r="O455" s="1" t="str">
        <f t="shared" si="14"/>
        <v>0</v>
      </c>
    </row>
    <row r="456" spans="1:15" x14ac:dyDescent="0.25">
      <c r="A456" s="1">
        <v>455</v>
      </c>
      <c r="B456" s="1" t="s">
        <v>41</v>
      </c>
      <c r="C456" s="1" t="e">
        <f>VLOOKUP(PROJETS!B456,CLIENTS!$B$2:$C$700, 2, FALSE)</f>
        <v>#N/A</v>
      </c>
      <c r="H456" s="9">
        <f t="shared" si="15"/>
        <v>0</v>
      </c>
      <c r="K456" s="4" t="str">
        <f>IF(D456="","",COUNTIF(TÂCHES!$D$2:$D$699,D456))</f>
        <v/>
      </c>
      <c r="L456" s="4">
        <f ca="1">SUMIF(TÂCHES!$D$2:$O$699,PROJETS!D456,TÂCHES!$K$2:$K$699)</f>
        <v>0</v>
      </c>
      <c r="M456" s="4">
        <f>COUNTIFS(TÂCHES!$N$2:$N$699,"Terminé",TÂCHES!$D$2:$D$699,D456)</f>
        <v>0</v>
      </c>
      <c r="N456" s="3" t="str">
        <f>IF(NOT(ISBLANK(G456)),G456-PARAMETRES!$C$6,"")</f>
        <v/>
      </c>
      <c r="O456" s="1" t="str">
        <f t="shared" si="14"/>
        <v>0</v>
      </c>
    </row>
    <row r="457" spans="1:15" x14ac:dyDescent="0.25">
      <c r="A457" s="1">
        <v>456</v>
      </c>
      <c r="B457" s="1" t="s">
        <v>41</v>
      </c>
      <c r="C457" s="1" t="e">
        <f>VLOOKUP(PROJETS!B457,CLIENTS!$B$2:$C$700, 2, FALSE)</f>
        <v>#N/A</v>
      </c>
      <c r="H457" s="9">
        <f t="shared" si="15"/>
        <v>0</v>
      </c>
      <c r="K457" s="4" t="str">
        <f>IF(D457="","",COUNTIF(TÂCHES!$D$2:$D$699,D457))</f>
        <v/>
      </c>
      <c r="L457" s="4">
        <f ca="1">SUMIF(TÂCHES!$D$2:$O$699,PROJETS!D457,TÂCHES!$K$2:$K$699)</f>
        <v>0</v>
      </c>
      <c r="M457" s="4">
        <f>COUNTIFS(TÂCHES!$N$2:$N$699,"Terminé",TÂCHES!$D$2:$D$699,D457)</f>
        <v>0</v>
      </c>
      <c r="N457" s="3" t="str">
        <f>IF(NOT(ISBLANK(G457)),G457-PARAMETRES!$C$6,"")</f>
        <v/>
      </c>
      <c r="O457" s="1" t="str">
        <f t="shared" si="14"/>
        <v>0</v>
      </c>
    </row>
    <row r="458" spans="1:15" x14ac:dyDescent="0.25">
      <c r="A458" s="1">
        <v>457</v>
      </c>
      <c r="B458" s="1" t="s">
        <v>41</v>
      </c>
      <c r="C458" s="1" t="e">
        <f>VLOOKUP(PROJETS!B458,CLIENTS!$B$2:$C$700, 2, FALSE)</f>
        <v>#N/A</v>
      </c>
      <c r="H458" s="9">
        <f t="shared" si="15"/>
        <v>0</v>
      </c>
      <c r="K458" s="4" t="str">
        <f>IF(D458="","",COUNTIF(TÂCHES!$D$2:$D$699,D458))</f>
        <v/>
      </c>
      <c r="L458" s="4">
        <f ca="1">SUMIF(TÂCHES!$D$2:$O$699,PROJETS!D458,TÂCHES!$K$2:$K$699)</f>
        <v>0</v>
      </c>
      <c r="M458" s="4">
        <f>COUNTIFS(TÂCHES!$N$2:$N$699,"Terminé",TÂCHES!$D$2:$D$699,D458)</f>
        <v>0</v>
      </c>
      <c r="N458" s="3" t="str">
        <f>IF(NOT(ISBLANK(G458)),G458-PARAMETRES!$C$6,"")</f>
        <v/>
      </c>
      <c r="O458" s="1" t="str">
        <f t="shared" si="14"/>
        <v>0</v>
      </c>
    </row>
    <row r="459" spans="1:15" x14ac:dyDescent="0.25">
      <c r="A459" s="1">
        <v>458</v>
      </c>
      <c r="B459" s="1" t="s">
        <v>41</v>
      </c>
      <c r="C459" s="1" t="e">
        <f>VLOOKUP(PROJETS!B459,CLIENTS!$B$2:$C$700, 2, FALSE)</f>
        <v>#N/A</v>
      </c>
      <c r="H459" s="9">
        <f t="shared" si="15"/>
        <v>0</v>
      </c>
      <c r="K459" s="4" t="str">
        <f>IF(D459="","",COUNTIF(TÂCHES!$D$2:$D$699,D459))</f>
        <v/>
      </c>
      <c r="L459" s="4">
        <f ca="1">SUMIF(TÂCHES!$D$2:$O$699,PROJETS!D459,TÂCHES!$K$2:$K$699)</f>
        <v>0</v>
      </c>
      <c r="M459" s="4">
        <f>COUNTIFS(TÂCHES!$N$2:$N$699,"Terminé",TÂCHES!$D$2:$D$699,D459)</f>
        <v>0</v>
      </c>
      <c r="N459" s="3" t="str">
        <f>IF(NOT(ISBLANK(G459)),G459-PARAMETRES!$C$6,"")</f>
        <v/>
      </c>
      <c r="O459" s="1" t="str">
        <f t="shared" si="14"/>
        <v>0</v>
      </c>
    </row>
    <row r="460" spans="1:15" x14ac:dyDescent="0.25">
      <c r="A460" s="1">
        <v>459</v>
      </c>
      <c r="B460" s="1" t="s">
        <v>41</v>
      </c>
      <c r="C460" s="1" t="e">
        <f>VLOOKUP(PROJETS!B460,CLIENTS!$B$2:$C$700, 2, FALSE)</f>
        <v>#N/A</v>
      </c>
      <c r="H460" s="9">
        <f t="shared" si="15"/>
        <v>0</v>
      </c>
      <c r="K460" s="4" t="str">
        <f>IF(D460="","",COUNTIF(TÂCHES!$D$2:$D$699,D460))</f>
        <v/>
      </c>
      <c r="L460" s="4">
        <f ca="1">SUMIF(TÂCHES!$D$2:$O$699,PROJETS!D460,TÂCHES!$K$2:$K$699)</f>
        <v>0</v>
      </c>
      <c r="M460" s="4">
        <f>COUNTIFS(TÂCHES!$N$2:$N$699,"Terminé",TÂCHES!$D$2:$D$699,D460)</f>
        <v>0</v>
      </c>
      <c r="N460" s="3" t="str">
        <f>IF(NOT(ISBLANK(G460)),G460-PARAMETRES!$C$6,"")</f>
        <v/>
      </c>
      <c r="O460" s="1" t="str">
        <f t="shared" si="14"/>
        <v>0</v>
      </c>
    </row>
    <row r="461" spans="1:15" x14ac:dyDescent="0.25">
      <c r="A461" s="1">
        <v>460</v>
      </c>
      <c r="B461" s="1" t="s">
        <v>41</v>
      </c>
      <c r="C461" s="1" t="e">
        <f>VLOOKUP(PROJETS!B461,CLIENTS!$B$2:$C$700, 2, FALSE)</f>
        <v>#N/A</v>
      </c>
      <c r="H461" s="9">
        <f t="shared" si="15"/>
        <v>0</v>
      </c>
      <c r="K461" s="4" t="str">
        <f>IF(D461="","",COUNTIF(TÂCHES!$D$2:$D$699,D461))</f>
        <v/>
      </c>
      <c r="L461" s="4">
        <f ca="1">SUMIF(TÂCHES!$D$2:$O$699,PROJETS!D461,TÂCHES!$K$2:$K$699)</f>
        <v>0</v>
      </c>
      <c r="M461" s="4">
        <f>COUNTIFS(TÂCHES!$N$2:$N$699,"Terminé",TÂCHES!$D$2:$D$699,D461)</f>
        <v>0</v>
      </c>
      <c r="N461" s="3" t="str">
        <f>IF(NOT(ISBLANK(G461)),G461-PARAMETRES!$C$6,"")</f>
        <v/>
      </c>
      <c r="O461" s="1" t="str">
        <f t="shared" si="14"/>
        <v>0</v>
      </c>
    </row>
    <row r="462" spans="1:15" x14ac:dyDescent="0.25">
      <c r="A462" s="1">
        <v>461</v>
      </c>
      <c r="B462" s="1" t="s">
        <v>41</v>
      </c>
      <c r="C462" s="1" t="e">
        <f>VLOOKUP(PROJETS!B462,CLIENTS!$B$2:$C$700, 2, FALSE)</f>
        <v>#N/A</v>
      </c>
      <c r="H462" s="9">
        <f t="shared" si="15"/>
        <v>0</v>
      </c>
      <c r="K462" s="4" t="str">
        <f>IF(D462="","",COUNTIF(TÂCHES!$D$2:$D$699,D462))</f>
        <v/>
      </c>
      <c r="L462" s="4">
        <f ca="1">SUMIF(TÂCHES!$D$2:$O$699,PROJETS!D462,TÂCHES!$K$2:$K$699)</f>
        <v>0</v>
      </c>
      <c r="M462" s="4">
        <f>COUNTIFS(TÂCHES!$N$2:$N$699,"Terminé",TÂCHES!$D$2:$D$699,D462)</f>
        <v>0</v>
      </c>
      <c r="N462" s="3" t="str">
        <f>IF(NOT(ISBLANK(G462)),G462-PARAMETRES!$C$6,"")</f>
        <v/>
      </c>
      <c r="O462" s="1" t="str">
        <f t="shared" si="14"/>
        <v>0</v>
      </c>
    </row>
    <row r="463" spans="1:15" x14ac:dyDescent="0.25">
      <c r="A463" s="1">
        <v>462</v>
      </c>
      <c r="B463" s="1" t="s">
        <v>41</v>
      </c>
      <c r="C463" s="1" t="e">
        <f>VLOOKUP(PROJETS!B463,CLIENTS!$B$2:$C$700, 2, FALSE)</f>
        <v>#N/A</v>
      </c>
      <c r="H463" s="9">
        <f t="shared" si="15"/>
        <v>0</v>
      </c>
      <c r="K463" s="4" t="str">
        <f>IF(D463="","",COUNTIF(TÂCHES!$D$2:$D$699,D463))</f>
        <v/>
      </c>
      <c r="L463" s="4">
        <f ca="1">SUMIF(TÂCHES!$D$2:$O$699,PROJETS!D463,TÂCHES!$K$2:$K$699)</f>
        <v>0</v>
      </c>
      <c r="M463" s="4">
        <f>COUNTIFS(TÂCHES!$N$2:$N$699,"Terminé",TÂCHES!$D$2:$D$699,D463)</f>
        <v>0</v>
      </c>
      <c r="N463" s="3" t="str">
        <f>IF(NOT(ISBLANK(G463)),G463-PARAMETRES!$C$6,"")</f>
        <v/>
      </c>
      <c r="O463" s="1" t="str">
        <f t="shared" si="14"/>
        <v>0</v>
      </c>
    </row>
    <row r="464" spans="1:15" x14ac:dyDescent="0.25">
      <c r="A464" s="1">
        <v>463</v>
      </c>
      <c r="B464" s="1" t="s">
        <v>41</v>
      </c>
      <c r="C464" s="1" t="e">
        <f>VLOOKUP(PROJETS!B464,CLIENTS!$B$2:$C$700, 2, FALSE)</f>
        <v>#N/A</v>
      </c>
      <c r="H464" s="9">
        <f t="shared" si="15"/>
        <v>0</v>
      </c>
      <c r="K464" s="4" t="str">
        <f>IF(D464="","",COUNTIF(TÂCHES!$D$2:$D$699,D464))</f>
        <v/>
      </c>
      <c r="L464" s="4">
        <f ca="1">SUMIF(TÂCHES!$D$2:$O$699,PROJETS!D464,TÂCHES!$K$2:$K$699)</f>
        <v>0</v>
      </c>
      <c r="M464" s="4">
        <f>COUNTIFS(TÂCHES!$N$2:$N$699,"Terminé",TÂCHES!$D$2:$D$699,D464)</f>
        <v>0</v>
      </c>
      <c r="N464" s="3" t="str">
        <f>IF(NOT(ISBLANK(G464)),G464-PARAMETRES!$C$6,"")</f>
        <v/>
      </c>
      <c r="O464" s="1" t="str">
        <f t="shared" si="14"/>
        <v>0</v>
      </c>
    </row>
    <row r="465" spans="1:15" x14ac:dyDescent="0.25">
      <c r="A465" s="1">
        <v>464</v>
      </c>
      <c r="B465" s="1" t="s">
        <v>41</v>
      </c>
      <c r="C465" s="1" t="e">
        <f>VLOOKUP(PROJETS!B465,CLIENTS!$B$2:$C$700, 2, FALSE)</f>
        <v>#N/A</v>
      </c>
      <c r="H465" s="9">
        <f t="shared" si="15"/>
        <v>0</v>
      </c>
      <c r="K465" s="4" t="str">
        <f>IF(D465="","",COUNTIF(TÂCHES!$D$2:$D$699,D465))</f>
        <v/>
      </c>
      <c r="L465" s="4">
        <f ca="1">SUMIF(TÂCHES!$D$2:$O$699,PROJETS!D465,TÂCHES!$K$2:$K$699)</f>
        <v>0</v>
      </c>
      <c r="M465" s="4">
        <f>COUNTIFS(TÂCHES!$N$2:$N$699,"Terminé",TÂCHES!$D$2:$D$699,D465)</f>
        <v>0</v>
      </c>
      <c r="N465" s="3" t="str">
        <f>IF(NOT(ISBLANK(G465)),G465-PARAMETRES!$C$6,"")</f>
        <v/>
      </c>
      <c r="O465" s="1" t="str">
        <f t="shared" si="14"/>
        <v>0</v>
      </c>
    </row>
    <row r="466" spans="1:15" x14ac:dyDescent="0.25">
      <c r="A466" s="1">
        <v>465</v>
      </c>
      <c r="B466" s="1" t="s">
        <v>41</v>
      </c>
      <c r="C466" s="1" t="e">
        <f>VLOOKUP(PROJETS!B466,CLIENTS!$B$2:$C$700, 2, FALSE)</f>
        <v>#N/A</v>
      </c>
      <c r="H466" s="9">
        <f t="shared" si="15"/>
        <v>0</v>
      </c>
      <c r="K466" s="4" t="str">
        <f>IF(D466="","",COUNTIF(TÂCHES!$D$2:$D$699,D466))</f>
        <v/>
      </c>
      <c r="L466" s="4">
        <f ca="1">SUMIF(TÂCHES!$D$2:$O$699,PROJETS!D466,TÂCHES!$K$2:$K$699)</f>
        <v>0</v>
      </c>
      <c r="M466" s="4">
        <f>COUNTIFS(TÂCHES!$N$2:$N$699,"Terminé",TÂCHES!$D$2:$D$699,D466)</f>
        <v>0</v>
      </c>
      <c r="N466" s="3" t="str">
        <f>IF(NOT(ISBLANK(G466)),G466-PARAMETRES!$C$6,"")</f>
        <v/>
      </c>
      <c r="O466" s="1" t="str">
        <f t="shared" si="14"/>
        <v>0</v>
      </c>
    </row>
    <row r="467" spans="1:15" x14ac:dyDescent="0.25">
      <c r="A467" s="1">
        <v>466</v>
      </c>
      <c r="B467" s="1" t="s">
        <v>41</v>
      </c>
      <c r="C467" s="1" t="e">
        <f>VLOOKUP(PROJETS!B467,CLIENTS!$B$2:$C$700, 2, FALSE)</f>
        <v>#N/A</v>
      </c>
      <c r="H467" s="9">
        <f t="shared" si="15"/>
        <v>0</v>
      </c>
      <c r="K467" s="4" t="str">
        <f>IF(D467="","",COUNTIF(TÂCHES!$D$2:$D$699,D467))</f>
        <v/>
      </c>
      <c r="L467" s="4">
        <f ca="1">SUMIF(TÂCHES!$D$2:$O$699,PROJETS!D467,TÂCHES!$K$2:$K$699)</f>
        <v>0</v>
      </c>
      <c r="M467" s="4">
        <f>COUNTIFS(TÂCHES!$N$2:$N$699,"Terminé",TÂCHES!$D$2:$D$699,D467)</f>
        <v>0</v>
      </c>
      <c r="N467" s="3" t="str">
        <f>IF(NOT(ISBLANK(G467)),G467-PARAMETRES!$C$6,"")</f>
        <v/>
      </c>
      <c r="O467" s="1" t="str">
        <f t="shared" si="14"/>
        <v>0</v>
      </c>
    </row>
    <row r="468" spans="1:15" x14ac:dyDescent="0.25">
      <c r="A468" s="1">
        <v>467</v>
      </c>
      <c r="B468" s="1" t="s">
        <v>41</v>
      </c>
      <c r="C468" s="1" t="e">
        <f>VLOOKUP(PROJETS!B468,CLIENTS!$B$2:$C$700, 2, FALSE)</f>
        <v>#N/A</v>
      </c>
      <c r="H468" s="9">
        <f t="shared" si="15"/>
        <v>0</v>
      </c>
      <c r="K468" s="4" t="str">
        <f>IF(D468="","",COUNTIF(TÂCHES!$D$2:$D$699,D468))</f>
        <v/>
      </c>
      <c r="L468" s="4">
        <f ca="1">SUMIF(TÂCHES!$D$2:$O$699,PROJETS!D468,TÂCHES!$K$2:$K$699)</f>
        <v>0</v>
      </c>
      <c r="M468" s="4">
        <f>COUNTIFS(TÂCHES!$N$2:$N$699,"Terminé",TÂCHES!$D$2:$D$699,D468)</f>
        <v>0</v>
      </c>
      <c r="N468" s="3" t="str">
        <f>IF(NOT(ISBLANK(G468)),G468-PARAMETRES!$C$6,"")</f>
        <v/>
      </c>
      <c r="O468" s="1" t="str">
        <f t="shared" si="14"/>
        <v>0</v>
      </c>
    </row>
    <row r="469" spans="1:15" x14ac:dyDescent="0.25">
      <c r="A469" s="1">
        <v>468</v>
      </c>
      <c r="B469" s="1" t="s">
        <v>41</v>
      </c>
      <c r="C469" s="1" t="e">
        <f>VLOOKUP(PROJETS!B469,CLIENTS!$B$2:$C$700, 2, FALSE)</f>
        <v>#N/A</v>
      </c>
      <c r="H469" s="9">
        <f t="shared" si="15"/>
        <v>0</v>
      </c>
      <c r="K469" s="4" t="str">
        <f>IF(D469="","",COUNTIF(TÂCHES!$D$2:$D$699,D469))</f>
        <v/>
      </c>
      <c r="L469" s="4">
        <f ca="1">SUMIF(TÂCHES!$D$2:$O$699,PROJETS!D469,TÂCHES!$K$2:$K$699)</f>
        <v>0</v>
      </c>
      <c r="M469" s="4">
        <f>COUNTIFS(TÂCHES!$N$2:$N$699,"Terminé",TÂCHES!$D$2:$D$699,D469)</f>
        <v>0</v>
      </c>
      <c r="N469" s="3" t="str">
        <f>IF(NOT(ISBLANK(G469)),G469-PARAMETRES!$C$6,"")</f>
        <v/>
      </c>
      <c r="O469" s="1" t="str">
        <f t="shared" si="14"/>
        <v>0</v>
      </c>
    </row>
    <row r="470" spans="1:15" x14ac:dyDescent="0.25">
      <c r="A470" s="1">
        <v>469</v>
      </c>
      <c r="B470" s="1" t="s">
        <v>41</v>
      </c>
      <c r="C470" s="1" t="e">
        <f>VLOOKUP(PROJETS!B470,CLIENTS!$B$2:$C$700, 2, FALSE)</f>
        <v>#N/A</v>
      </c>
      <c r="H470" s="9">
        <f t="shared" si="15"/>
        <v>0</v>
      </c>
      <c r="K470" s="4" t="str">
        <f>IF(D470="","",COUNTIF(TÂCHES!$D$2:$D$699,D470))</f>
        <v/>
      </c>
      <c r="L470" s="4">
        <f ca="1">SUMIF(TÂCHES!$D$2:$O$699,PROJETS!D470,TÂCHES!$K$2:$K$699)</f>
        <v>0</v>
      </c>
      <c r="M470" s="4">
        <f>COUNTIFS(TÂCHES!$N$2:$N$699,"Terminé",TÂCHES!$D$2:$D$699,D470)</f>
        <v>0</v>
      </c>
      <c r="N470" s="3" t="str">
        <f>IF(NOT(ISBLANK(G470)),G470-PARAMETRES!$C$6,"")</f>
        <v/>
      </c>
      <c r="O470" s="1" t="str">
        <f t="shared" si="14"/>
        <v>0</v>
      </c>
    </row>
    <row r="471" spans="1:15" x14ac:dyDescent="0.25">
      <c r="A471" s="1">
        <v>470</v>
      </c>
      <c r="B471" s="1" t="s">
        <v>41</v>
      </c>
      <c r="C471" s="1" t="e">
        <f>VLOOKUP(PROJETS!B471,CLIENTS!$B$2:$C$700, 2, FALSE)</f>
        <v>#N/A</v>
      </c>
      <c r="H471" s="9">
        <f t="shared" si="15"/>
        <v>0</v>
      </c>
      <c r="K471" s="4" t="str">
        <f>IF(D471="","",COUNTIF(TÂCHES!$D$2:$D$699,D471))</f>
        <v/>
      </c>
      <c r="L471" s="4">
        <f ca="1">SUMIF(TÂCHES!$D$2:$O$699,PROJETS!D471,TÂCHES!$K$2:$K$699)</f>
        <v>0</v>
      </c>
      <c r="M471" s="4">
        <f>COUNTIFS(TÂCHES!$N$2:$N$699,"Terminé",TÂCHES!$D$2:$D$699,D471)</f>
        <v>0</v>
      </c>
      <c r="N471" s="3" t="str">
        <f>IF(NOT(ISBLANK(G471)),G471-PARAMETRES!$C$6,"")</f>
        <v/>
      </c>
      <c r="O471" s="1" t="str">
        <f t="shared" si="14"/>
        <v>0</v>
      </c>
    </row>
    <row r="472" spans="1:15" x14ac:dyDescent="0.25">
      <c r="A472" s="1">
        <v>471</v>
      </c>
      <c r="B472" s="1" t="s">
        <v>41</v>
      </c>
      <c r="C472" s="1" t="e">
        <f>VLOOKUP(PROJETS!B472,CLIENTS!$B$2:$C$700, 2, FALSE)</f>
        <v>#N/A</v>
      </c>
      <c r="H472" s="9">
        <f t="shared" si="15"/>
        <v>0</v>
      </c>
      <c r="K472" s="4" t="str">
        <f>IF(D472="","",COUNTIF(TÂCHES!$D$2:$D$699,D472))</f>
        <v/>
      </c>
      <c r="L472" s="4">
        <f ca="1">SUMIF(TÂCHES!$D$2:$O$699,PROJETS!D472,TÂCHES!$K$2:$K$699)</f>
        <v>0</v>
      </c>
      <c r="M472" s="4">
        <f>COUNTIFS(TÂCHES!$N$2:$N$699,"Terminé",TÂCHES!$D$2:$D$699,D472)</f>
        <v>0</v>
      </c>
      <c r="N472" s="3" t="str">
        <f>IF(NOT(ISBLANK(G472)),G472-PARAMETRES!$C$6,"")</f>
        <v/>
      </c>
      <c r="O472" s="1" t="str">
        <f t="shared" si="14"/>
        <v>0</v>
      </c>
    </row>
    <row r="473" spans="1:15" x14ac:dyDescent="0.25">
      <c r="A473" s="1">
        <v>472</v>
      </c>
      <c r="B473" s="1" t="s">
        <v>41</v>
      </c>
      <c r="C473" s="1" t="e">
        <f>VLOOKUP(PROJETS!B473,CLIENTS!$B$2:$C$700, 2, FALSE)</f>
        <v>#N/A</v>
      </c>
      <c r="H473" s="9">
        <f t="shared" si="15"/>
        <v>0</v>
      </c>
      <c r="K473" s="4" t="str">
        <f>IF(D473="","",COUNTIF(TÂCHES!$D$2:$D$699,D473))</f>
        <v/>
      </c>
      <c r="L473" s="4">
        <f ca="1">SUMIF(TÂCHES!$D$2:$O$699,PROJETS!D473,TÂCHES!$K$2:$K$699)</f>
        <v>0</v>
      </c>
      <c r="M473" s="4">
        <f>COUNTIFS(TÂCHES!$N$2:$N$699,"Terminé",TÂCHES!$D$2:$D$699,D473)</f>
        <v>0</v>
      </c>
      <c r="N473" s="3" t="str">
        <f>IF(NOT(ISBLANK(G473)),G473-PARAMETRES!$C$6,"")</f>
        <v/>
      </c>
      <c r="O473" s="1" t="str">
        <f t="shared" si="14"/>
        <v>0</v>
      </c>
    </row>
    <row r="474" spans="1:15" x14ac:dyDescent="0.25">
      <c r="A474" s="1">
        <v>473</v>
      </c>
      <c r="B474" s="1" t="s">
        <v>41</v>
      </c>
      <c r="C474" s="1" t="e">
        <f>VLOOKUP(PROJETS!B474,CLIENTS!$B$2:$C$700, 2, FALSE)</f>
        <v>#N/A</v>
      </c>
      <c r="H474" s="9">
        <f t="shared" si="15"/>
        <v>0</v>
      </c>
      <c r="K474" s="4" t="str">
        <f>IF(D474="","",COUNTIF(TÂCHES!$D$2:$D$699,D474))</f>
        <v/>
      </c>
      <c r="L474" s="4">
        <f ca="1">SUMIF(TÂCHES!$D$2:$O$699,PROJETS!D474,TÂCHES!$K$2:$K$699)</f>
        <v>0</v>
      </c>
      <c r="M474" s="4">
        <f>COUNTIFS(TÂCHES!$N$2:$N$699,"Terminé",TÂCHES!$D$2:$D$699,D474)</f>
        <v>0</v>
      </c>
      <c r="N474" s="3" t="str">
        <f>IF(NOT(ISBLANK(G474)),G474-PARAMETRES!$C$6,"")</f>
        <v/>
      </c>
      <c r="O474" s="1" t="str">
        <f t="shared" si="14"/>
        <v>0</v>
      </c>
    </row>
    <row r="475" spans="1:15" x14ac:dyDescent="0.25">
      <c r="A475" s="1">
        <v>474</v>
      </c>
      <c r="B475" s="1" t="s">
        <v>41</v>
      </c>
      <c r="C475" s="1" t="e">
        <f>VLOOKUP(PROJETS!B475,CLIENTS!$B$2:$C$700, 2, FALSE)</f>
        <v>#N/A</v>
      </c>
      <c r="H475" s="9">
        <f t="shared" si="15"/>
        <v>0</v>
      </c>
      <c r="K475" s="4" t="str">
        <f>IF(D475="","",COUNTIF(TÂCHES!$D$2:$D$699,D475))</f>
        <v/>
      </c>
      <c r="L475" s="4">
        <f ca="1">SUMIF(TÂCHES!$D$2:$O$699,PROJETS!D475,TÂCHES!$K$2:$K$699)</f>
        <v>0</v>
      </c>
      <c r="M475" s="4">
        <f>COUNTIFS(TÂCHES!$N$2:$N$699,"Terminé",TÂCHES!$D$2:$D$699,D475)</f>
        <v>0</v>
      </c>
      <c r="N475" s="3" t="str">
        <f>IF(NOT(ISBLANK(G475)),G475-PARAMETRES!$C$6,"")</f>
        <v/>
      </c>
      <c r="O475" s="1" t="str">
        <f t="shared" si="14"/>
        <v>0</v>
      </c>
    </row>
    <row r="476" spans="1:15" x14ac:dyDescent="0.25">
      <c r="A476" s="1">
        <v>475</v>
      </c>
      <c r="B476" s="1" t="s">
        <v>41</v>
      </c>
      <c r="C476" s="1" t="e">
        <f>VLOOKUP(PROJETS!B476,CLIENTS!$B$2:$C$700, 2, FALSE)</f>
        <v>#N/A</v>
      </c>
      <c r="H476" s="9">
        <f t="shared" si="15"/>
        <v>0</v>
      </c>
      <c r="K476" s="4" t="str">
        <f>IF(D476="","",COUNTIF(TÂCHES!$D$2:$D$699,D476))</f>
        <v/>
      </c>
      <c r="L476" s="4">
        <f ca="1">SUMIF(TÂCHES!$D$2:$O$699,PROJETS!D476,TÂCHES!$K$2:$K$699)</f>
        <v>0</v>
      </c>
      <c r="M476" s="4">
        <f>COUNTIFS(TÂCHES!$N$2:$N$699,"Terminé",TÂCHES!$D$2:$D$699,D476)</f>
        <v>0</v>
      </c>
      <c r="N476" s="3" t="str">
        <f>IF(NOT(ISBLANK(G476)),G476-PARAMETRES!$C$6,"")</f>
        <v/>
      </c>
      <c r="O476" s="1" t="str">
        <f t="shared" si="14"/>
        <v>0</v>
      </c>
    </row>
    <row r="477" spans="1:15" x14ac:dyDescent="0.25">
      <c r="A477" s="1">
        <v>476</v>
      </c>
      <c r="B477" s="1" t="s">
        <v>41</v>
      </c>
      <c r="C477" s="1" t="e">
        <f>VLOOKUP(PROJETS!B477,CLIENTS!$B$2:$C$700, 2, FALSE)</f>
        <v>#N/A</v>
      </c>
      <c r="H477" s="9">
        <f t="shared" si="15"/>
        <v>0</v>
      </c>
      <c r="K477" s="4" t="str">
        <f>IF(D477="","",COUNTIF(TÂCHES!$D$2:$D$699,D477))</f>
        <v/>
      </c>
      <c r="L477" s="4">
        <f ca="1">SUMIF(TÂCHES!$D$2:$O$699,PROJETS!D477,TÂCHES!$K$2:$K$699)</f>
        <v>0</v>
      </c>
      <c r="M477" s="4">
        <f>COUNTIFS(TÂCHES!$N$2:$N$699,"Terminé",TÂCHES!$D$2:$D$699,D477)</f>
        <v>0</v>
      </c>
      <c r="N477" s="3" t="str">
        <f>IF(NOT(ISBLANK(G477)),G477-PARAMETRES!$C$6,"")</f>
        <v/>
      </c>
      <c r="O477" s="1" t="str">
        <f t="shared" si="14"/>
        <v>0</v>
      </c>
    </row>
    <row r="478" spans="1:15" x14ac:dyDescent="0.25">
      <c r="A478" s="1">
        <v>477</v>
      </c>
      <c r="B478" s="1" t="s">
        <v>41</v>
      </c>
      <c r="C478" s="1" t="e">
        <f>VLOOKUP(PROJETS!B478,CLIENTS!$B$2:$C$700, 2, FALSE)</f>
        <v>#N/A</v>
      </c>
      <c r="H478" s="9">
        <f t="shared" si="15"/>
        <v>0</v>
      </c>
      <c r="K478" s="4" t="str">
        <f>IF(D478="","",COUNTIF(TÂCHES!$D$2:$D$699,D478))</f>
        <v/>
      </c>
      <c r="L478" s="4">
        <f ca="1">SUMIF(TÂCHES!$D$2:$O$699,PROJETS!D478,TÂCHES!$K$2:$K$699)</f>
        <v>0</v>
      </c>
      <c r="M478" s="4">
        <f>COUNTIFS(TÂCHES!$N$2:$N$699,"Terminé",TÂCHES!$D$2:$D$699,D478)</f>
        <v>0</v>
      </c>
      <c r="N478" s="3" t="str">
        <f>IF(NOT(ISBLANK(G478)),G478-PARAMETRES!$C$6,"")</f>
        <v/>
      </c>
      <c r="O478" s="1" t="str">
        <f t="shared" si="14"/>
        <v>0</v>
      </c>
    </row>
    <row r="479" spans="1:15" x14ac:dyDescent="0.25">
      <c r="A479" s="1">
        <v>478</v>
      </c>
      <c r="B479" s="1" t="s">
        <v>41</v>
      </c>
      <c r="C479" s="1" t="e">
        <f>VLOOKUP(PROJETS!B479,CLIENTS!$B$2:$C$700, 2, FALSE)</f>
        <v>#N/A</v>
      </c>
      <c r="H479" s="9">
        <f t="shared" si="15"/>
        <v>0</v>
      </c>
      <c r="K479" s="4" t="str">
        <f>IF(D479="","",COUNTIF(TÂCHES!$D$2:$D$699,D479))</f>
        <v/>
      </c>
      <c r="L479" s="4">
        <f ca="1">SUMIF(TÂCHES!$D$2:$O$699,PROJETS!D479,TÂCHES!$K$2:$K$699)</f>
        <v>0</v>
      </c>
      <c r="M479" s="4">
        <f>COUNTIFS(TÂCHES!$N$2:$N$699,"Terminé",TÂCHES!$D$2:$D$699,D479)</f>
        <v>0</v>
      </c>
      <c r="N479" s="3" t="str">
        <f>IF(NOT(ISBLANK(G479)),G479-PARAMETRES!$C$6,"")</f>
        <v/>
      </c>
      <c r="O479" s="1" t="str">
        <f t="shared" si="14"/>
        <v>0</v>
      </c>
    </row>
    <row r="480" spans="1:15" x14ac:dyDescent="0.25">
      <c r="A480" s="1">
        <v>479</v>
      </c>
      <c r="B480" s="1" t="s">
        <v>41</v>
      </c>
      <c r="C480" s="1" t="e">
        <f>VLOOKUP(PROJETS!B480,CLIENTS!$B$2:$C$700, 2, FALSE)</f>
        <v>#N/A</v>
      </c>
      <c r="H480" s="9">
        <f t="shared" si="15"/>
        <v>0</v>
      </c>
      <c r="K480" s="4" t="str">
        <f>IF(D480="","",COUNTIF(TÂCHES!$D$2:$D$699,D480))</f>
        <v/>
      </c>
      <c r="L480" s="4">
        <f ca="1">SUMIF(TÂCHES!$D$2:$O$699,PROJETS!D480,TÂCHES!$K$2:$K$699)</f>
        <v>0</v>
      </c>
      <c r="M480" s="4">
        <f>COUNTIFS(TÂCHES!$N$2:$N$699,"Terminé",TÂCHES!$D$2:$D$699,D480)</f>
        <v>0</v>
      </c>
      <c r="N480" s="3" t="str">
        <f>IF(NOT(ISBLANK(G480)),G480-PARAMETRES!$C$6,"")</f>
        <v/>
      </c>
      <c r="O480" s="1" t="str">
        <f t="shared" si="14"/>
        <v>0</v>
      </c>
    </row>
    <row r="481" spans="1:15" x14ac:dyDescent="0.25">
      <c r="A481" s="1">
        <v>480</v>
      </c>
      <c r="B481" s="1" t="s">
        <v>41</v>
      </c>
      <c r="C481" s="1" t="e">
        <f>VLOOKUP(PROJETS!B481,CLIENTS!$B$2:$C$700, 2, FALSE)</f>
        <v>#N/A</v>
      </c>
      <c r="H481" s="9">
        <f t="shared" si="15"/>
        <v>0</v>
      </c>
      <c r="K481" s="4" t="str">
        <f>IF(D481="","",COUNTIF(TÂCHES!$D$2:$D$699,D481))</f>
        <v/>
      </c>
      <c r="L481" s="4">
        <f ca="1">SUMIF(TÂCHES!$D$2:$O$699,PROJETS!D481,TÂCHES!$K$2:$K$699)</f>
        <v>0</v>
      </c>
      <c r="M481" s="4">
        <f>COUNTIFS(TÂCHES!$N$2:$N$699,"Terminé",TÂCHES!$D$2:$D$699,D481)</f>
        <v>0</v>
      </c>
      <c r="N481" s="3" t="str">
        <f>IF(NOT(ISBLANK(G481)),G481-PARAMETRES!$C$6,"")</f>
        <v/>
      </c>
      <c r="O481" s="1" t="str">
        <f t="shared" si="14"/>
        <v>0</v>
      </c>
    </row>
    <row r="482" spans="1:15" x14ac:dyDescent="0.25">
      <c r="A482" s="1">
        <v>481</v>
      </c>
      <c r="B482" s="1" t="s">
        <v>41</v>
      </c>
      <c r="C482" s="1" t="e">
        <f>VLOOKUP(PROJETS!B482,CLIENTS!$B$2:$C$700, 2, FALSE)</f>
        <v>#N/A</v>
      </c>
      <c r="H482" s="9">
        <f t="shared" si="15"/>
        <v>0</v>
      </c>
      <c r="K482" s="4" t="str">
        <f>IF(D482="","",COUNTIF(TÂCHES!$D$2:$D$699,D482))</f>
        <v/>
      </c>
      <c r="L482" s="4">
        <f ca="1">SUMIF(TÂCHES!$D$2:$O$699,PROJETS!D482,TÂCHES!$K$2:$K$699)</f>
        <v>0</v>
      </c>
      <c r="M482" s="4">
        <f>COUNTIFS(TÂCHES!$N$2:$N$699,"Terminé",TÂCHES!$D$2:$D$699,D482)</f>
        <v>0</v>
      </c>
      <c r="N482" s="3" t="str">
        <f>IF(NOT(ISBLANK(G482)),G482-PARAMETRES!$C$6,"")</f>
        <v/>
      </c>
      <c r="O482" s="1" t="str">
        <f t="shared" si="14"/>
        <v>0</v>
      </c>
    </row>
    <row r="483" spans="1:15" x14ac:dyDescent="0.25">
      <c r="A483" s="1">
        <v>482</v>
      </c>
      <c r="B483" s="1" t="s">
        <v>41</v>
      </c>
      <c r="C483" s="1" t="e">
        <f>VLOOKUP(PROJETS!B483,CLIENTS!$B$2:$C$700, 2, FALSE)</f>
        <v>#N/A</v>
      </c>
      <c r="H483" s="9">
        <f t="shared" si="15"/>
        <v>0</v>
      </c>
      <c r="K483" s="4" t="str">
        <f>IF(D483="","",COUNTIF(TÂCHES!$D$2:$D$699,D483))</f>
        <v/>
      </c>
      <c r="L483" s="4">
        <f ca="1">SUMIF(TÂCHES!$D$2:$O$699,PROJETS!D483,TÂCHES!$K$2:$K$699)</f>
        <v>0</v>
      </c>
      <c r="M483" s="4">
        <f>COUNTIFS(TÂCHES!$N$2:$N$699,"Terminé",TÂCHES!$D$2:$D$699,D483)</f>
        <v>0</v>
      </c>
      <c r="N483" s="3" t="str">
        <f>IF(NOT(ISBLANK(G483)),G483-PARAMETRES!$C$6,"")</f>
        <v/>
      </c>
      <c r="O483" s="1" t="str">
        <f t="shared" si="14"/>
        <v>0</v>
      </c>
    </row>
    <row r="484" spans="1:15" x14ac:dyDescent="0.25">
      <c r="A484" s="1">
        <v>483</v>
      </c>
      <c r="B484" s="1" t="s">
        <v>41</v>
      </c>
      <c r="C484" s="1" t="e">
        <f>VLOOKUP(PROJETS!B484,CLIENTS!$B$2:$C$700, 2, FALSE)</f>
        <v>#N/A</v>
      </c>
      <c r="H484" s="9">
        <f t="shared" si="15"/>
        <v>0</v>
      </c>
      <c r="K484" s="4" t="str">
        <f>IF(D484="","",COUNTIF(TÂCHES!$D$2:$D$699,D484))</f>
        <v/>
      </c>
      <c r="L484" s="4">
        <f ca="1">SUMIF(TÂCHES!$D$2:$O$699,PROJETS!D484,TÂCHES!$K$2:$K$699)</f>
        <v>0</v>
      </c>
      <c r="M484" s="4">
        <f>COUNTIFS(TÂCHES!$N$2:$N$699,"Terminé",TÂCHES!$D$2:$D$699,D484)</f>
        <v>0</v>
      </c>
      <c r="N484" s="3" t="str">
        <f>IF(NOT(ISBLANK(G484)),G484-PARAMETRES!$C$6,"")</f>
        <v/>
      </c>
      <c r="O484" s="1" t="str">
        <f t="shared" si="14"/>
        <v>0</v>
      </c>
    </row>
    <row r="485" spans="1:15" x14ac:dyDescent="0.25">
      <c r="A485" s="1">
        <v>484</v>
      </c>
      <c r="B485" s="1" t="s">
        <v>41</v>
      </c>
      <c r="C485" s="1" t="e">
        <f>VLOOKUP(PROJETS!B485,CLIENTS!$B$2:$C$700, 2, FALSE)</f>
        <v>#N/A</v>
      </c>
      <c r="H485" s="9">
        <f t="shared" si="15"/>
        <v>0</v>
      </c>
      <c r="K485" s="4" t="str">
        <f>IF(D485="","",COUNTIF(TÂCHES!$D$2:$D$699,D485))</f>
        <v/>
      </c>
      <c r="L485" s="4">
        <f ca="1">SUMIF(TÂCHES!$D$2:$O$699,PROJETS!D485,TÂCHES!$K$2:$K$699)</f>
        <v>0</v>
      </c>
      <c r="M485" s="4">
        <f>COUNTIFS(TÂCHES!$N$2:$N$699,"Terminé",TÂCHES!$D$2:$D$699,D485)</f>
        <v>0</v>
      </c>
      <c r="N485" s="3" t="str">
        <f>IF(NOT(ISBLANK(G485)),G485-PARAMETRES!$C$6,"")</f>
        <v/>
      </c>
      <c r="O485" s="1" t="str">
        <f t="shared" si="14"/>
        <v>0</v>
      </c>
    </row>
    <row r="486" spans="1:15" x14ac:dyDescent="0.25">
      <c r="A486" s="1">
        <v>485</v>
      </c>
      <c r="B486" s="1" t="s">
        <v>41</v>
      </c>
      <c r="C486" s="1" t="e">
        <f>VLOOKUP(PROJETS!B486,CLIENTS!$B$2:$C$700, 2, FALSE)</f>
        <v>#N/A</v>
      </c>
      <c r="H486" s="9">
        <f t="shared" si="15"/>
        <v>0</v>
      </c>
      <c r="K486" s="4" t="str">
        <f>IF(D486="","",COUNTIF(TÂCHES!$D$2:$D$699,D486))</f>
        <v/>
      </c>
      <c r="L486" s="4">
        <f ca="1">SUMIF(TÂCHES!$D$2:$O$699,PROJETS!D486,TÂCHES!$K$2:$K$699)</f>
        <v>0</v>
      </c>
      <c r="M486" s="4">
        <f>COUNTIFS(TÂCHES!$N$2:$N$699,"Terminé",TÂCHES!$D$2:$D$699,D486)</f>
        <v>0</v>
      </c>
      <c r="N486" s="3" t="str">
        <f>IF(NOT(ISBLANK(G486)),G486-PARAMETRES!$C$6,"")</f>
        <v/>
      </c>
      <c r="O486" s="1" t="str">
        <f t="shared" si="14"/>
        <v>0</v>
      </c>
    </row>
    <row r="487" spans="1:15" x14ac:dyDescent="0.25">
      <c r="A487" s="1">
        <v>486</v>
      </c>
      <c r="B487" s="1" t="s">
        <v>41</v>
      </c>
      <c r="C487" s="1" t="e">
        <f>VLOOKUP(PROJETS!B487,CLIENTS!$B$2:$C$700, 2, FALSE)</f>
        <v>#N/A</v>
      </c>
      <c r="H487" s="9">
        <f t="shared" si="15"/>
        <v>0</v>
      </c>
      <c r="K487" s="4" t="str">
        <f>IF(D487="","",COUNTIF(TÂCHES!$D$2:$D$699,D487))</f>
        <v/>
      </c>
      <c r="L487" s="4">
        <f ca="1">SUMIF(TÂCHES!$D$2:$O$699,PROJETS!D487,TÂCHES!$K$2:$K$699)</f>
        <v>0</v>
      </c>
      <c r="M487" s="4">
        <f>COUNTIFS(TÂCHES!$N$2:$N$699,"Terminé",TÂCHES!$D$2:$D$699,D487)</f>
        <v>0</v>
      </c>
      <c r="N487" s="3" t="str">
        <f>IF(NOT(ISBLANK(G487)),G487-PARAMETRES!$C$6,"")</f>
        <v/>
      </c>
      <c r="O487" s="1" t="str">
        <f t="shared" si="14"/>
        <v>0</v>
      </c>
    </row>
    <row r="488" spans="1:15" x14ac:dyDescent="0.25">
      <c r="A488" s="1">
        <v>487</v>
      </c>
      <c r="B488" s="1" t="s">
        <v>41</v>
      </c>
      <c r="C488" s="1" t="e">
        <f>VLOOKUP(PROJETS!B488,CLIENTS!$B$2:$C$700, 2, FALSE)</f>
        <v>#N/A</v>
      </c>
      <c r="H488" s="9">
        <f t="shared" si="15"/>
        <v>0</v>
      </c>
      <c r="K488" s="4" t="str">
        <f>IF(D488="","",COUNTIF(TÂCHES!$D$2:$D$699,D488))</f>
        <v/>
      </c>
      <c r="L488" s="4">
        <f ca="1">SUMIF(TÂCHES!$D$2:$O$699,PROJETS!D488,TÂCHES!$K$2:$K$699)</f>
        <v>0</v>
      </c>
      <c r="M488" s="4">
        <f>COUNTIFS(TÂCHES!$N$2:$N$699,"Terminé",TÂCHES!$D$2:$D$699,D488)</f>
        <v>0</v>
      </c>
      <c r="N488" s="3" t="str">
        <f>IF(NOT(ISBLANK(G488)),G488-PARAMETRES!$C$6,"")</f>
        <v/>
      </c>
      <c r="O488" s="1" t="str">
        <f t="shared" si="14"/>
        <v>0</v>
      </c>
    </row>
    <row r="489" spans="1:15" x14ac:dyDescent="0.25">
      <c r="A489" s="1">
        <v>488</v>
      </c>
      <c r="B489" s="1" t="s">
        <v>41</v>
      </c>
      <c r="C489" s="1" t="e">
        <f>VLOOKUP(PROJETS!B489,CLIENTS!$B$2:$C$700, 2, FALSE)</f>
        <v>#N/A</v>
      </c>
      <c r="H489" s="9">
        <f t="shared" si="15"/>
        <v>0</v>
      </c>
      <c r="K489" s="4" t="str">
        <f>IF(D489="","",COUNTIF(TÂCHES!$D$2:$D$699,D489))</f>
        <v/>
      </c>
      <c r="L489" s="4">
        <f ca="1">SUMIF(TÂCHES!$D$2:$O$699,PROJETS!D489,TÂCHES!$K$2:$K$699)</f>
        <v>0</v>
      </c>
      <c r="M489" s="4">
        <f>COUNTIFS(TÂCHES!$N$2:$N$699,"Terminé",TÂCHES!$D$2:$D$699,D489)</f>
        <v>0</v>
      </c>
      <c r="N489" s="3" t="str">
        <f>IF(NOT(ISBLANK(G489)),G489-PARAMETRES!$C$6,"")</f>
        <v/>
      </c>
      <c r="O489" s="1" t="str">
        <f t="shared" si="14"/>
        <v>0</v>
      </c>
    </row>
    <row r="490" spans="1:15" x14ac:dyDescent="0.25">
      <c r="A490" s="1">
        <v>489</v>
      </c>
      <c r="B490" s="1" t="s">
        <v>41</v>
      </c>
      <c r="C490" s="1" t="e">
        <f>VLOOKUP(PROJETS!B490,CLIENTS!$B$2:$C$700, 2, FALSE)</f>
        <v>#N/A</v>
      </c>
      <c r="H490" s="9">
        <f t="shared" si="15"/>
        <v>0</v>
      </c>
      <c r="K490" s="4" t="str">
        <f>IF(D490="","",COUNTIF(TÂCHES!$D$2:$D$699,D490))</f>
        <v/>
      </c>
      <c r="L490" s="4">
        <f ca="1">SUMIF(TÂCHES!$D$2:$O$699,PROJETS!D490,TÂCHES!$K$2:$K$699)</f>
        <v>0</v>
      </c>
      <c r="M490" s="4">
        <f>COUNTIFS(TÂCHES!$N$2:$N$699,"Terminé",TÂCHES!$D$2:$D$699,D490)</f>
        <v>0</v>
      </c>
      <c r="N490" s="3" t="str">
        <f>IF(NOT(ISBLANK(G490)),G490-PARAMETRES!$C$6,"")</f>
        <v/>
      </c>
      <c r="O490" s="1" t="str">
        <f t="shared" si="14"/>
        <v>0</v>
      </c>
    </row>
    <row r="491" spans="1:15" x14ac:dyDescent="0.25">
      <c r="A491" s="1">
        <v>490</v>
      </c>
      <c r="B491" s="1" t="s">
        <v>41</v>
      </c>
      <c r="C491" s="1" t="e">
        <f>VLOOKUP(PROJETS!B491,CLIENTS!$B$2:$C$700, 2, FALSE)</f>
        <v>#N/A</v>
      </c>
      <c r="H491" s="9">
        <f t="shared" si="15"/>
        <v>0</v>
      </c>
      <c r="K491" s="4" t="str">
        <f>IF(D491="","",COUNTIF(TÂCHES!$D$2:$D$699,D491))</f>
        <v/>
      </c>
      <c r="L491" s="4">
        <f ca="1">SUMIF(TÂCHES!$D$2:$O$699,PROJETS!D491,TÂCHES!$K$2:$K$699)</f>
        <v>0</v>
      </c>
      <c r="M491" s="4">
        <f>COUNTIFS(TÂCHES!$N$2:$N$699,"Terminé",TÂCHES!$D$2:$D$699,D491)</f>
        <v>0</v>
      </c>
      <c r="N491" s="3" t="str">
        <f>IF(NOT(ISBLANK(G491)),G491-PARAMETRES!$C$6,"")</f>
        <v/>
      </c>
      <c r="O491" s="1" t="str">
        <f t="shared" si="14"/>
        <v>0</v>
      </c>
    </row>
    <row r="492" spans="1:15" x14ac:dyDescent="0.25">
      <c r="A492" s="1">
        <v>491</v>
      </c>
      <c r="B492" s="1" t="s">
        <v>41</v>
      </c>
      <c r="C492" s="1" t="e">
        <f>VLOOKUP(PROJETS!B492,CLIENTS!$B$2:$C$700, 2, FALSE)</f>
        <v>#N/A</v>
      </c>
      <c r="H492" s="9">
        <f t="shared" si="15"/>
        <v>0</v>
      </c>
      <c r="K492" s="4" t="str">
        <f>IF(D492="","",COUNTIF(TÂCHES!$D$2:$D$699,D492))</f>
        <v/>
      </c>
      <c r="L492" s="4">
        <f ca="1">SUMIF(TÂCHES!$D$2:$O$699,PROJETS!D492,TÂCHES!$K$2:$K$699)</f>
        <v>0</v>
      </c>
      <c r="M492" s="4">
        <f>COUNTIFS(TÂCHES!$N$2:$N$699,"Terminé",TÂCHES!$D$2:$D$699,D492)</f>
        <v>0</v>
      </c>
      <c r="N492" s="3" t="str">
        <f>IF(NOT(ISBLANK(G492)),G492-PARAMETRES!$C$6,"")</f>
        <v/>
      </c>
      <c r="O492" s="1" t="str">
        <f t="shared" si="14"/>
        <v>0</v>
      </c>
    </row>
    <row r="493" spans="1:15" x14ac:dyDescent="0.25">
      <c r="A493" s="1">
        <v>492</v>
      </c>
      <c r="B493" s="1" t="s">
        <v>41</v>
      </c>
      <c r="C493" s="1" t="e">
        <f>VLOOKUP(PROJETS!B493,CLIENTS!$B$2:$C$700, 2, FALSE)</f>
        <v>#N/A</v>
      </c>
      <c r="H493" s="9">
        <f t="shared" si="15"/>
        <v>0</v>
      </c>
      <c r="K493" s="4" t="str">
        <f>IF(D493="","",COUNTIF(TÂCHES!$D$2:$D$699,D493))</f>
        <v/>
      </c>
      <c r="L493" s="4">
        <f ca="1">SUMIF(TÂCHES!$D$2:$O$699,PROJETS!D493,TÂCHES!$K$2:$K$699)</f>
        <v>0</v>
      </c>
      <c r="M493" s="4">
        <f>COUNTIFS(TÂCHES!$N$2:$N$699,"Terminé",TÂCHES!$D$2:$D$699,D493)</f>
        <v>0</v>
      </c>
      <c r="N493" s="3" t="str">
        <f>IF(NOT(ISBLANK(G493)),G493-PARAMETRES!$C$6,"")</f>
        <v/>
      </c>
      <c r="O493" s="1" t="str">
        <f t="shared" si="14"/>
        <v>0</v>
      </c>
    </row>
    <row r="494" spans="1:15" x14ac:dyDescent="0.25">
      <c r="A494" s="1">
        <v>493</v>
      </c>
      <c r="B494" s="1" t="s">
        <v>41</v>
      </c>
      <c r="C494" s="1" t="e">
        <f>VLOOKUP(PROJETS!B494,CLIENTS!$B$2:$C$700, 2, FALSE)</f>
        <v>#N/A</v>
      </c>
      <c r="H494" s="9">
        <f t="shared" si="15"/>
        <v>0</v>
      </c>
      <c r="K494" s="4" t="str">
        <f>IF(D494="","",COUNTIF(TÂCHES!$D$2:$D$699,D494))</f>
        <v/>
      </c>
      <c r="L494" s="4">
        <f ca="1">SUMIF(TÂCHES!$D$2:$O$699,PROJETS!D494,TÂCHES!$K$2:$K$699)</f>
        <v>0</v>
      </c>
      <c r="M494" s="4">
        <f>COUNTIFS(TÂCHES!$N$2:$N$699,"Terminé",TÂCHES!$D$2:$D$699,D494)</f>
        <v>0</v>
      </c>
      <c r="N494" s="3" t="str">
        <f>IF(NOT(ISBLANK(G494)),G494-PARAMETRES!$C$6,"")</f>
        <v/>
      </c>
      <c r="O494" s="1" t="str">
        <f t="shared" si="14"/>
        <v>0</v>
      </c>
    </row>
    <row r="495" spans="1:15" x14ac:dyDescent="0.25">
      <c r="A495" s="1">
        <v>494</v>
      </c>
      <c r="B495" s="1" t="s">
        <v>41</v>
      </c>
      <c r="C495" s="1" t="e">
        <f>VLOOKUP(PROJETS!B495,CLIENTS!$B$2:$C$700, 2, FALSE)</f>
        <v>#N/A</v>
      </c>
      <c r="H495" s="9">
        <f t="shared" si="15"/>
        <v>0</v>
      </c>
      <c r="K495" s="4" t="str">
        <f>IF(D495="","",COUNTIF(TÂCHES!$D$2:$D$699,D495))</f>
        <v/>
      </c>
      <c r="L495" s="4">
        <f ca="1">SUMIF(TÂCHES!$D$2:$O$699,PROJETS!D495,TÂCHES!$K$2:$K$699)</f>
        <v>0</v>
      </c>
      <c r="M495" s="4">
        <f>COUNTIFS(TÂCHES!$N$2:$N$699,"Terminé",TÂCHES!$D$2:$D$699,D495)</f>
        <v>0</v>
      </c>
      <c r="N495" s="3" t="str">
        <f>IF(NOT(ISBLANK(G495)),G495-PARAMETRES!$C$6,"")</f>
        <v/>
      </c>
      <c r="O495" s="1" t="str">
        <f t="shared" si="14"/>
        <v>0</v>
      </c>
    </row>
    <row r="496" spans="1:15" x14ac:dyDescent="0.25">
      <c r="A496" s="1">
        <v>495</v>
      </c>
      <c r="B496" s="1" t="s">
        <v>41</v>
      </c>
      <c r="C496" s="1" t="e">
        <f>VLOOKUP(PROJETS!B496,CLIENTS!$B$2:$C$700, 2, FALSE)</f>
        <v>#N/A</v>
      </c>
      <c r="H496" s="9">
        <f t="shared" si="15"/>
        <v>0</v>
      </c>
      <c r="K496" s="4" t="str">
        <f>IF(D496="","",COUNTIF(TÂCHES!$D$2:$D$699,D496))</f>
        <v/>
      </c>
      <c r="L496" s="4">
        <f ca="1">SUMIF(TÂCHES!$D$2:$O$699,PROJETS!D496,TÂCHES!$K$2:$K$699)</f>
        <v>0</v>
      </c>
      <c r="M496" s="4">
        <f>COUNTIFS(TÂCHES!$N$2:$N$699,"Terminé",TÂCHES!$D$2:$D$699,D496)</f>
        <v>0</v>
      </c>
      <c r="N496" s="3" t="str">
        <f>IF(NOT(ISBLANK(G496)),G496-PARAMETRES!$C$6,"")</f>
        <v/>
      </c>
      <c r="O496" s="1" t="str">
        <f t="shared" si="14"/>
        <v>0</v>
      </c>
    </row>
    <row r="497" spans="1:15" x14ac:dyDescent="0.25">
      <c r="A497" s="1">
        <v>496</v>
      </c>
      <c r="B497" s="1" t="s">
        <v>41</v>
      </c>
      <c r="C497" s="1" t="e">
        <f>VLOOKUP(PROJETS!B497,CLIENTS!$B$2:$C$700, 2, FALSE)</f>
        <v>#N/A</v>
      </c>
      <c r="H497" s="9">
        <f t="shared" si="15"/>
        <v>0</v>
      </c>
      <c r="K497" s="4" t="str">
        <f>IF(D497="","",COUNTIF(TÂCHES!$D$2:$D$699,D497))</f>
        <v/>
      </c>
      <c r="L497" s="4">
        <f ca="1">SUMIF(TÂCHES!$D$2:$O$699,PROJETS!D497,TÂCHES!$K$2:$K$699)</f>
        <v>0</v>
      </c>
      <c r="M497" s="4">
        <f>COUNTIFS(TÂCHES!$N$2:$N$699,"Terminé",TÂCHES!$D$2:$D$699,D497)</f>
        <v>0</v>
      </c>
      <c r="N497" s="3" t="str">
        <f>IF(NOT(ISBLANK(G497)),G497-PARAMETRES!$C$6,"")</f>
        <v/>
      </c>
      <c r="O497" s="1" t="str">
        <f t="shared" si="14"/>
        <v>0</v>
      </c>
    </row>
    <row r="498" spans="1:15" x14ac:dyDescent="0.25">
      <c r="A498" s="1">
        <v>497</v>
      </c>
      <c r="B498" s="1" t="s">
        <v>41</v>
      </c>
      <c r="C498" s="1" t="e">
        <f>VLOOKUP(PROJETS!B498,CLIENTS!$B$2:$C$700, 2, FALSE)</f>
        <v>#N/A</v>
      </c>
      <c r="H498" s="9">
        <f t="shared" si="15"/>
        <v>0</v>
      </c>
      <c r="K498" s="4" t="str">
        <f>IF(D498="","",COUNTIF(TÂCHES!$D$2:$D$699,D498))</f>
        <v/>
      </c>
      <c r="L498" s="4">
        <f ca="1">SUMIF(TÂCHES!$D$2:$O$699,PROJETS!D498,TÂCHES!$K$2:$K$699)</f>
        <v>0</v>
      </c>
      <c r="M498" s="4">
        <f>COUNTIFS(TÂCHES!$N$2:$N$699,"Terminé",TÂCHES!$D$2:$D$699,D498)</f>
        <v>0</v>
      </c>
      <c r="N498" s="3" t="str">
        <f>IF(NOT(ISBLANK(G498)),G498-PARAMETRES!$C$6,"")</f>
        <v/>
      </c>
      <c r="O498" s="1" t="str">
        <f t="shared" si="14"/>
        <v>0</v>
      </c>
    </row>
    <row r="499" spans="1:15" x14ac:dyDescent="0.25">
      <c r="A499" s="1">
        <v>498</v>
      </c>
      <c r="B499" s="1" t="s">
        <v>41</v>
      </c>
      <c r="C499" s="1" t="e">
        <f>VLOOKUP(PROJETS!B499,CLIENTS!$B$2:$C$700, 2, FALSE)</f>
        <v>#N/A</v>
      </c>
      <c r="H499" s="9">
        <f t="shared" si="15"/>
        <v>0</v>
      </c>
      <c r="K499" s="4" t="str">
        <f>IF(D499="","",COUNTIF(TÂCHES!$D$2:$D$699,D499))</f>
        <v/>
      </c>
      <c r="L499" s="4">
        <f ca="1">SUMIF(TÂCHES!$D$2:$O$699,PROJETS!D499,TÂCHES!$K$2:$K$699)</f>
        <v>0</v>
      </c>
      <c r="M499" s="4">
        <f>COUNTIFS(TÂCHES!$N$2:$N$699,"Terminé",TÂCHES!$D$2:$D$699,D499)</f>
        <v>0</v>
      </c>
      <c r="N499" s="3" t="str">
        <f>IF(NOT(ISBLANK(G499)),G499-PARAMETRES!$C$6,"")</f>
        <v/>
      </c>
      <c r="O499" s="1" t="str">
        <f t="shared" si="14"/>
        <v>0</v>
      </c>
    </row>
    <row r="500" spans="1:15" x14ac:dyDescent="0.25">
      <c r="A500" s="1">
        <v>499</v>
      </c>
      <c r="B500" s="1" t="s">
        <v>41</v>
      </c>
      <c r="C500" s="1" t="e">
        <f>VLOOKUP(PROJETS!B500,CLIENTS!$B$2:$C$700, 2, FALSE)</f>
        <v>#N/A</v>
      </c>
      <c r="H500" s="9">
        <f t="shared" si="15"/>
        <v>0</v>
      </c>
      <c r="K500" s="4" t="str">
        <f>IF(D500="","",COUNTIF(TÂCHES!$D$2:$D$699,D500))</f>
        <v/>
      </c>
      <c r="L500" s="4">
        <f ca="1">SUMIF(TÂCHES!$D$2:$O$699,PROJETS!D500,TÂCHES!$K$2:$K$699)</f>
        <v>0</v>
      </c>
      <c r="M500" s="4">
        <f>COUNTIFS(TÂCHES!$N$2:$N$699,"Terminé",TÂCHES!$D$2:$D$699,D500)</f>
        <v>0</v>
      </c>
      <c r="N500" s="3" t="str">
        <f>IF(NOT(ISBLANK(G500)),G500-PARAMETRES!$C$6,"")</f>
        <v/>
      </c>
      <c r="O500" s="1" t="str">
        <f t="shared" si="14"/>
        <v>0</v>
      </c>
    </row>
    <row r="501" spans="1:15" x14ac:dyDescent="0.25">
      <c r="A501" s="1">
        <v>500</v>
      </c>
      <c r="B501" s="1" t="s">
        <v>41</v>
      </c>
      <c r="C501" s="1" t="e">
        <f>VLOOKUP(PROJETS!B501,CLIENTS!$B$2:$C$700, 2, FALSE)</f>
        <v>#N/A</v>
      </c>
      <c r="H501" s="9">
        <f t="shared" si="15"/>
        <v>0</v>
      </c>
      <c r="K501" s="4" t="str">
        <f>IF(D501="","",COUNTIF(TÂCHES!$D$2:$D$699,D501))</f>
        <v/>
      </c>
      <c r="L501" s="4">
        <f ca="1">SUMIF(TÂCHES!$D$2:$O$699,PROJETS!D501,TÂCHES!$K$2:$K$699)</f>
        <v>0</v>
      </c>
      <c r="M501" s="4">
        <f>COUNTIFS(TÂCHES!$N$2:$N$699,"Terminé",TÂCHES!$D$2:$D$699,D501)</f>
        <v>0</v>
      </c>
      <c r="N501" s="3" t="str">
        <f>IF(NOT(ISBLANK(G501)),G501-PARAMETRES!$C$6,"")</f>
        <v/>
      </c>
      <c r="O501" s="1" t="str">
        <f t="shared" si="14"/>
        <v>0</v>
      </c>
    </row>
    <row r="502" spans="1:15" x14ac:dyDescent="0.25">
      <c r="A502" s="1">
        <v>501</v>
      </c>
      <c r="B502" s="1" t="s">
        <v>41</v>
      </c>
      <c r="C502" s="1" t="e">
        <f>VLOOKUP(PROJETS!B502,CLIENTS!$B$2:$C$700, 2, FALSE)</f>
        <v>#N/A</v>
      </c>
      <c r="H502" s="9">
        <f t="shared" si="15"/>
        <v>0</v>
      </c>
      <c r="K502" s="4" t="str">
        <f>IF(D502="","",COUNTIF(TÂCHES!$D$2:$D$699,D502))</f>
        <v/>
      </c>
      <c r="L502" s="4">
        <f ca="1">SUMIF(TÂCHES!$D$2:$O$699,PROJETS!D502,TÂCHES!$K$2:$K$699)</f>
        <v>0</v>
      </c>
      <c r="M502" s="4">
        <f>COUNTIFS(TÂCHES!$N$2:$N$699,"Terminé",TÂCHES!$D$2:$D$699,D502)</f>
        <v>0</v>
      </c>
      <c r="N502" s="3" t="str">
        <f>IF(NOT(ISBLANK(G502)),G502-PARAMETRES!$C$6,"")</f>
        <v/>
      </c>
      <c r="O502" s="1" t="str">
        <f t="shared" si="14"/>
        <v>0</v>
      </c>
    </row>
    <row r="503" spans="1:15" x14ac:dyDescent="0.25">
      <c r="A503" s="1">
        <v>502</v>
      </c>
      <c r="B503" s="1" t="s">
        <v>41</v>
      </c>
      <c r="C503" s="1" t="e">
        <f>VLOOKUP(PROJETS!B503,CLIENTS!$B$2:$C$700, 2, FALSE)</f>
        <v>#N/A</v>
      </c>
      <c r="H503" s="9">
        <f t="shared" si="15"/>
        <v>0</v>
      </c>
      <c r="K503" s="4" t="str">
        <f>IF(D503="","",COUNTIF(TÂCHES!$D$2:$D$699,D503))</f>
        <v/>
      </c>
      <c r="L503" s="4">
        <f ca="1">SUMIF(TÂCHES!$D$2:$O$699,PROJETS!D503,TÂCHES!$K$2:$K$699)</f>
        <v>0</v>
      </c>
      <c r="M503" s="4">
        <f>COUNTIFS(TÂCHES!$N$2:$N$699,"Terminé",TÂCHES!$D$2:$D$699,D503)</f>
        <v>0</v>
      </c>
      <c r="N503" s="3" t="str">
        <f>IF(NOT(ISBLANK(G503)),G503-PARAMETRES!$C$6,"")</f>
        <v/>
      </c>
      <c r="O503" s="1" t="str">
        <f t="shared" si="14"/>
        <v>0</v>
      </c>
    </row>
    <row r="504" spans="1:15" x14ac:dyDescent="0.25">
      <c r="A504" s="1">
        <v>503</v>
      </c>
      <c r="B504" s="1" t="s">
        <v>41</v>
      </c>
      <c r="C504" s="1" t="e">
        <f>VLOOKUP(PROJETS!B504,CLIENTS!$B$2:$C$700, 2, FALSE)</f>
        <v>#N/A</v>
      </c>
      <c r="H504" s="9">
        <f t="shared" si="15"/>
        <v>0</v>
      </c>
      <c r="K504" s="4" t="str">
        <f>IF(D504="","",COUNTIF(TÂCHES!$D$2:$D$699,D504))</f>
        <v/>
      </c>
      <c r="L504" s="4">
        <f ca="1">SUMIF(TÂCHES!$D$2:$O$699,PROJETS!D504,TÂCHES!$K$2:$K$699)</f>
        <v>0</v>
      </c>
      <c r="M504" s="4">
        <f>COUNTIFS(TÂCHES!$N$2:$N$699,"Terminé",TÂCHES!$D$2:$D$699,D504)</f>
        <v>0</v>
      </c>
      <c r="N504" s="3" t="str">
        <f>IF(NOT(ISBLANK(G504)),G504-PARAMETRES!$C$6,"")</f>
        <v/>
      </c>
      <c r="O504" s="1" t="str">
        <f t="shared" si="14"/>
        <v>0</v>
      </c>
    </row>
    <row r="505" spans="1:15" x14ac:dyDescent="0.25">
      <c r="A505" s="1">
        <v>504</v>
      </c>
      <c r="B505" s="1" t="s">
        <v>41</v>
      </c>
      <c r="C505" s="1" t="e">
        <f>VLOOKUP(PROJETS!B505,CLIENTS!$B$2:$C$700, 2, FALSE)</f>
        <v>#N/A</v>
      </c>
      <c r="H505" s="9">
        <f t="shared" si="15"/>
        <v>0</v>
      </c>
      <c r="K505" s="4" t="str">
        <f>IF(D505="","",COUNTIF(TÂCHES!$D$2:$D$699,D505))</f>
        <v/>
      </c>
      <c r="L505" s="4">
        <f ca="1">SUMIF(TÂCHES!$D$2:$O$699,PROJETS!D505,TÂCHES!$K$2:$K$699)</f>
        <v>0</v>
      </c>
      <c r="M505" s="4">
        <f>COUNTIFS(TÂCHES!$N$2:$N$699,"Terminé",TÂCHES!$D$2:$D$699,D505)</f>
        <v>0</v>
      </c>
      <c r="N505" s="3" t="str">
        <f>IF(NOT(ISBLANK(G505)),G505-PARAMETRES!$C$6,"")</f>
        <v/>
      </c>
      <c r="O505" s="1" t="str">
        <f t="shared" si="14"/>
        <v>0</v>
      </c>
    </row>
    <row r="506" spans="1:15" x14ac:dyDescent="0.25">
      <c r="A506" s="1">
        <v>505</v>
      </c>
      <c r="B506" s="1" t="s">
        <v>41</v>
      </c>
      <c r="C506" s="1" t="e">
        <f>VLOOKUP(PROJETS!B506,CLIENTS!$B$2:$C$700, 2, FALSE)</f>
        <v>#N/A</v>
      </c>
      <c r="H506" s="9">
        <f t="shared" si="15"/>
        <v>0</v>
      </c>
      <c r="K506" s="4" t="str">
        <f>IF(D506="","",COUNTIF(TÂCHES!$D$2:$D$699,D506))</f>
        <v/>
      </c>
      <c r="L506" s="4">
        <f ca="1">SUMIF(TÂCHES!$D$2:$O$699,PROJETS!D506,TÂCHES!$K$2:$K$699)</f>
        <v>0</v>
      </c>
      <c r="M506" s="4">
        <f>COUNTIFS(TÂCHES!$N$2:$N$699,"Terminé",TÂCHES!$D$2:$D$699,D506)</f>
        <v>0</v>
      </c>
      <c r="N506" s="3" t="str">
        <f>IF(NOT(ISBLANK(G506)),G506-PARAMETRES!$C$6,"")</f>
        <v/>
      </c>
      <c r="O506" s="1" t="str">
        <f t="shared" si="14"/>
        <v>0</v>
      </c>
    </row>
    <row r="507" spans="1:15" x14ac:dyDescent="0.25">
      <c r="A507" s="1">
        <v>506</v>
      </c>
      <c r="B507" s="1" t="s">
        <v>41</v>
      </c>
      <c r="C507" s="1" t="e">
        <f>VLOOKUP(PROJETS!B507,CLIENTS!$B$2:$C$700, 2, FALSE)</f>
        <v>#N/A</v>
      </c>
      <c r="H507" s="9">
        <f t="shared" si="15"/>
        <v>0</v>
      </c>
      <c r="K507" s="4" t="str">
        <f>IF(D507="","",COUNTIF(TÂCHES!$D$2:$D$699,D507))</f>
        <v/>
      </c>
      <c r="L507" s="4">
        <f ca="1">SUMIF(TÂCHES!$D$2:$O$699,PROJETS!D507,TÂCHES!$K$2:$K$699)</f>
        <v>0</v>
      </c>
      <c r="M507" s="4">
        <f>COUNTIFS(TÂCHES!$N$2:$N$699,"Terminé",TÂCHES!$D$2:$D$699,D507)</f>
        <v>0</v>
      </c>
      <c r="N507" s="3" t="str">
        <f>IF(NOT(ISBLANK(G507)),G507-PARAMETRES!$C$6,"")</f>
        <v/>
      </c>
      <c r="O507" s="1" t="str">
        <f t="shared" si="14"/>
        <v>0</v>
      </c>
    </row>
    <row r="508" spans="1:15" x14ac:dyDescent="0.25">
      <c r="A508" s="1">
        <v>507</v>
      </c>
      <c r="B508" s="1" t="s">
        <v>41</v>
      </c>
      <c r="C508" s="1" t="e">
        <f>VLOOKUP(PROJETS!B508,CLIENTS!$B$2:$C$700, 2, FALSE)</f>
        <v>#N/A</v>
      </c>
      <c r="H508" s="9">
        <f t="shared" si="15"/>
        <v>0</v>
      </c>
      <c r="K508" s="4" t="str">
        <f>IF(D508="","",COUNTIF(TÂCHES!$D$2:$D$699,D508))</f>
        <v/>
      </c>
      <c r="L508" s="4">
        <f ca="1">SUMIF(TÂCHES!$D$2:$O$699,PROJETS!D508,TÂCHES!$K$2:$K$699)</f>
        <v>0</v>
      </c>
      <c r="M508" s="4">
        <f>COUNTIFS(TÂCHES!$N$2:$N$699,"Terminé",TÂCHES!$D$2:$D$699,D508)</f>
        <v>0</v>
      </c>
      <c r="N508" s="3" t="str">
        <f>IF(NOT(ISBLANK(G508)),G508-PARAMETRES!$C$6,"")</f>
        <v/>
      </c>
      <c r="O508" s="1" t="str">
        <f t="shared" si="14"/>
        <v>0</v>
      </c>
    </row>
    <row r="509" spans="1:15" x14ac:dyDescent="0.25">
      <c r="A509" s="1">
        <v>508</v>
      </c>
      <c r="B509" s="1" t="s">
        <v>41</v>
      </c>
      <c r="C509" s="1" t="e">
        <f>VLOOKUP(PROJETS!B509,CLIENTS!$B$2:$C$700, 2, FALSE)</f>
        <v>#N/A</v>
      </c>
      <c r="H509" s="9">
        <f t="shared" si="15"/>
        <v>0</v>
      </c>
      <c r="K509" s="4" t="str">
        <f>IF(D509="","",COUNTIF(TÂCHES!$D$2:$D$699,D509))</f>
        <v/>
      </c>
      <c r="L509" s="4">
        <f ca="1">SUMIF(TÂCHES!$D$2:$O$699,PROJETS!D509,TÂCHES!$K$2:$K$699)</f>
        <v>0</v>
      </c>
      <c r="M509" s="4">
        <f>COUNTIFS(TÂCHES!$N$2:$N$699,"Terminé",TÂCHES!$D$2:$D$699,D509)</f>
        <v>0</v>
      </c>
      <c r="N509" s="3" t="str">
        <f>IF(NOT(ISBLANK(G509)),G509-PARAMETRES!$C$6,"")</f>
        <v/>
      </c>
      <c r="O509" s="1" t="str">
        <f t="shared" si="14"/>
        <v>0</v>
      </c>
    </row>
    <row r="510" spans="1:15" x14ac:dyDescent="0.25">
      <c r="A510" s="1">
        <v>509</v>
      </c>
      <c r="B510" s="1" t="s">
        <v>41</v>
      </c>
      <c r="C510" s="1" t="e">
        <f>VLOOKUP(PROJETS!B510,CLIENTS!$B$2:$C$700, 2, FALSE)</f>
        <v>#N/A</v>
      </c>
      <c r="H510" s="9">
        <f t="shared" si="15"/>
        <v>0</v>
      </c>
      <c r="K510" s="4" t="str">
        <f>IF(D510="","",COUNTIF(TÂCHES!$D$2:$D$699,D510))</f>
        <v/>
      </c>
      <c r="L510" s="4">
        <f ca="1">SUMIF(TÂCHES!$D$2:$O$699,PROJETS!D510,TÂCHES!$K$2:$K$699)</f>
        <v>0</v>
      </c>
      <c r="M510" s="4">
        <f>COUNTIFS(TÂCHES!$N$2:$N$699,"Terminé",TÂCHES!$D$2:$D$699,D510)</f>
        <v>0</v>
      </c>
      <c r="N510" s="3" t="str">
        <f>IF(NOT(ISBLANK(G510)),G510-PARAMETRES!$C$6,"")</f>
        <v/>
      </c>
      <c r="O510" s="1" t="str">
        <f t="shared" si="14"/>
        <v>0</v>
      </c>
    </row>
    <row r="511" spans="1:15" x14ac:dyDescent="0.25">
      <c r="A511" s="1">
        <v>510</v>
      </c>
      <c r="B511" s="1" t="s">
        <v>41</v>
      </c>
      <c r="C511" s="1" t="e">
        <f>VLOOKUP(PROJETS!B511,CLIENTS!$B$2:$C$700, 2, FALSE)</f>
        <v>#N/A</v>
      </c>
      <c r="H511" s="9">
        <f t="shared" si="15"/>
        <v>0</v>
      </c>
      <c r="K511" s="4" t="str">
        <f>IF(D511="","",COUNTIF(TÂCHES!$D$2:$D$699,D511))</f>
        <v/>
      </c>
      <c r="L511" s="4">
        <f ca="1">SUMIF(TÂCHES!$D$2:$O$699,PROJETS!D511,TÂCHES!$K$2:$K$699)</f>
        <v>0</v>
      </c>
      <c r="M511" s="4">
        <f>COUNTIFS(TÂCHES!$N$2:$N$699,"Terminé",TÂCHES!$D$2:$D$699,D511)</f>
        <v>0</v>
      </c>
      <c r="N511" s="3" t="str">
        <f>IF(NOT(ISBLANK(G511)),G511-PARAMETRES!$C$6,"")</f>
        <v/>
      </c>
      <c r="O511" s="1" t="str">
        <f t="shared" si="14"/>
        <v>0</v>
      </c>
    </row>
    <row r="512" spans="1:15" x14ac:dyDescent="0.25">
      <c r="A512" s="1">
        <v>511</v>
      </c>
      <c r="B512" s="1" t="s">
        <v>41</v>
      </c>
      <c r="C512" s="1" t="e">
        <f>VLOOKUP(PROJETS!B512,CLIENTS!$B$2:$C$700, 2, FALSE)</f>
        <v>#N/A</v>
      </c>
      <c r="H512" s="9">
        <f t="shared" si="15"/>
        <v>0</v>
      </c>
      <c r="K512" s="4" t="str">
        <f>IF(D512="","",COUNTIF(TÂCHES!$D$2:$D$699,D512))</f>
        <v/>
      </c>
      <c r="L512" s="4">
        <f ca="1">SUMIF(TÂCHES!$D$2:$O$699,PROJETS!D512,TÂCHES!$K$2:$K$699)</f>
        <v>0</v>
      </c>
      <c r="M512" s="4">
        <f>COUNTIFS(TÂCHES!$N$2:$N$699,"Terminé",TÂCHES!$D$2:$D$699,D512)</f>
        <v>0</v>
      </c>
      <c r="N512" s="3" t="str">
        <f>IF(NOT(ISBLANK(G512)),G512-PARAMETRES!$C$6,"")</f>
        <v/>
      </c>
      <c r="O512" s="1" t="str">
        <f t="shared" si="14"/>
        <v>0</v>
      </c>
    </row>
    <row r="513" spans="1:15" x14ac:dyDescent="0.25">
      <c r="A513" s="1">
        <v>512</v>
      </c>
      <c r="B513" s="1" t="s">
        <v>41</v>
      </c>
      <c r="C513" s="1" t="e">
        <f>VLOOKUP(PROJETS!B513,CLIENTS!$B$2:$C$700, 2, FALSE)</f>
        <v>#N/A</v>
      </c>
      <c r="H513" s="9">
        <f t="shared" si="15"/>
        <v>0</v>
      </c>
      <c r="K513" s="4" t="str">
        <f>IF(D513="","",COUNTIF(TÂCHES!$D$2:$D$699,D513))</f>
        <v/>
      </c>
      <c r="L513" s="4">
        <f ca="1">SUMIF(TÂCHES!$D$2:$O$699,PROJETS!D513,TÂCHES!$K$2:$K$699)</f>
        <v>0</v>
      </c>
      <c r="M513" s="4">
        <f>COUNTIFS(TÂCHES!$N$2:$N$699,"Terminé",TÂCHES!$D$2:$D$699,D513)</f>
        <v>0</v>
      </c>
      <c r="N513" s="3" t="str">
        <f>IF(NOT(ISBLANK(G513)),G513-PARAMETRES!$C$6,"")</f>
        <v/>
      </c>
      <c r="O513" s="1" t="str">
        <f t="shared" si="14"/>
        <v>0</v>
      </c>
    </row>
    <row r="514" spans="1:15" x14ac:dyDescent="0.25">
      <c r="A514" s="1">
        <v>513</v>
      </c>
      <c r="B514" s="1" t="s">
        <v>41</v>
      </c>
      <c r="C514" s="1" t="e">
        <f>VLOOKUP(PROJETS!B514,CLIENTS!$B$2:$C$700, 2, FALSE)</f>
        <v>#N/A</v>
      </c>
      <c r="H514" s="9">
        <f t="shared" si="15"/>
        <v>0</v>
      </c>
      <c r="K514" s="4" t="str">
        <f>IF(D514="","",COUNTIF(TÂCHES!$D$2:$D$699,D514))</f>
        <v/>
      </c>
      <c r="L514" s="4">
        <f ca="1">SUMIF(TÂCHES!$D$2:$O$699,PROJETS!D514,TÂCHES!$K$2:$K$699)</f>
        <v>0</v>
      </c>
      <c r="M514" s="4">
        <f>COUNTIFS(TÂCHES!$N$2:$N$699,"Terminé",TÂCHES!$D$2:$D$699,D514)</f>
        <v>0</v>
      </c>
      <c r="N514" s="3" t="str">
        <f>IF(NOT(ISBLANK(G514)),G514-PARAMETRES!$C$6,"")</f>
        <v/>
      </c>
      <c r="O514" s="1" t="str">
        <f t="shared" ref="O514:O577" si="16">IF(AND(I514="Terminé",N514=0),"1","0")</f>
        <v>0</v>
      </c>
    </row>
    <row r="515" spans="1:15" x14ac:dyDescent="0.25">
      <c r="A515" s="1">
        <v>514</v>
      </c>
      <c r="B515" s="1" t="s">
        <v>41</v>
      </c>
      <c r="C515" s="1" t="e">
        <f>VLOOKUP(PROJETS!B515,CLIENTS!$B$2:$C$700, 2, FALSE)</f>
        <v>#N/A</v>
      </c>
      <c r="H515" s="9">
        <f t="shared" ref="H515:H578" si="17">G515-F515</f>
        <v>0</v>
      </c>
      <c r="K515" s="4" t="str">
        <f>IF(D515="","",COUNTIF(TÂCHES!$D$2:$D$699,D515))</f>
        <v/>
      </c>
      <c r="L515" s="4">
        <f ca="1">SUMIF(TÂCHES!$D$2:$O$699,PROJETS!D515,TÂCHES!$K$2:$K$699)</f>
        <v>0</v>
      </c>
      <c r="M515" s="4">
        <f>COUNTIFS(TÂCHES!$N$2:$N$699,"Terminé",TÂCHES!$D$2:$D$699,D515)</f>
        <v>0</v>
      </c>
      <c r="N515" s="3" t="str">
        <f>IF(NOT(ISBLANK(G515)),G515-PARAMETRES!$C$6,"")</f>
        <v/>
      </c>
      <c r="O515" s="1" t="str">
        <f t="shared" si="16"/>
        <v>0</v>
      </c>
    </row>
    <row r="516" spans="1:15" x14ac:dyDescent="0.25">
      <c r="A516" s="1">
        <v>515</v>
      </c>
      <c r="B516" s="1" t="s">
        <v>41</v>
      </c>
      <c r="C516" s="1" t="e">
        <f>VLOOKUP(PROJETS!B516,CLIENTS!$B$2:$C$700, 2, FALSE)</f>
        <v>#N/A</v>
      </c>
      <c r="H516" s="9">
        <f t="shared" si="17"/>
        <v>0</v>
      </c>
      <c r="K516" s="4" t="str">
        <f>IF(D516="","",COUNTIF(TÂCHES!$D$2:$D$699,D516))</f>
        <v/>
      </c>
      <c r="L516" s="4">
        <f ca="1">SUMIF(TÂCHES!$D$2:$O$699,PROJETS!D516,TÂCHES!$K$2:$K$699)</f>
        <v>0</v>
      </c>
      <c r="M516" s="4">
        <f>COUNTIFS(TÂCHES!$N$2:$N$699,"Terminé",TÂCHES!$D$2:$D$699,D516)</f>
        <v>0</v>
      </c>
      <c r="N516" s="3" t="str">
        <f>IF(NOT(ISBLANK(G516)),G516-PARAMETRES!$C$6,"")</f>
        <v/>
      </c>
      <c r="O516" s="1" t="str">
        <f t="shared" si="16"/>
        <v>0</v>
      </c>
    </row>
    <row r="517" spans="1:15" x14ac:dyDescent="0.25">
      <c r="A517" s="1">
        <v>516</v>
      </c>
      <c r="B517" s="1" t="s">
        <v>41</v>
      </c>
      <c r="C517" s="1" t="e">
        <f>VLOOKUP(PROJETS!B517,CLIENTS!$B$2:$C$700, 2, FALSE)</f>
        <v>#N/A</v>
      </c>
      <c r="H517" s="9">
        <f t="shared" si="17"/>
        <v>0</v>
      </c>
      <c r="K517" s="4" t="str">
        <f>IF(D517="","",COUNTIF(TÂCHES!$D$2:$D$699,D517))</f>
        <v/>
      </c>
      <c r="L517" s="4">
        <f ca="1">SUMIF(TÂCHES!$D$2:$O$699,PROJETS!D517,TÂCHES!$K$2:$K$699)</f>
        <v>0</v>
      </c>
      <c r="M517" s="4">
        <f>COUNTIFS(TÂCHES!$N$2:$N$699,"Terminé",TÂCHES!$D$2:$D$699,D517)</f>
        <v>0</v>
      </c>
      <c r="N517" s="3" t="str">
        <f>IF(NOT(ISBLANK(G517)),G517-PARAMETRES!$C$6,"")</f>
        <v/>
      </c>
      <c r="O517" s="1" t="str">
        <f t="shared" si="16"/>
        <v>0</v>
      </c>
    </row>
    <row r="518" spans="1:15" x14ac:dyDescent="0.25">
      <c r="A518" s="1">
        <v>517</v>
      </c>
      <c r="B518" s="1" t="s">
        <v>41</v>
      </c>
      <c r="C518" s="1" t="e">
        <f>VLOOKUP(PROJETS!B518,CLIENTS!$B$2:$C$700, 2, FALSE)</f>
        <v>#N/A</v>
      </c>
      <c r="H518" s="9">
        <f t="shared" si="17"/>
        <v>0</v>
      </c>
      <c r="K518" s="4" t="str">
        <f>IF(D518="","",COUNTIF(TÂCHES!$D$2:$D$699,D518))</f>
        <v/>
      </c>
      <c r="L518" s="4">
        <f ca="1">SUMIF(TÂCHES!$D$2:$O$699,PROJETS!D518,TÂCHES!$K$2:$K$699)</f>
        <v>0</v>
      </c>
      <c r="M518" s="4">
        <f>COUNTIFS(TÂCHES!$N$2:$N$699,"Terminé",TÂCHES!$D$2:$D$699,D518)</f>
        <v>0</v>
      </c>
      <c r="N518" s="3" t="str">
        <f>IF(NOT(ISBLANK(G518)),G518-PARAMETRES!$C$6,"")</f>
        <v/>
      </c>
      <c r="O518" s="1" t="str">
        <f t="shared" si="16"/>
        <v>0</v>
      </c>
    </row>
    <row r="519" spans="1:15" x14ac:dyDescent="0.25">
      <c r="A519" s="1">
        <v>518</v>
      </c>
      <c r="B519" s="1" t="s">
        <v>41</v>
      </c>
      <c r="C519" s="1" t="e">
        <f>VLOOKUP(PROJETS!B519,CLIENTS!$B$2:$C$700, 2, FALSE)</f>
        <v>#N/A</v>
      </c>
      <c r="H519" s="9">
        <f t="shared" si="17"/>
        <v>0</v>
      </c>
      <c r="K519" s="4" t="str">
        <f>IF(D519="","",COUNTIF(TÂCHES!$D$2:$D$699,D519))</f>
        <v/>
      </c>
      <c r="L519" s="4">
        <f ca="1">SUMIF(TÂCHES!$D$2:$O$699,PROJETS!D519,TÂCHES!$K$2:$K$699)</f>
        <v>0</v>
      </c>
      <c r="M519" s="4">
        <f>COUNTIFS(TÂCHES!$N$2:$N$699,"Terminé",TÂCHES!$D$2:$D$699,D519)</f>
        <v>0</v>
      </c>
      <c r="N519" s="3" t="str">
        <f>IF(NOT(ISBLANK(G519)),G519-PARAMETRES!$C$6,"")</f>
        <v/>
      </c>
      <c r="O519" s="1" t="str">
        <f t="shared" si="16"/>
        <v>0</v>
      </c>
    </row>
    <row r="520" spans="1:15" x14ac:dyDescent="0.25">
      <c r="A520" s="1">
        <v>519</v>
      </c>
      <c r="B520" s="1" t="s">
        <v>41</v>
      </c>
      <c r="C520" s="1" t="e">
        <f>VLOOKUP(PROJETS!B520,CLIENTS!$B$2:$C$700, 2, FALSE)</f>
        <v>#N/A</v>
      </c>
      <c r="H520" s="9">
        <f t="shared" si="17"/>
        <v>0</v>
      </c>
      <c r="K520" s="4" t="str">
        <f>IF(D520="","",COUNTIF(TÂCHES!$D$2:$D$699,D520))</f>
        <v/>
      </c>
      <c r="L520" s="4">
        <f ca="1">SUMIF(TÂCHES!$D$2:$O$699,PROJETS!D520,TÂCHES!$K$2:$K$699)</f>
        <v>0</v>
      </c>
      <c r="M520" s="4">
        <f>COUNTIFS(TÂCHES!$N$2:$N$699,"Terminé",TÂCHES!$D$2:$D$699,D520)</f>
        <v>0</v>
      </c>
      <c r="N520" s="3" t="str">
        <f>IF(NOT(ISBLANK(G520)),G520-PARAMETRES!$C$6,"")</f>
        <v/>
      </c>
      <c r="O520" s="1" t="str">
        <f t="shared" si="16"/>
        <v>0</v>
      </c>
    </row>
    <row r="521" spans="1:15" x14ac:dyDescent="0.25">
      <c r="A521" s="1">
        <v>520</v>
      </c>
      <c r="B521" s="1" t="s">
        <v>41</v>
      </c>
      <c r="C521" s="1" t="e">
        <f>VLOOKUP(PROJETS!B521,CLIENTS!$B$2:$C$700, 2, FALSE)</f>
        <v>#N/A</v>
      </c>
      <c r="H521" s="9">
        <f t="shared" si="17"/>
        <v>0</v>
      </c>
      <c r="K521" s="4" t="str">
        <f>IF(D521="","",COUNTIF(TÂCHES!$D$2:$D$699,D521))</f>
        <v/>
      </c>
      <c r="L521" s="4">
        <f ca="1">SUMIF(TÂCHES!$D$2:$O$699,PROJETS!D521,TÂCHES!$K$2:$K$699)</f>
        <v>0</v>
      </c>
      <c r="M521" s="4">
        <f>COUNTIFS(TÂCHES!$N$2:$N$699,"Terminé",TÂCHES!$D$2:$D$699,D521)</f>
        <v>0</v>
      </c>
      <c r="N521" s="3" t="str">
        <f>IF(NOT(ISBLANK(G521)),G521-PARAMETRES!$C$6,"")</f>
        <v/>
      </c>
      <c r="O521" s="1" t="str">
        <f t="shared" si="16"/>
        <v>0</v>
      </c>
    </row>
    <row r="522" spans="1:15" x14ac:dyDescent="0.25">
      <c r="A522" s="1">
        <v>521</v>
      </c>
      <c r="B522" s="1" t="s">
        <v>41</v>
      </c>
      <c r="C522" s="1" t="e">
        <f>VLOOKUP(PROJETS!B522,CLIENTS!$B$2:$C$700, 2, FALSE)</f>
        <v>#N/A</v>
      </c>
      <c r="H522" s="9">
        <f t="shared" si="17"/>
        <v>0</v>
      </c>
      <c r="K522" s="4" t="str">
        <f>IF(D522="","",COUNTIF(TÂCHES!$D$2:$D$699,D522))</f>
        <v/>
      </c>
      <c r="L522" s="4">
        <f ca="1">SUMIF(TÂCHES!$D$2:$O$699,PROJETS!D522,TÂCHES!$K$2:$K$699)</f>
        <v>0</v>
      </c>
      <c r="M522" s="4">
        <f>COUNTIFS(TÂCHES!$N$2:$N$699,"Terminé",TÂCHES!$D$2:$D$699,D522)</f>
        <v>0</v>
      </c>
      <c r="N522" s="3" t="str">
        <f>IF(NOT(ISBLANK(G522)),G522-PARAMETRES!$C$6,"")</f>
        <v/>
      </c>
      <c r="O522" s="1" t="str">
        <f t="shared" si="16"/>
        <v>0</v>
      </c>
    </row>
    <row r="523" spans="1:15" x14ac:dyDescent="0.25">
      <c r="A523" s="1">
        <v>522</v>
      </c>
      <c r="B523" s="1" t="s">
        <v>41</v>
      </c>
      <c r="C523" s="1" t="e">
        <f>VLOOKUP(PROJETS!B523,CLIENTS!$B$2:$C$700, 2, FALSE)</f>
        <v>#N/A</v>
      </c>
      <c r="H523" s="9">
        <f t="shared" si="17"/>
        <v>0</v>
      </c>
      <c r="K523" s="4" t="str">
        <f>IF(D523="","",COUNTIF(TÂCHES!$D$2:$D$699,D523))</f>
        <v/>
      </c>
      <c r="L523" s="4">
        <f ca="1">SUMIF(TÂCHES!$D$2:$O$699,PROJETS!D523,TÂCHES!$K$2:$K$699)</f>
        <v>0</v>
      </c>
      <c r="M523" s="4">
        <f>COUNTIFS(TÂCHES!$N$2:$N$699,"Terminé",TÂCHES!$D$2:$D$699,D523)</f>
        <v>0</v>
      </c>
      <c r="N523" s="3" t="str">
        <f>IF(NOT(ISBLANK(G523)),G523-PARAMETRES!$C$6,"")</f>
        <v/>
      </c>
      <c r="O523" s="1" t="str">
        <f t="shared" si="16"/>
        <v>0</v>
      </c>
    </row>
    <row r="524" spans="1:15" x14ac:dyDescent="0.25">
      <c r="A524" s="1">
        <v>523</v>
      </c>
      <c r="B524" s="1" t="s">
        <v>41</v>
      </c>
      <c r="C524" s="1" t="e">
        <f>VLOOKUP(PROJETS!B524,CLIENTS!$B$2:$C$700, 2, FALSE)</f>
        <v>#N/A</v>
      </c>
      <c r="H524" s="9">
        <f t="shared" si="17"/>
        <v>0</v>
      </c>
      <c r="K524" s="4" t="str">
        <f>IF(D524="","",COUNTIF(TÂCHES!$D$2:$D$699,D524))</f>
        <v/>
      </c>
      <c r="L524" s="4">
        <f ca="1">SUMIF(TÂCHES!$D$2:$O$699,PROJETS!D524,TÂCHES!$K$2:$K$699)</f>
        <v>0</v>
      </c>
      <c r="M524" s="4">
        <f>COUNTIFS(TÂCHES!$N$2:$N$699,"Terminé",TÂCHES!$D$2:$D$699,D524)</f>
        <v>0</v>
      </c>
      <c r="N524" s="3" t="str">
        <f>IF(NOT(ISBLANK(G524)),G524-PARAMETRES!$C$6,"")</f>
        <v/>
      </c>
      <c r="O524" s="1" t="str">
        <f t="shared" si="16"/>
        <v>0</v>
      </c>
    </row>
    <row r="525" spans="1:15" x14ac:dyDescent="0.25">
      <c r="A525" s="1">
        <v>524</v>
      </c>
      <c r="B525" s="1" t="s">
        <v>41</v>
      </c>
      <c r="C525" s="1" t="e">
        <f>VLOOKUP(PROJETS!B525,CLIENTS!$B$2:$C$700, 2, FALSE)</f>
        <v>#N/A</v>
      </c>
      <c r="H525" s="9">
        <f t="shared" si="17"/>
        <v>0</v>
      </c>
      <c r="K525" s="4" t="str">
        <f>IF(D525="","",COUNTIF(TÂCHES!$D$2:$D$699,D525))</f>
        <v/>
      </c>
      <c r="L525" s="4">
        <f ca="1">SUMIF(TÂCHES!$D$2:$O$699,PROJETS!D525,TÂCHES!$K$2:$K$699)</f>
        <v>0</v>
      </c>
      <c r="M525" s="4">
        <f>COUNTIFS(TÂCHES!$N$2:$N$699,"Terminé",TÂCHES!$D$2:$D$699,D525)</f>
        <v>0</v>
      </c>
      <c r="N525" s="3" t="str">
        <f>IF(NOT(ISBLANK(G525)),G525-PARAMETRES!$C$6,"")</f>
        <v/>
      </c>
      <c r="O525" s="1" t="str">
        <f t="shared" si="16"/>
        <v>0</v>
      </c>
    </row>
    <row r="526" spans="1:15" x14ac:dyDescent="0.25">
      <c r="A526" s="1">
        <v>525</v>
      </c>
      <c r="B526" s="1" t="s">
        <v>41</v>
      </c>
      <c r="C526" s="1" t="e">
        <f>VLOOKUP(PROJETS!B526,CLIENTS!$B$2:$C$700, 2, FALSE)</f>
        <v>#N/A</v>
      </c>
      <c r="H526" s="9">
        <f t="shared" si="17"/>
        <v>0</v>
      </c>
      <c r="K526" s="4" t="str">
        <f>IF(D526="","",COUNTIF(TÂCHES!$D$2:$D$699,D526))</f>
        <v/>
      </c>
      <c r="L526" s="4">
        <f ca="1">SUMIF(TÂCHES!$D$2:$O$699,PROJETS!D526,TÂCHES!$K$2:$K$699)</f>
        <v>0</v>
      </c>
      <c r="M526" s="4">
        <f>COUNTIFS(TÂCHES!$N$2:$N$699,"Terminé",TÂCHES!$D$2:$D$699,D526)</f>
        <v>0</v>
      </c>
      <c r="N526" s="3" t="str">
        <f>IF(NOT(ISBLANK(G526)),G526-PARAMETRES!$C$6,"")</f>
        <v/>
      </c>
      <c r="O526" s="1" t="str">
        <f t="shared" si="16"/>
        <v>0</v>
      </c>
    </row>
    <row r="527" spans="1:15" x14ac:dyDescent="0.25">
      <c r="A527" s="1">
        <v>526</v>
      </c>
      <c r="B527" s="1" t="s">
        <v>41</v>
      </c>
      <c r="C527" s="1" t="e">
        <f>VLOOKUP(PROJETS!B527,CLIENTS!$B$2:$C$700, 2, FALSE)</f>
        <v>#N/A</v>
      </c>
      <c r="H527" s="9">
        <f t="shared" si="17"/>
        <v>0</v>
      </c>
      <c r="K527" s="4" t="str">
        <f>IF(D527="","",COUNTIF(TÂCHES!$D$2:$D$699,D527))</f>
        <v/>
      </c>
      <c r="L527" s="4">
        <f ca="1">SUMIF(TÂCHES!$D$2:$O$699,PROJETS!D527,TÂCHES!$K$2:$K$699)</f>
        <v>0</v>
      </c>
      <c r="M527" s="4">
        <f>COUNTIFS(TÂCHES!$N$2:$N$699,"Terminé",TÂCHES!$D$2:$D$699,D527)</f>
        <v>0</v>
      </c>
      <c r="N527" s="3" t="str">
        <f>IF(NOT(ISBLANK(G527)),G527-PARAMETRES!$C$6,"")</f>
        <v/>
      </c>
      <c r="O527" s="1" t="str">
        <f t="shared" si="16"/>
        <v>0</v>
      </c>
    </row>
    <row r="528" spans="1:15" x14ac:dyDescent="0.25">
      <c r="A528" s="1">
        <v>527</v>
      </c>
      <c r="B528" s="1" t="s">
        <v>41</v>
      </c>
      <c r="C528" s="1" t="e">
        <f>VLOOKUP(PROJETS!B528,CLIENTS!$B$2:$C$700, 2, FALSE)</f>
        <v>#N/A</v>
      </c>
      <c r="H528" s="9">
        <f t="shared" si="17"/>
        <v>0</v>
      </c>
      <c r="K528" s="4" t="str">
        <f>IF(D528="","",COUNTIF(TÂCHES!$D$2:$D$699,D528))</f>
        <v/>
      </c>
      <c r="L528" s="4">
        <f ca="1">SUMIF(TÂCHES!$D$2:$O$699,PROJETS!D528,TÂCHES!$K$2:$K$699)</f>
        <v>0</v>
      </c>
      <c r="M528" s="4">
        <f>COUNTIFS(TÂCHES!$N$2:$N$699,"Terminé",TÂCHES!$D$2:$D$699,D528)</f>
        <v>0</v>
      </c>
      <c r="N528" s="3" t="str">
        <f>IF(NOT(ISBLANK(G528)),G528-PARAMETRES!$C$6,"")</f>
        <v/>
      </c>
      <c r="O528" s="1" t="str">
        <f t="shared" si="16"/>
        <v>0</v>
      </c>
    </row>
    <row r="529" spans="1:15" x14ac:dyDescent="0.25">
      <c r="A529" s="1">
        <v>528</v>
      </c>
      <c r="B529" s="1" t="s">
        <v>41</v>
      </c>
      <c r="C529" s="1" t="e">
        <f>VLOOKUP(PROJETS!B529,CLIENTS!$B$2:$C$700, 2, FALSE)</f>
        <v>#N/A</v>
      </c>
      <c r="H529" s="9">
        <f t="shared" si="17"/>
        <v>0</v>
      </c>
      <c r="K529" s="4" t="str">
        <f>IF(D529="","",COUNTIF(TÂCHES!$D$2:$D$699,D529))</f>
        <v/>
      </c>
      <c r="L529" s="4">
        <f ca="1">SUMIF(TÂCHES!$D$2:$O$699,PROJETS!D529,TÂCHES!$K$2:$K$699)</f>
        <v>0</v>
      </c>
      <c r="M529" s="4">
        <f>COUNTIFS(TÂCHES!$N$2:$N$699,"Terminé",TÂCHES!$D$2:$D$699,D529)</f>
        <v>0</v>
      </c>
      <c r="N529" s="3" t="str">
        <f>IF(NOT(ISBLANK(G529)),G529-PARAMETRES!$C$6,"")</f>
        <v/>
      </c>
      <c r="O529" s="1" t="str">
        <f t="shared" si="16"/>
        <v>0</v>
      </c>
    </row>
    <row r="530" spans="1:15" x14ac:dyDescent="0.25">
      <c r="A530" s="1">
        <v>529</v>
      </c>
      <c r="B530" s="1" t="s">
        <v>41</v>
      </c>
      <c r="C530" s="1" t="e">
        <f>VLOOKUP(PROJETS!B530,CLIENTS!$B$2:$C$700, 2, FALSE)</f>
        <v>#N/A</v>
      </c>
      <c r="H530" s="9">
        <f t="shared" si="17"/>
        <v>0</v>
      </c>
      <c r="K530" s="4" t="str">
        <f>IF(D530="","",COUNTIF(TÂCHES!$D$2:$D$699,D530))</f>
        <v/>
      </c>
      <c r="L530" s="4">
        <f ca="1">SUMIF(TÂCHES!$D$2:$O$699,PROJETS!D530,TÂCHES!$K$2:$K$699)</f>
        <v>0</v>
      </c>
      <c r="M530" s="4">
        <f>COUNTIFS(TÂCHES!$N$2:$N$699,"Terminé",TÂCHES!$D$2:$D$699,D530)</f>
        <v>0</v>
      </c>
      <c r="N530" s="3" t="str">
        <f>IF(NOT(ISBLANK(G530)),G530-PARAMETRES!$C$6,"")</f>
        <v/>
      </c>
      <c r="O530" s="1" t="str">
        <f t="shared" si="16"/>
        <v>0</v>
      </c>
    </row>
    <row r="531" spans="1:15" x14ac:dyDescent="0.25">
      <c r="A531" s="1">
        <v>530</v>
      </c>
      <c r="B531" s="1" t="s">
        <v>41</v>
      </c>
      <c r="C531" s="1" t="e">
        <f>VLOOKUP(PROJETS!B531,CLIENTS!$B$2:$C$700, 2, FALSE)</f>
        <v>#N/A</v>
      </c>
      <c r="H531" s="9">
        <f t="shared" si="17"/>
        <v>0</v>
      </c>
      <c r="K531" s="4" t="str">
        <f>IF(D531="","",COUNTIF(TÂCHES!$D$2:$D$699,D531))</f>
        <v/>
      </c>
      <c r="L531" s="4">
        <f ca="1">SUMIF(TÂCHES!$D$2:$O$699,PROJETS!D531,TÂCHES!$K$2:$K$699)</f>
        <v>0</v>
      </c>
      <c r="M531" s="4">
        <f>COUNTIFS(TÂCHES!$N$2:$N$699,"Terminé",TÂCHES!$D$2:$D$699,D531)</f>
        <v>0</v>
      </c>
      <c r="N531" s="3" t="str">
        <f>IF(NOT(ISBLANK(G531)),G531-PARAMETRES!$C$6,"")</f>
        <v/>
      </c>
      <c r="O531" s="1" t="str">
        <f t="shared" si="16"/>
        <v>0</v>
      </c>
    </row>
    <row r="532" spans="1:15" x14ac:dyDescent="0.25">
      <c r="A532" s="1">
        <v>531</v>
      </c>
      <c r="B532" s="1" t="s">
        <v>41</v>
      </c>
      <c r="C532" s="1" t="e">
        <f>VLOOKUP(PROJETS!B532,CLIENTS!$B$2:$C$700, 2, FALSE)</f>
        <v>#N/A</v>
      </c>
      <c r="H532" s="9">
        <f t="shared" si="17"/>
        <v>0</v>
      </c>
      <c r="K532" s="4" t="str">
        <f>IF(D532="","",COUNTIF(TÂCHES!$D$2:$D$699,D532))</f>
        <v/>
      </c>
      <c r="L532" s="4">
        <f ca="1">SUMIF(TÂCHES!$D$2:$O$699,PROJETS!D532,TÂCHES!$K$2:$K$699)</f>
        <v>0</v>
      </c>
      <c r="M532" s="4">
        <f>COUNTIFS(TÂCHES!$N$2:$N$699,"Terminé",TÂCHES!$D$2:$D$699,D532)</f>
        <v>0</v>
      </c>
      <c r="N532" s="3" t="str">
        <f>IF(NOT(ISBLANK(G532)),G532-PARAMETRES!$C$6,"")</f>
        <v/>
      </c>
      <c r="O532" s="1" t="str">
        <f t="shared" si="16"/>
        <v>0</v>
      </c>
    </row>
    <row r="533" spans="1:15" x14ac:dyDescent="0.25">
      <c r="A533" s="1">
        <v>532</v>
      </c>
      <c r="B533" s="1" t="s">
        <v>41</v>
      </c>
      <c r="C533" s="1" t="e">
        <f>VLOOKUP(PROJETS!B533,CLIENTS!$B$2:$C$700, 2, FALSE)</f>
        <v>#N/A</v>
      </c>
      <c r="H533" s="9">
        <f t="shared" si="17"/>
        <v>0</v>
      </c>
      <c r="K533" s="4" t="str">
        <f>IF(D533="","",COUNTIF(TÂCHES!$D$2:$D$699,D533))</f>
        <v/>
      </c>
      <c r="L533" s="4">
        <f ca="1">SUMIF(TÂCHES!$D$2:$O$699,PROJETS!D533,TÂCHES!$K$2:$K$699)</f>
        <v>0</v>
      </c>
      <c r="M533" s="4">
        <f>COUNTIFS(TÂCHES!$N$2:$N$699,"Terminé",TÂCHES!$D$2:$D$699,D533)</f>
        <v>0</v>
      </c>
      <c r="N533" s="3" t="str">
        <f>IF(NOT(ISBLANK(G533)),G533-PARAMETRES!$C$6,"")</f>
        <v/>
      </c>
      <c r="O533" s="1" t="str">
        <f t="shared" si="16"/>
        <v>0</v>
      </c>
    </row>
    <row r="534" spans="1:15" x14ac:dyDescent="0.25">
      <c r="A534" s="1">
        <v>533</v>
      </c>
      <c r="B534" s="1" t="s">
        <v>41</v>
      </c>
      <c r="C534" s="1" t="e">
        <f>VLOOKUP(PROJETS!B534,CLIENTS!$B$2:$C$700, 2, FALSE)</f>
        <v>#N/A</v>
      </c>
      <c r="H534" s="9">
        <f t="shared" si="17"/>
        <v>0</v>
      </c>
      <c r="K534" s="4" t="str">
        <f>IF(D534="","",COUNTIF(TÂCHES!$D$2:$D$699,D534))</f>
        <v/>
      </c>
      <c r="L534" s="4">
        <f ca="1">SUMIF(TÂCHES!$D$2:$O$699,PROJETS!D534,TÂCHES!$K$2:$K$699)</f>
        <v>0</v>
      </c>
      <c r="M534" s="4">
        <f>COUNTIFS(TÂCHES!$N$2:$N$699,"Terminé",TÂCHES!$D$2:$D$699,D534)</f>
        <v>0</v>
      </c>
      <c r="N534" s="3" t="str">
        <f>IF(NOT(ISBLANK(G534)),G534-PARAMETRES!$C$6,"")</f>
        <v/>
      </c>
      <c r="O534" s="1" t="str">
        <f t="shared" si="16"/>
        <v>0</v>
      </c>
    </row>
    <row r="535" spans="1:15" x14ac:dyDescent="0.25">
      <c r="A535" s="1">
        <v>534</v>
      </c>
      <c r="B535" s="1" t="s">
        <v>41</v>
      </c>
      <c r="C535" s="1" t="e">
        <f>VLOOKUP(PROJETS!B535,CLIENTS!$B$2:$C$700, 2, FALSE)</f>
        <v>#N/A</v>
      </c>
      <c r="H535" s="9">
        <f t="shared" si="17"/>
        <v>0</v>
      </c>
      <c r="K535" s="4" t="str">
        <f>IF(D535="","",COUNTIF(TÂCHES!$D$2:$D$699,D535))</f>
        <v/>
      </c>
      <c r="L535" s="4">
        <f ca="1">SUMIF(TÂCHES!$D$2:$O$699,PROJETS!D535,TÂCHES!$K$2:$K$699)</f>
        <v>0</v>
      </c>
      <c r="M535" s="4">
        <f>COUNTIFS(TÂCHES!$N$2:$N$699,"Terminé",TÂCHES!$D$2:$D$699,D535)</f>
        <v>0</v>
      </c>
      <c r="N535" s="3" t="str">
        <f>IF(NOT(ISBLANK(G535)),G535-PARAMETRES!$C$6,"")</f>
        <v/>
      </c>
      <c r="O535" s="1" t="str">
        <f t="shared" si="16"/>
        <v>0</v>
      </c>
    </row>
    <row r="536" spans="1:15" x14ac:dyDescent="0.25">
      <c r="A536" s="1">
        <v>535</v>
      </c>
      <c r="B536" s="1" t="s">
        <v>41</v>
      </c>
      <c r="C536" s="1" t="e">
        <f>VLOOKUP(PROJETS!B536,CLIENTS!$B$2:$C$700, 2, FALSE)</f>
        <v>#N/A</v>
      </c>
      <c r="H536" s="9">
        <f t="shared" si="17"/>
        <v>0</v>
      </c>
      <c r="K536" s="4" t="str">
        <f>IF(D536="","",COUNTIF(TÂCHES!$D$2:$D$699,D536))</f>
        <v/>
      </c>
      <c r="L536" s="4">
        <f ca="1">SUMIF(TÂCHES!$D$2:$O$699,PROJETS!D536,TÂCHES!$K$2:$K$699)</f>
        <v>0</v>
      </c>
      <c r="M536" s="4">
        <f>COUNTIFS(TÂCHES!$N$2:$N$699,"Terminé",TÂCHES!$D$2:$D$699,D536)</f>
        <v>0</v>
      </c>
      <c r="N536" s="3" t="str">
        <f>IF(NOT(ISBLANK(G536)),G536-PARAMETRES!$C$6,"")</f>
        <v/>
      </c>
      <c r="O536" s="1" t="str">
        <f t="shared" si="16"/>
        <v>0</v>
      </c>
    </row>
    <row r="537" spans="1:15" x14ac:dyDescent="0.25">
      <c r="A537" s="1">
        <v>536</v>
      </c>
      <c r="B537" s="1" t="s">
        <v>41</v>
      </c>
      <c r="C537" s="1" t="e">
        <f>VLOOKUP(PROJETS!B537,CLIENTS!$B$2:$C$700, 2, FALSE)</f>
        <v>#N/A</v>
      </c>
      <c r="H537" s="9">
        <f t="shared" si="17"/>
        <v>0</v>
      </c>
      <c r="K537" s="4" t="str">
        <f>IF(D537="","",COUNTIF(TÂCHES!$D$2:$D$699,D537))</f>
        <v/>
      </c>
      <c r="L537" s="4">
        <f ca="1">SUMIF(TÂCHES!$D$2:$O$699,PROJETS!D537,TÂCHES!$K$2:$K$699)</f>
        <v>0</v>
      </c>
      <c r="M537" s="4">
        <f>COUNTIFS(TÂCHES!$N$2:$N$699,"Terminé",TÂCHES!$D$2:$D$699,D537)</f>
        <v>0</v>
      </c>
      <c r="N537" s="3" t="str">
        <f>IF(NOT(ISBLANK(G537)),G537-PARAMETRES!$C$6,"")</f>
        <v/>
      </c>
      <c r="O537" s="1" t="str">
        <f t="shared" si="16"/>
        <v>0</v>
      </c>
    </row>
    <row r="538" spans="1:15" x14ac:dyDescent="0.25">
      <c r="A538" s="1">
        <v>537</v>
      </c>
      <c r="B538" s="1" t="s">
        <v>41</v>
      </c>
      <c r="C538" s="1" t="e">
        <f>VLOOKUP(PROJETS!B538,CLIENTS!$B$2:$C$700, 2, FALSE)</f>
        <v>#N/A</v>
      </c>
      <c r="H538" s="9">
        <f t="shared" si="17"/>
        <v>0</v>
      </c>
      <c r="K538" s="4" t="str">
        <f>IF(D538="","",COUNTIF(TÂCHES!$D$2:$D$699,D538))</f>
        <v/>
      </c>
      <c r="L538" s="4">
        <f ca="1">SUMIF(TÂCHES!$D$2:$O$699,PROJETS!D538,TÂCHES!$K$2:$K$699)</f>
        <v>0</v>
      </c>
      <c r="M538" s="4">
        <f>COUNTIFS(TÂCHES!$N$2:$N$699,"Terminé",TÂCHES!$D$2:$D$699,D538)</f>
        <v>0</v>
      </c>
      <c r="N538" s="3" t="str">
        <f>IF(NOT(ISBLANK(G538)),G538-PARAMETRES!$C$6,"")</f>
        <v/>
      </c>
      <c r="O538" s="1" t="str">
        <f t="shared" si="16"/>
        <v>0</v>
      </c>
    </row>
    <row r="539" spans="1:15" x14ac:dyDescent="0.25">
      <c r="A539" s="1">
        <v>538</v>
      </c>
      <c r="B539" s="1" t="s">
        <v>41</v>
      </c>
      <c r="C539" s="1" t="e">
        <f>VLOOKUP(PROJETS!B539,CLIENTS!$B$2:$C$700, 2, FALSE)</f>
        <v>#N/A</v>
      </c>
      <c r="H539" s="9">
        <f t="shared" si="17"/>
        <v>0</v>
      </c>
      <c r="K539" s="4" t="str">
        <f>IF(D539="","",COUNTIF(TÂCHES!$D$2:$D$699,D539))</f>
        <v/>
      </c>
      <c r="L539" s="4">
        <f ca="1">SUMIF(TÂCHES!$D$2:$O$699,PROJETS!D539,TÂCHES!$K$2:$K$699)</f>
        <v>0</v>
      </c>
      <c r="M539" s="4">
        <f>COUNTIFS(TÂCHES!$N$2:$N$699,"Terminé",TÂCHES!$D$2:$D$699,D539)</f>
        <v>0</v>
      </c>
      <c r="N539" s="3" t="str">
        <f>IF(NOT(ISBLANK(G539)),G539-PARAMETRES!$C$6,"")</f>
        <v/>
      </c>
      <c r="O539" s="1" t="str">
        <f t="shared" si="16"/>
        <v>0</v>
      </c>
    </row>
    <row r="540" spans="1:15" x14ac:dyDescent="0.25">
      <c r="A540" s="1">
        <v>539</v>
      </c>
      <c r="B540" s="1" t="s">
        <v>41</v>
      </c>
      <c r="C540" s="1" t="e">
        <f>VLOOKUP(PROJETS!B540,CLIENTS!$B$2:$C$700, 2, FALSE)</f>
        <v>#N/A</v>
      </c>
      <c r="H540" s="9">
        <f t="shared" si="17"/>
        <v>0</v>
      </c>
      <c r="K540" s="4" t="str">
        <f>IF(D540="","",COUNTIF(TÂCHES!$D$2:$D$699,D540))</f>
        <v/>
      </c>
      <c r="L540" s="4">
        <f ca="1">SUMIF(TÂCHES!$D$2:$O$699,PROJETS!D540,TÂCHES!$K$2:$K$699)</f>
        <v>0</v>
      </c>
      <c r="M540" s="4">
        <f>COUNTIFS(TÂCHES!$N$2:$N$699,"Terminé",TÂCHES!$D$2:$D$699,D540)</f>
        <v>0</v>
      </c>
      <c r="N540" s="3" t="str">
        <f>IF(NOT(ISBLANK(G540)),G540-PARAMETRES!$C$6,"")</f>
        <v/>
      </c>
      <c r="O540" s="1" t="str">
        <f t="shared" si="16"/>
        <v>0</v>
      </c>
    </row>
    <row r="541" spans="1:15" x14ac:dyDescent="0.25">
      <c r="A541" s="1">
        <v>540</v>
      </c>
      <c r="B541" s="1" t="s">
        <v>41</v>
      </c>
      <c r="C541" s="1" t="e">
        <f>VLOOKUP(PROJETS!B541,CLIENTS!$B$2:$C$700, 2, FALSE)</f>
        <v>#N/A</v>
      </c>
      <c r="H541" s="9">
        <f t="shared" si="17"/>
        <v>0</v>
      </c>
      <c r="K541" s="4" t="str">
        <f>IF(D541="","",COUNTIF(TÂCHES!$D$2:$D$699,D541))</f>
        <v/>
      </c>
      <c r="L541" s="4">
        <f ca="1">SUMIF(TÂCHES!$D$2:$O$699,PROJETS!D541,TÂCHES!$K$2:$K$699)</f>
        <v>0</v>
      </c>
      <c r="M541" s="4">
        <f>COUNTIFS(TÂCHES!$N$2:$N$699,"Terminé",TÂCHES!$D$2:$D$699,D541)</f>
        <v>0</v>
      </c>
      <c r="N541" s="3" t="str">
        <f>IF(NOT(ISBLANK(G541)),G541-PARAMETRES!$C$6,"")</f>
        <v/>
      </c>
      <c r="O541" s="1" t="str">
        <f t="shared" si="16"/>
        <v>0</v>
      </c>
    </row>
    <row r="542" spans="1:15" x14ac:dyDescent="0.25">
      <c r="A542" s="1">
        <v>541</v>
      </c>
      <c r="B542" s="1" t="s">
        <v>41</v>
      </c>
      <c r="C542" s="1" t="e">
        <f>VLOOKUP(PROJETS!B542,CLIENTS!$B$2:$C$700, 2, FALSE)</f>
        <v>#N/A</v>
      </c>
      <c r="H542" s="9">
        <f t="shared" si="17"/>
        <v>0</v>
      </c>
      <c r="K542" s="4" t="str">
        <f>IF(D542="","",COUNTIF(TÂCHES!$D$2:$D$699,D542))</f>
        <v/>
      </c>
      <c r="L542" s="4">
        <f ca="1">SUMIF(TÂCHES!$D$2:$O$699,PROJETS!D542,TÂCHES!$K$2:$K$699)</f>
        <v>0</v>
      </c>
      <c r="M542" s="4">
        <f>COUNTIFS(TÂCHES!$N$2:$N$699,"Terminé",TÂCHES!$D$2:$D$699,D542)</f>
        <v>0</v>
      </c>
      <c r="N542" s="3" t="str">
        <f>IF(NOT(ISBLANK(G542)),G542-PARAMETRES!$C$6,"")</f>
        <v/>
      </c>
      <c r="O542" s="1" t="str">
        <f t="shared" si="16"/>
        <v>0</v>
      </c>
    </row>
    <row r="543" spans="1:15" x14ac:dyDescent="0.25">
      <c r="A543" s="1">
        <v>542</v>
      </c>
      <c r="B543" s="1" t="s">
        <v>41</v>
      </c>
      <c r="C543" s="1" t="e">
        <f>VLOOKUP(PROJETS!B543,CLIENTS!$B$2:$C$700, 2, FALSE)</f>
        <v>#N/A</v>
      </c>
      <c r="H543" s="9">
        <f t="shared" si="17"/>
        <v>0</v>
      </c>
      <c r="K543" s="4" t="str">
        <f>IF(D543="","",COUNTIF(TÂCHES!$D$2:$D$699,D543))</f>
        <v/>
      </c>
      <c r="L543" s="4">
        <f ca="1">SUMIF(TÂCHES!$D$2:$O$699,PROJETS!D543,TÂCHES!$K$2:$K$699)</f>
        <v>0</v>
      </c>
      <c r="M543" s="4">
        <f>COUNTIFS(TÂCHES!$N$2:$N$699,"Terminé",TÂCHES!$D$2:$D$699,D543)</f>
        <v>0</v>
      </c>
      <c r="N543" s="3" t="str">
        <f>IF(NOT(ISBLANK(G543)),G543-PARAMETRES!$C$6,"")</f>
        <v/>
      </c>
      <c r="O543" s="1" t="str">
        <f t="shared" si="16"/>
        <v>0</v>
      </c>
    </row>
    <row r="544" spans="1:15" x14ac:dyDescent="0.25">
      <c r="A544" s="1">
        <v>543</v>
      </c>
      <c r="B544" s="1" t="s">
        <v>41</v>
      </c>
      <c r="C544" s="1" t="e">
        <f>VLOOKUP(PROJETS!B544,CLIENTS!$B$2:$C$700, 2, FALSE)</f>
        <v>#N/A</v>
      </c>
      <c r="H544" s="9">
        <f t="shared" si="17"/>
        <v>0</v>
      </c>
      <c r="K544" s="4" t="str">
        <f>IF(D544="","",COUNTIF(TÂCHES!$D$2:$D$699,D544))</f>
        <v/>
      </c>
      <c r="L544" s="4">
        <f ca="1">SUMIF(TÂCHES!$D$2:$O$699,PROJETS!D544,TÂCHES!$K$2:$K$699)</f>
        <v>0</v>
      </c>
      <c r="M544" s="4">
        <f>COUNTIFS(TÂCHES!$N$2:$N$699,"Terminé",TÂCHES!$D$2:$D$699,D544)</f>
        <v>0</v>
      </c>
      <c r="N544" s="3" t="str">
        <f>IF(NOT(ISBLANK(G544)),G544-PARAMETRES!$C$6,"")</f>
        <v/>
      </c>
      <c r="O544" s="1" t="str">
        <f t="shared" si="16"/>
        <v>0</v>
      </c>
    </row>
    <row r="545" spans="1:15" x14ac:dyDescent="0.25">
      <c r="A545" s="1">
        <v>544</v>
      </c>
      <c r="B545" s="1" t="s">
        <v>41</v>
      </c>
      <c r="C545" s="1" t="e">
        <f>VLOOKUP(PROJETS!B545,CLIENTS!$B$2:$C$700, 2, FALSE)</f>
        <v>#N/A</v>
      </c>
      <c r="H545" s="9">
        <f t="shared" si="17"/>
        <v>0</v>
      </c>
      <c r="K545" s="4" t="str">
        <f>IF(D545="","",COUNTIF(TÂCHES!$D$2:$D$699,D545))</f>
        <v/>
      </c>
      <c r="L545" s="4">
        <f ca="1">SUMIF(TÂCHES!$D$2:$O$699,PROJETS!D545,TÂCHES!$K$2:$K$699)</f>
        <v>0</v>
      </c>
      <c r="M545" s="4">
        <f>COUNTIFS(TÂCHES!$N$2:$N$699,"Terminé",TÂCHES!$D$2:$D$699,D545)</f>
        <v>0</v>
      </c>
      <c r="N545" s="3" t="str">
        <f>IF(NOT(ISBLANK(G545)),G545-PARAMETRES!$C$6,"")</f>
        <v/>
      </c>
      <c r="O545" s="1" t="str">
        <f t="shared" si="16"/>
        <v>0</v>
      </c>
    </row>
    <row r="546" spans="1:15" x14ac:dyDescent="0.25">
      <c r="A546" s="1">
        <v>545</v>
      </c>
      <c r="B546" s="1" t="s">
        <v>41</v>
      </c>
      <c r="C546" s="1" t="e">
        <f>VLOOKUP(PROJETS!B546,CLIENTS!$B$2:$C$700, 2, FALSE)</f>
        <v>#N/A</v>
      </c>
      <c r="H546" s="9">
        <f t="shared" si="17"/>
        <v>0</v>
      </c>
      <c r="K546" s="4" t="str">
        <f>IF(D546="","",COUNTIF(TÂCHES!$D$2:$D$699,D546))</f>
        <v/>
      </c>
      <c r="L546" s="4">
        <f ca="1">SUMIF(TÂCHES!$D$2:$O$699,PROJETS!D546,TÂCHES!$K$2:$K$699)</f>
        <v>0</v>
      </c>
      <c r="M546" s="4">
        <f>COUNTIFS(TÂCHES!$N$2:$N$699,"Terminé",TÂCHES!$D$2:$D$699,D546)</f>
        <v>0</v>
      </c>
      <c r="N546" s="3" t="str">
        <f>IF(NOT(ISBLANK(G546)),G546-PARAMETRES!$C$6,"")</f>
        <v/>
      </c>
      <c r="O546" s="1" t="str">
        <f t="shared" si="16"/>
        <v>0</v>
      </c>
    </row>
    <row r="547" spans="1:15" x14ac:dyDescent="0.25">
      <c r="A547" s="1">
        <v>546</v>
      </c>
      <c r="B547" s="1" t="s">
        <v>41</v>
      </c>
      <c r="C547" s="1" t="e">
        <f>VLOOKUP(PROJETS!B547,CLIENTS!$B$2:$C$700, 2, FALSE)</f>
        <v>#N/A</v>
      </c>
      <c r="H547" s="9">
        <f t="shared" si="17"/>
        <v>0</v>
      </c>
      <c r="K547" s="4" t="str">
        <f>IF(D547="","",COUNTIF(TÂCHES!$D$2:$D$699,D547))</f>
        <v/>
      </c>
      <c r="L547" s="4">
        <f ca="1">SUMIF(TÂCHES!$D$2:$O$699,PROJETS!D547,TÂCHES!$K$2:$K$699)</f>
        <v>0</v>
      </c>
      <c r="M547" s="4">
        <f>COUNTIFS(TÂCHES!$N$2:$N$699,"Terminé",TÂCHES!$D$2:$D$699,D547)</f>
        <v>0</v>
      </c>
      <c r="N547" s="3" t="str">
        <f>IF(NOT(ISBLANK(G547)),G547-PARAMETRES!$C$6,"")</f>
        <v/>
      </c>
      <c r="O547" s="1" t="str">
        <f t="shared" si="16"/>
        <v>0</v>
      </c>
    </row>
    <row r="548" spans="1:15" x14ac:dyDescent="0.25">
      <c r="A548" s="1">
        <v>547</v>
      </c>
      <c r="B548" s="1" t="s">
        <v>41</v>
      </c>
      <c r="C548" s="1" t="e">
        <f>VLOOKUP(PROJETS!B548,CLIENTS!$B$2:$C$700, 2, FALSE)</f>
        <v>#N/A</v>
      </c>
      <c r="H548" s="9">
        <f t="shared" si="17"/>
        <v>0</v>
      </c>
      <c r="K548" s="4" t="str">
        <f>IF(D548="","",COUNTIF(TÂCHES!$D$2:$D$699,D548))</f>
        <v/>
      </c>
      <c r="L548" s="4">
        <f ca="1">SUMIF(TÂCHES!$D$2:$O$699,PROJETS!D548,TÂCHES!$K$2:$K$699)</f>
        <v>0</v>
      </c>
      <c r="M548" s="4">
        <f>COUNTIFS(TÂCHES!$N$2:$N$699,"Terminé",TÂCHES!$D$2:$D$699,D548)</f>
        <v>0</v>
      </c>
      <c r="N548" s="3" t="str">
        <f>IF(NOT(ISBLANK(G548)),G548-PARAMETRES!$C$6,"")</f>
        <v/>
      </c>
      <c r="O548" s="1" t="str">
        <f t="shared" si="16"/>
        <v>0</v>
      </c>
    </row>
    <row r="549" spans="1:15" x14ac:dyDescent="0.25">
      <c r="A549" s="1">
        <v>548</v>
      </c>
      <c r="B549" s="1" t="s">
        <v>41</v>
      </c>
      <c r="C549" s="1" t="e">
        <f>VLOOKUP(PROJETS!B549,CLIENTS!$B$2:$C$700, 2, FALSE)</f>
        <v>#N/A</v>
      </c>
      <c r="H549" s="9">
        <f t="shared" si="17"/>
        <v>0</v>
      </c>
      <c r="K549" s="4" t="str">
        <f>IF(D549="","",COUNTIF(TÂCHES!$D$2:$D$699,D549))</f>
        <v/>
      </c>
      <c r="L549" s="4">
        <f ca="1">SUMIF(TÂCHES!$D$2:$O$699,PROJETS!D549,TÂCHES!$K$2:$K$699)</f>
        <v>0</v>
      </c>
      <c r="M549" s="4">
        <f>COUNTIFS(TÂCHES!$N$2:$N$699,"Terminé",TÂCHES!$D$2:$D$699,D549)</f>
        <v>0</v>
      </c>
      <c r="N549" s="3" t="str">
        <f>IF(NOT(ISBLANK(G549)),G549-PARAMETRES!$C$6,"")</f>
        <v/>
      </c>
      <c r="O549" s="1" t="str">
        <f t="shared" si="16"/>
        <v>0</v>
      </c>
    </row>
    <row r="550" spans="1:15" x14ac:dyDescent="0.25">
      <c r="A550" s="1">
        <v>549</v>
      </c>
      <c r="B550" s="1" t="s">
        <v>41</v>
      </c>
      <c r="C550" s="1" t="e">
        <f>VLOOKUP(PROJETS!B550,CLIENTS!$B$2:$C$700, 2, FALSE)</f>
        <v>#N/A</v>
      </c>
      <c r="H550" s="9">
        <f t="shared" si="17"/>
        <v>0</v>
      </c>
      <c r="K550" s="4" t="str">
        <f>IF(D550="","",COUNTIF(TÂCHES!$D$2:$D$699,D550))</f>
        <v/>
      </c>
      <c r="L550" s="4">
        <f ca="1">SUMIF(TÂCHES!$D$2:$O$699,PROJETS!D550,TÂCHES!$K$2:$K$699)</f>
        <v>0</v>
      </c>
      <c r="M550" s="4">
        <f>COUNTIFS(TÂCHES!$N$2:$N$699,"Terminé",TÂCHES!$D$2:$D$699,D550)</f>
        <v>0</v>
      </c>
      <c r="N550" s="3" t="str">
        <f>IF(NOT(ISBLANK(G550)),G550-PARAMETRES!$C$6,"")</f>
        <v/>
      </c>
      <c r="O550" s="1" t="str">
        <f t="shared" si="16"/>
        <v>0</v>
      </c>
    </row>
    <row r="551" spans="1:15" x14ac:dyDescent="0.25">
      <c r="A551" s="1">
        <v>550</v>
      </c>
      <c r="B551" s="1" t="s">
        <v>41</v>
      </c>
      <c r="C551" s="1" t="e">
        <f>VLOOKUP(PROJETS!B551,CLIENTS!$B$2:$C$700, 2, FALSE)</f>
        <v>#N/A</v>
      </c>
      <c r="H551" s="9">
        <f t="shared" si="17"/>
        <v>0</v>
      </c>
      <c r="K551" s="4" t="str">
        <f>IF(D551="","",COUNTIF(TÂCHES!$D$2:$D$699,D551))</f>
        <v/>
      </c>
      <c r="L551" s="4">
        <f ca="1">SUMIF(TÂCHES!$D$2:$O$699,PROJETS!D551,TÂCHES!$K$2:$K$699)</f>
        <v>0</v>
      </c>
      <c r="M551" s="4">
        <f>COUNTIFS(TÂCHES!$N$2:$N$699,"Terminé",TÂCHES!$D$2:$D$699,D551)</f>
        <v>0</v>
      </c>
      <c r="N551" s="3" t="str">
        <f>IF(NOT(ISBLANK(G551)),G551-PARAMETRES!$C$6,"")</f>
        <v/>
      </c>
      <c r="O551" s="1" t="str">
        <f t="shared" si="16"/>
        <v>0</v>
      </c>
    </row>
    <row r="552" spans="1:15" x14ac:dyDescent="0.25">
      <c r="A552" s="1">
        <v>551</v>
      </c>
      <c r="B552" s="1" t="s">
        <v>41</v>
      </c>
      <c r="C552" s="1" t="e">
        <f>VLOOKUP(PROJETS!B552,CLIENTS!$B$2:$C$700, 2, FALSE)</f>
        <v>#N/A</v>
      </c>
      <c r="H552" s="9">
        <f t="shared" si="17"/>
        <v>0</v>
      </c>
      <c r="K552" s="4" t="str">
        <f>IF(D552="","",COUNTIF(TÂCHES!$D$2:$D$699,D552))</f>
        <v/>
      </c>
      <c r="L552" s="4">
        <f ca="1">SUMIF(TÂCHES!$D$2:$O$699,PROJETS!D552,TÂCHES!$K$2:$K$699)</f>
        <v>0</v>
      </c>
      <c r="M552" s="4">
        <f>COUNTIFS(TÂCHES!$N$2:$N$699,"Terminé",TÂCHES!$D$2:$D$699,D552)</f>
        <v>0</v>
      </c>
      <c r="N552" s="3" t="str">
        <f>IF(NOT(ISBLANK(G552)),G552-PARAMETRES!$C$6,"")</f>
        <v/>
      </c>
      <c r="O552" s="1" t="str">
        <f t="shared" si="16"/>
        <v>0</v>
      </c>
    </row>
    <row r="553" spans="1:15" x14ac:dyDescent="0.25">
      <c r="A553" s="1">
        <v>552</v>
      </c>
      <c r="B553" s="1" t="s">
        <v>41</v>
      </c>
      <c r="C553" s="1" t="e">
        <f>VLOOKUP(PROJETS!B553,CLIENTS!$B$2:$C$700, 2, FALSE)</f>
        <v>#N/A</v>
      </c>
      <c r="H553" s="9">
        <f t="shared" si="17"/>
        <v>0</v>
      </c>
      <c r="K553" s="4" t="str">
        <f>IF(D553="","",COUNTIF(TÂCHES!$D$2:$D$699,D553))</f>
        <v/>
      </c>
      <c r="L553" s="4">
        <f ca="1">SUMIF(TÂCHES!$D$2:$O$699,PROJETS!D553,TÂCHES!$K$2:$K$699)</f>
        <v>0</v>
      </c>
      <c r="M553" s="4">
        <f>COUNTIFS(TÂCHES!$N$2:$N$699,"Terminé",TÂCHES!$D$2:$D$699,D553)</f>
        <v>0</v>
      </c>
      <c r="N553" s="3" t="str">
        <f>IF(NOT(ISBLANK(G553)),G553-PARAMETRES!$C$6,"")</f>
        <v/>
      </c>
      <c r="O553" s="1" t="str">
        <f t="shared" si="16"/>
        <v>0</v>
      </c>
    </row>
    <row r="554" spans="1:15" x14ac:dyDescent="0.25">
      <c r="A554" s="1">
        <v>553</v>
      </c>
      <c r="B554" s="1" t="s">
        <v>41</v>
      </c>
      <c r="C554" s="1" t="e">
        <f>VLOOKUP(PROJETS!B554,CLIENTS!$B$2:$C$700, 2, FALSE)</f>
        <v>#N/A</v>
      </c>
      <c r="H554" s="9">
        <f t="shared" si="17"/>
        <v>0</v>
      </c>
      <c r="K554" s="4" t="str">
        <f>IF(D554="","",COUNTIF(TÂCHES!$D$2:$D$699,D554))</f>
        <v/>
      </c>
      <c r="L554" s="4">
        <f ca="1">SUMIF(TÂCHES!$D$2:$O$699,PROJETS!D554,TÂCHES!$K$2:$K$699)</f>
        <v>0</v>
      </c>
      <c r="M554" s="4">
        <f>COUNTIFS(TÂCHES!$N$2:$N$699,"Terminé",TÂCHES!$D$2:$D$699,D554)</f>
        <v>0</v>
      </c>
      <c r="N554" s="3" t="str">
        <f>IF(NOT(ISBLANK(G554)),G554-PARAMETRES!$C$6,"")</f>
        <v/>
      </c>
      <c r="O554" s="1" t="str">
        <f t="shared" si="16"/>
        <v>0</v>
      </c>
    </row>
    <row r="555" spans="1:15" x14ac:dyDescent="0.25">
      <c r="A555" s="1">
        <v>554</v>
      </c>
      <c r="B555" s="1" t="s">
        <v>41</v>
      </c>
      <c r="C555" s="1" t="e">
        <f>VLOOKUP(PROJETS!B555,CLIENTS!$B$2:$C$700, 2, FALSE)</f>
        <v>#N/A</v>
      </c>
      <c r="H555" s="9">
        <f t="shared" si="17"/>
        <v>0</v>
      </c>
      <c r="K555" s="4" t="str">
        <f>IF(D555="","",COUNTIF(TÂCHES!$D$2:$D$699,D555))</f>
        <v/>
      </c>
      <c r="L555" s="4">
        <f ca="1">SUMIF(TÂCHES!$D$2:$O$699,PROJETS!D555,TÂCHES!$K$2:$K$699)</f>
        <v>0</v>
      </c>
      <c r="M555" s="4">
        <f>COUNTIFS(TÂCHES!$N$2:$N$699,"Terminé",TÂCHES!$D$2:$D$699,D555)</f>
        <v>0</v>
      </c>
      <c r="N555" s="3" t="str">
        <f>IF(NOT(ISBLANK(G555)),G555-PARAMETRES!$C$6,"")</f>
        <v/>
      </c>
      <c r="O555" s="1" t="str">
        <f t="shared" si="16"/>
        <v>0</v>
      </c>
    </row>
    <row r="556" spans="1:15" x14ac:dyDescent="0.25">
      <c r="A556" s="1">
        <v>555</v>
      </c>
      <c r="B556" s="1" t="s">
        <v>41</v>
      </c>
      <c r="C556" s="1" t="e">
        <f>VLOOKUP(PROJETS!B556,CLIENTS!$B$2:$C$700, 2, FALSE)</f>
        <v>#N/A</v>
      </c>
      <c r="H556" s="9">
        <f t="shared" si="17"/>
        <v>0</v>
      </c>
      <c r="K556" s="4" t="str">
        <f>IF(D556="","",COUNTIF(TÂCHES!$D$2:$D$699,D556))</f>
        <v/>
      </c>
      <c r="L556" s="4">
        <f ca="1">SUMIF(TÂCHES!$D$2:$O$699,PROJETS!D556,TÂCHES!$K$2:$K$699)</f>
        <v>0</v>
      </c>
      <c r="M556" s="4">
        <f>COUNTIFS(TÂCHES!$N$2:$N$699,"Terminé",TÂCHES!$D$2:$D$699,D556)</f>
        <v>0</v>
      </c>
      <c r="N556" s="3" t="str">
        <f>IF(NOT(ISBLANK(G556)),G556-PARAMETRES!$C$6,"")</f>
        <v/>
      </c>
      <c r="O556" s="1" t="str">
        <f t="shared" si="16"/>
        <v>0</v>
      </c>
    </row>
    <row r="557" spans="1:15" x14ac:dyDescent="0.25">
      <c r="A557" s="1">
        <v>556</v>
      </c>
      <c r="B557" s="1" t="s">
        <v>41</v>
      </c>
      <c r="C557" s="1" t="e">
        <f>VLOOKUP(PROJETS!B557,CLIENTS!$B$2:$C$700, 2, FALSE)</f>
        <v>#N/A</v>
      </c>
      <c r="H557" s="9">
        <f t="shared" si="17"/>
        <v>0</v>
      </c>
      <c r="K557" s="4" t="str">
        <f>IF(D557="","",COUNTIF(TÂCHES!$D$2:$D$699,D557))</f>
        <v/>
      </c>
      <c r="L557" s="4">
        <f ca="1">SUMIF(TÂCHES!$D$2:$O$699,PROJETS!D557,TÂCHES!$K$2:$K$699)</f>
        <v>0</v>
      </c>
      <c r="M557" s="4">
        <f>COUNTIFS(TÂCHES!$N$2:$N$699,"Terminé",TÂCHES!$D$2:$D$699,D557)</f>
        <v>0</v>
      </c>
      <c r="N557" s="3" t="str">
        <f>IF(NOT(ISBLANK(G557)),G557-PARAMETRES!$C$6,"")</f>
        <v/>
      </c>
      <c r="O557" s="1" t="str">
        <f t="shared" si="16"/>
        <v>0</v>
      </c>
    </row>
    <row r="558" spans="1:15" x14ac:dyDescent="0.25">
      <c r="A558" s="1">
        <v>557</v>
      </c>
      <c r="B558" s="1" t="s">
        <v>41</v>
      </c>
      <c r="C558" s="1" t="e">
        <f>VLOOKUP(PROJETS!B558,CLIENTS!$B$2:$C$700, 2, FALSE)</f>
        <v>#N/A</v>
      </c>
      <c r="H558" s="9">
        <f t="shared" si="17"/>
        <v>0</v>
      </c>
      <c r="K558" s="4" t="str">
        <f>IF(D558="","",COUNTIF(TÂCHES!$D$2:$D$699,D558))</f>
        <v/>
      </c>
      <c r="L558" s="4">
        <f ca="1">SUMIF(TÂCHES!$D$2:$O$699,PROJETS!D558,TÂCHES!$K$2:$K$699)</f>
        <v>0</v>
      </c>
      <c r="M558" s="4">
        <f>COUNTIFS(TÂCHES!$N$2:$N$699,"Terminé",TÂCHES!$D$2:$D$699,D558)</f>
        <v>0</v>
      </c>
      <c r="N558" s="3" t="str">
        <f>IF(NOT(ISBLANK(G558)),G558-PARAMETRES!$C$6,"")</f>
        <v/>
      </c>
      <c r="O558" s="1" t="str">
        <f t="shared" si="16"/>
        <v>0</v>
      </c>
    </row>
    <row r="559" spans="1:15" x14ac:dyDescent="0.25">
      <c r="A559" s="1">
        <v>558</v>
      </c>
      <c r="B559" s="1" t="s">
        <v>41</v>
      </c>
      <c r="C559" s="1" t="e">
        <f>VLOOKUP(PROJETS!B559,CLIENTS!$B$2:$C$700, 2, FALSE)</f>
        <v>#N/A</v>
      </c>
      <c r="H559" s="9">
        <f t="shared" si="17"/>
        <v>0</v>
      </c>
      <c r="K559" s="4" t="str">
        <f>IF(D559="","",COUNTIF(TÂCHES!$D$2:$D$699,D559))</f>
        <v/>
      </c>
      <c r="L559" s="4">
        <f ca="1">SUMIF(TÂCHES!$D$2:$O$699,PROJETS!D559,TÂCHES!$K$2:$K$699)</f>
        <v>0</v>
      </c>
      <c r="M559" s="4">
        <f>COUNTIFS(TÂCHES!$N$2:$N$699,"Terminé",TÂCHES!$D$2:$D$699,D559)</f>
        <v>0</v>
      </c>
      <c r="N559" s="3" t="str">
        <f>IF(NOT(ISBLANK(G559)),G559-PARAMETRES!$C$6,"")</f>
        <v/>
      </c>
      <c r="O559" s="1" t="str">
        <f t="shared" si="16"/>
        <v>0</v>
      </c>
    </row>
    <row r="560" spans="1:15" x14ac:dyDescent="0.25">
      <c r="A560" s="1">
        <v>559</v>
      </c>
      <c r="B560" s="1" t="s">
        <v>41</v>
      </c>
      <c r="C560" s="1" t="e">
        <f>VLOOKUP(PROJETS!B560,CLIENTS!$B$2:$C$700, 2, FALSE)</f>
        <v>#N/A</v>
      </c>
      <c r="H560" s="9">
        <f t="shared" si="17"/>
        <v>0</v>
      </c>
      <c r="K560" s="4" t="str">
        <f>IF(D560="","",COUNTIF(TÂCHES!$D$2:$D$699,D560))</f>
        <v/>
      </c>
      <c r="L560" s="4">
        <f ca="1">SUMIF(TÂCHES!$D$2:$O$699,PROJETS!D560,TÂCHES!$K$2:$K$699)</f>
        <v>0</v>
      </c>
      <c r="M560" s="4">
        <f>COUNTIFS(TÂCHES!$N$2:$N$699,"Terminé",TÂCHES!$D$2:$D$699,D560)</f>
        <v>0</v>
      </c>
      <c r="N560" s="3" t="str">
        <f>IF(NOT(ISBLANK(G560)),G560-PARAMETRES!$C$6,"")</f>
        <v/>
      </c>
      <c r="O560" s="1" t="str">
        <f t="shared" si="16"/>
        <v>0</v>
      </c>
    </row>
    <row r="561" spans="1:15" x14ac:dyDescent="0.25">
      <c r="A561" s="1">
        <v>560</v>
      </c>
      <c r="B561" s="1" t="s">
        <v>41</v>
      </c>
      <c r="C561" s="1" t="e">
        <f>VLOOKUP(PROJETS!B561,CLIENTS!$B$2:$C$700, 2, FALSE)</f>
        <v>#N/A</v>
      </c>
      <c r="H561" s="9">
        <f t="shared" si="17"/>
        <v>0</v>
      </c>
      <c r="K561" s="4" t="str">
        <f>IF(D561="","",COUNTIF(TÂCHES!$D$2:$D$699,D561))</f>
        <v/>
      </c>
      <c r="L561" s="4">
        <f ca="1">SUMIF(TÂCHES!$D$2:$O$699,PROJETS!D561,TÂCHES!$K$2:$K$699)</f>
        <v>0</v>
      </c>
      <c r="M561" s="4">
        <f>COUNTIFS(TÂCHES!$N$2:$N$699,"Terminé",TÂCHES!$D$2:$D$699,D561)</f>
        <v>0</v>
      </c>
      <c r="N561" s="3" t="str">
        <f>IF(NOT(ISBLANK(G561)),G561-PARAMETRES!$C$6,"")</f>
        <v/>
      </c>
      <c r="O561" s="1" t="str">
        <f t="shared" si="16"/>
        <v>0</v>
      </c>
    </row>
    <row r="562" spans="1:15" x14ac:dyDescent="0.25">
      <c r="A562" s="1">
        <v>561</v>
      </c>
      <c r="B562" s="1" t="s">
        <v>41</v>
      </c>
      <c r="C562" s="1" t="e">
        <f>VLOOKUP(PROJETS!B562,CLIENTS!$B$2:$C$700, 2, FALSE)</f>
        <v>#N/A</v>
      </c>
      <c r="H562" s="9">
        <f t="shared" si="17"/>
        <v>0</v>
      </c>
      <c r="K562" s="4" t="str">
        <f>IF(D562="","",COUNTIF(TÂCHES!$D$2:$D$699,D562))</f>
        <v/>
      </c>
      <c r="L562" s="4">
        <f ca="1">SUMIF(TÂCHES!$D$2:$O$699,PROJETS!D562,TÂCHES!$K$2:$K$699)</f>
        <v>0</v>
      </c>
      <c r="M562" s="4">
        <f>COUNTIFS(TÂCHES!$N$2:$N$699,"Terminé",TÂCHES!$D$2:$D$699,D562)</f>
        <v>0</v>
      </c>
      <c r="N562" s="3" t="str">
        <f>IF(NOT(ISBLANK(G562)),G562-PARAMETRES!$C$6,"")</f>
        <v/>
      </c>
      <c r="O562" s="1" t="str">
        <f t="shared" si="16"/>
        <v>0</v>
      </c>
    </row>
    <row r="563" spans="1:15" x14ac:dyDescent="0.25">
      <c r="A563" s="1">
        <v>562</v>
      </c>
      <c r="B563" s="1" t="s">
        <v>41</v>
      </c>
      <c r="C563" s="1" t="e">
        <f>VLOOKUP(PROJETS!B563,CLIENTS!$B$2:$C$700, 2, FALSE)</f>
        <v>#N/A</v>
      </c>
      <c r="H563" s="9">
        <f t="shared" si="17"/>
        <v>0</v>
      </c>
      <c r="K563" s="4" t="str">
        <f>IF(D563="","",COUNTIF(TÂCHES!$D$2:$D$699,D563))</f>
        <v/>
      </c>
      <c r="L563" s="4">
        <f ca="1">SUMIF(TÂCHES!$D$2:$O$699,PROJETS!D563,TÂCHES!$K$2:$K$699)</f>
        <v>0</v>
      </c>
      <c r="M563" s="4">
        <f>COUNTIFS(TÂCHES!$N$2:$N$699,"Terminé",TÂCHES!$D$2:$D$699,D563)</f>
        <v>0</v>
      </c>
      <c r="N563" s="3" t="str">
        <f>IF(NOT(ISBLANK(G563)),G563-PARAMETRES!$C$6,"")</f>
        <v/>
      </c>
      <c r="O563" s="1" t="str">
        <f t="shared" si="16"/>
        <v>0</v>
      </c>
    </row>
    <row r="564" spans="1:15" x14ac:dyDescent="0.25">
      <c r="A564" s="1">
        <v>563</v>
      </c>
      <c r="B564" s="1" t="s">
        <v>41</v>
      </c>
      <c r="C564" s="1" t="e">
        <f>VLOOKUP(PROJETS!B564,CLIENTS!$B$2:$C$700, 2, FALSE)</f>
        <v>#N/A</v>
      </c>
      <c r="H564" s="9">
        <f t="shared" si="17"/>
        <v>0</v>
      </c>
      <c r="K564" s="4" t="str">
        <f>IF(D564="","",COUNTIF(TÂCHES!$D$2:$D$699,D564))</f>
        <v/>
      </c>
      <c r="L564" s="4">
        <f ca="1">SUMIF(TÂCHES!$D$2:$O$699,PROJETS!D564,TÂCHES!$K$2:$K$699)</f>
        <v>0</v>
      </c>
      <c r="M564" s="4">
        <f>COUNTIFS(TÂCHES!$N$2:$N$699,"Terminé",TÂCHES!$D$2:$D$699,D564)</f>
        <v>0</v>
      </c>
      <c r="N564" s="3" t="str">
        <f>IF(NOT(ISBLANK(G564)),G564-PARAMETRES!$C$6,"")</f>
        <v/>
      </c>
      <c r="O564" s="1" t="str">
        <f t="shared" si="16"/>
        <v>0</v>
      </c>
    </row>
    <row r="565" spans="1:15" x14ac:dyDescent="0.25">
      <c r="A565" s="1">
        <v>564</v>
      </c>
      <c r="B565" s="1" t="s">
        <v>41</v>
      </c>
      <c r="C565" s="1" t="e">
        <f>VLOOKUP(PROJETS!B565,CLIENTS!$B$2:$C$700, 2, FALSE)</f>
        <v>#N/A</v>
      </c>
      <c r="H565" s="9">
        <f t="shared" si="17"/>
        <v>0</v>
      </c>
      <c r="K565" s="4" t="str">
        <f>IF(D565="","",COUNTIF(TÂCHES!$D$2:$D$699,D565))</f>
        <v/>
      </c>
      <c r="L565" s="4">
        <f ca="1">SUMIF(TÂCHES!$D$2:$O$699,PROJETS!D565,TÂCHES!$K$2:$K$699)</f>
        <v>0</v>
      </c>
      <c r="M565" s="4">
        <f>COUNTIFS(TÂCHES!$N$2:$N$699,"Terminé",TÂCHES!$D$2:$D$699,D565)</f>
        <v>0</v>
      </c>
      <c r="N565" s="3" t="str">
        <f>IF(NOT(ISBLANK(G565)),G565-PARAMETRES!$C$6,"")</f>
        <v/>
      </c>
      <c r="O565" s="1" t="str">
        <f t="shared" si="16"/>
        <v>0</v>
      </c>
    </row>
    <row r="566" spans="1:15" x14ac:dyDescent="0.25">
      <c r="A566" s="1">
        <v>565</v>
      </c>
      <c r="B566" s="1" t="s">
        <v>41</v>
      </c>
      <c r="C566" s="1" t="e">
        <f>VLOOKUP(PROJETS!B566,CLIENTS!$B$2:$C$700, 2, FALSE)</f>
        <v>#N/A</v>
      </c>
      <c r="H566" s="9">
        <f t="shared" si="17"/>
        <v>0</v>
      </c>
      <c r="K566" s="4" t="str">
        <f>IF(D566="","",COUNTIF(TÂCHES!$D$2:$D$699,D566))</f>
        <v/>
      </c>
      <c r="L566" s="4">
        <f ca="1">SUMIF(TÂCHES!$D$2:$O$699,PROJETS!D566,TÂCHES!$K$2:$K$699)</f>
        <v>0</v>
      </c>
      <c r="M566" s="4">
        <f>COUNTIFS(TÂCHES!$N$2:$N$699,"Terminé",TÂCHES!$D$2:$D$699,D566)</f>
        <v>0</v>
      </c>
      <c r="N566" s="3" t="str">
        <f>IF(NOT(ISBLANK(G566)),G566-PARAMETRES!$C$6,"")</f>
        <v/>
      </c>
      <c r="O566" s="1" t="str">
        <f t="shared" si="16"/>
        <v>0</v>
      </c>
    </row>
    <row r="567" spans="1:15" x14ac:dyDescent="0.25">
      <c r="A567" s="1">
        <v>566</v>
      </c>
      <c r="B567" s="1" t="s">
        <v>41</v>
      </c>
      <c r="C567" s="1" t="e">
        <f>VLOOKUP(PROJETS!B567,CLIENTS!$B$2:$C$700, 2, FALSE)</f>
        <v>#N/A</v>
      </c>
      <c r="H567" s="9">
        <f t="shared" si="17"/>
        <v>0</v>
      </c>
      <c r="K567" s="4" t="str">
        <f>IF(D567="","",COUNTIF(TÂCHES!$D$2:$D$699,D567))</f>
        <v/>
      </c>
      <c r="L567" s="4">
        <f ca="1">SUMIF(TÂCHES!$D$2:$O$699,PROJETS!D567,TÂCHES!$K$2:$K$699)</f>
        <v>0</v>
      </c>
      <c r="M567" s="4">
        <f>COUNTIFS(TÂCHES!$N$2:$N$699,"Terminé",TÂCHES!$D$2:$D$699,D567)</f>
        <v>0</v>
      </c>
      <c r="N567" s="3" t="str">
        <f>IF(NOT(ISBLANK(G567)),G567-PARAMETRES!$C$6,"")</f>
        <v/>
      </c>
      <c r="O567" s="1" t="str">
        <f t="shared" si="16"/>
        <v>0</v>
      </c>
    </row>
    <row r="568" spans="1:15" x14ac:dyDescent="0.25">
      <c r="A568" s="1">
        <v>567</v>
      </c>
      <c r="B568" s="1" t="s">
        <v>41</v>
      </c>
      <c r="C568" s="1" t="e">
        <f>VLOOKUP(PROJETS!B568,CLIENTS!$B$2:$C$700, 2, FALSE)</f>
        <v>#N/A</v>
      </c>
      <c r="H568" s="9">
        <f t="shared" si="17"/>
        <v>0</v>
      </c>
      <c r="K568" s="4" t="str">
        <f>IF(D568="","",COUNTIF(TÂCHES!$D$2:$D$699,D568))</f>
        <v/>
      </c>
      <c r="L568" s="4">
        <f ca="1">SUMIF(TÂCHES!$D$2:$O$699,PROJETS!D568,TÂCHES!$K$2:$K$699)</f>
        <v>0</v>
      </c>
      <c r="M568" s="4">
        <f>COUNTIFS(TÂCHES!$N$2:$N$699,"Terminé",TÂCHES!$D$2:$D$699,D568)</f>
        <v>0</v>
      </c>
      <c r="N568" s="3" t="str">
        <f>IF(NOT(ISBLANK(G568)),G568-PARAMETRES!$C$6,"")</f>
        <v/>
      </c>
      <c r="O568" s="1" t="str">
        <f t="shared" si="16"/>
        <v>0</v>
      </c>
    </row>
    <row r="569" spans="1:15" x14ac:dyDescent="0.25">
      <c r="A569" s="1">
        <v>568</v>
      </c>
      <c r="B569" s="1" t="s">
        <v>41</v>
      </c>
      <c r="C569" s="1" t="e">
        <f>VLOOKUP(PROJETS!B569,CLIENTS!$B$2:$C$700, 2, FALSE)</f>
        <v>#N/A</v>
      </c>
      <c r="H569" s="9">
        <f t="shared" si="17"/>
        <v>0</v>
      </c>
      <c r="K569" s="4" t="str">
        <f>IF(D569="","",COUNTIF(TÂCHES!$D$2:$D$699,D569))</f>
        <v/>
      </c>
      <c r="L569" s="4">
        <f ca="1">SUMIF(TÂCHES!$D$2:$O$699,PROJETS!D569,TÂCHES!$K$2:$K$699)</f>
        <v>0</v>
      </c>
      <c r="M569" s="4">
        <f>COUNTIFS(TÂCHES!$N$2:$N$699,"Terminé",TÂCHES!$D$2:$D$699,D569)</f>
        <v>0</v>
      </c>
      <c r="N569" s="3" t="str">
        <f>IF(NOT(ISBLANK(G569)),G569-PARAMETRES!$C$6,"")</f>
        <v/>
      </c>
      <c r="O569" s="1" t="str">
        <f t="shared" si="16"/>
        <v>0</v>
      </c>
    </row>
    <row r="570" spans="1:15" x14ac:dyDescent="0.25">
      <c r="A570" s="1">
        <v>569</v>
      </c>
      <c r="B570" s="1" t="s">
        <v>41</v>
      </c>
      <c r="C570" s="1" t="e">
        <f>VLOOKUP(PROJETS!B570,CLIENTS!$B$2:$C$700, 2, FALSE)</f>
        <v>#N/A</v>
      </c>
      <c r="H570" s="9">
        <f t="shared" si="17"/>
        <v>0</v>
      </c>
      <c r="K570" s="4" t="str">
        <f>IF(D570="","",COUNTIF(TÂCHES!$D$2:$D$699,D570))</f>
        <v/>
      </c>
      <c r="L570" s="4">
        <f ca="1">SUMIF(TÂCHES!$D$2:$O$699,PROJETS!D570,TÂCHES!$K$2:$K$699)</f>
        <v>0</v>
      </c>
      <c r="M570" s="4">
        <f>COUNTIFS(TÂCHES!$N$2:$N$699,"Terminé",TÂCHES!$D$2:$D$699,D570)</f>
        <v>0</v>
      </c>
      <c r="N570" s="3" t="str">
        <f>IF(NOT(ISBLANK(G570)),G570-PARAMETRES!$C$6,"")</f>
        <v/>
      </c>
      <c r="O570" s="1" t="str">
        <f t="shared" si="16"/>
        <v>0</v>
      </c>
    </row>
    <row r="571" spans="1:15" x14ac:dyDescent="0.25">
      <c r="A571" s="1">
        <v>570</v>
      </c>
      <c r="B571" s="1" t="s">
        <v>41</v>
      </c>
      <c r="C571" s="1" t="e">
        <f>VLOOKUP(PROJETS!B571,CLIENTS!$B$2:$C$700, 2, FALSE)</f>
        <v>#N/A</v>
      </c>
      <c r="H571" s="9">
        <f t="shared" si="17"/>
        <v>0</v>
      </c>
      <c r="K571" s="4" t="str">
        <f>IF(D571="","",COUNTIF(TÂCHES!$D$2:$D$699,D571))</f>
        <v/>
      </c>
      <c r="L571" s="4">
        <f ca="1">SUMIF(TÂCHES!$D$2:$O$699,PROJETS!D571,TÂCHES!$K$2:$K$699)</f>
        <v>0</v>
      </c>
      <c r="M571" s="4">
        <f>COUNTIFS(TÂCHES!$N$2:$N$699,"Terminé",TÂCHES!$D$2:$D$699,D571)</f>
        <v>0</v>
      </c>
      <c r="N571" s="3" t="str">
        <f>IF(NOT(ISBLANK(G571)),G571-PARAMETRES!$C$6,"")</f>
        <v/>
      </c>
      <c r="O571" s="1" t="str">
        <f t="shared" si="16"/>
        <v>0</v>
      </c>
    </row>
    <row r="572" spans="1:15" x14ac:dyDescent="0.25">
      <c r="A572" s="1">
        <v>571</v>
      </c>
      <c r="B572" s="1" t="s">
        <v>41</v>
      </c>
      <c r="C572" s="1" t="e">
        <f>VLOOKUP(PROJETS!B572,CLIENTS!$B$2:$C$700, 2, FALSE)</f>
        <v>#N/A</v>
      </c>
      <c r="H572" s="9">
        <f t="shared" si="17"/>
        <v>0</v>
      </c>
      <c r="K572" s="4" t="str">
        <f>IF(D572="","",COUNTIF(TÂCHES!$D$2:$D$699,D572))</f>
        <v/>
      </c>
      <c r="L572" s="4">
        <f ca="1">SUMIF(TÂCHES!$D$2:$O$699,PROJETS!D572,TÂCHES!$K$2:$K$699)</f>
        <v>0</v>
      </c>
      <c r="M572" s="4">
        <f>COUNTIFS(TÂCHES!$N$2:$N$699,"Terminé",TÂCHES!$D$2:$D$699,D572)</f>
        <v>0</v>
      </c>
      <c r="N572" s="3" t="str">
        <f>IF(NOT(ISBLANK(G572)),G572-PARAMETRES!$C$6,"")</f>
        <v/>
      </c>
      <c r="O572" s="1" t="str">
        <f t="shared" si="16"/>
        <v>0</v>
      </c>
    </row>
    <row r="573" spans="1:15" x14ac:dyDescent="0.25">
      <c r="A573" s="1">
        <v>572</v>
      </c>
      <c r="B573" s="1" t="s">
        <v>41</v>
      </c>
      <c r="C573" s="1" t="e">
        <f>VLOOKUP(PROJETS!B573,CLIENTS!$B$2:$C$700, 2, FALSE)</f>
        <v>#N/A</v>
      </c>
      <c r="H573" s="9">
        <f t="shared" si="17"/>
        <v>0</v>
      </c>
      <c r="K573" s="4" t="str">
        <f>IF(D573="","",COUNTIF(TÂCHES!$D$2:$D$699,D573))</f>
        <v/>
      </c>
      <c r="L573" s="4">
        <f ca="1">SUMIF(TÂCHES!$D$2:$O$699,PROJETS!D573,TÂCHES!$K$2:$K$699)</f>
        <v>0</v>
      </c>
      <c r="M573" s="4">
        <f>COUNTIFS(TÂCHES!$N$2:$N$699,"Terminé",TÂCHES!$D$2:$D$699,D573)</f>
        <v>0</v>
      </c>
      <c r="N573" s="3" t="str">
        <f>IF(NOT(ISBLANK(G573)),G573-PARAMETRES!$C$6,"")</f>
        <v/>
      </c>
      <c r="O573" s="1" t="str">
        <f t="shared" si="16"/>
        <v>0</v>
      </c>
    </row>
    <row r="574" spans="1:15" x14ac:dyDescent="0.25">
      <c r="A574" s="1">
        <v>573</v>
      </c>
      <c r="B574" s="1" t="s">
        <v>41</v>
      </c>
      <c r="C574" s="1" t="e">
        <f>VLOOKUP(PROJETS!B574,CLIENTS!$B$2:$C$700, 2, FALSE)</f>
        <v>#N/A</v>
      </c>
      <c r="H574" s="9">
        <f t="shared" si="17"/>
        <v>0</v>
      </c>
      <c r="K574" s="4" t="str">
        <f>IF(D574="","",COUNTIF(TÂCHES!$D$2:$D$699,D574))</f>
        <v/>
      </c>
      <c r="L574" s="4">
        <f ca="1">SUMIF(TÂCHES!$D$2:$O$699,PROJETS!D574,TÂCHES!$K$2:$K$699)</f>
        <v>0</v>
      </c>
      <c r="M574" s="4">
        <f>COUNTIFS(TÂCHES!$N$2:$N$699,"Terminé",TÂCHES!$D$2:$D$699,D574)</f>
        <v>0</v>
      </c>
      <c r="N574" s="3" t="str">
        <f>IF(NOT(ISBLANK(G574)),G574-PARAMETRES!$C$6,"")</f>
        <v/>
      </c>
      <c r="O574" s="1" t="str">
        <f t="shared" si="16"/>
        <v>0</v>
      </c>
    </row>
    <row r="575" spans="1:15" x14ac:dyDescent="0.25">
      <c r="A575" s="1">
        <v>574</v>
      </c>
      <c r="B575" s="1" t="s">
        <v>41</v>
      </c>
      <c r="C575" s="1" t="e">
        <f>VLOOKUP(PROJETS!B575,CLIENTS!$B$2:$C$700, 2, FALSE)</f>
        <v>#N/A</v>
      </c>
      <c r="H575" s="9">
        <f t="shared" si="17"/>
        <v>0</v>
      </c>
      <c r="K575" s="4" t="str">
        <f>IF(D575="","",COUNTIF(TÂCHES!$D$2:$D$699,D575))</f>
        <v/>
      </c>
      <c r="L575" s="4">
        <f ca="1">SUMIF(TÂCHES!$D$2:$O$699,PROJETS!D575,TÂCHES!$K$2:$K$699)</f>
        <v>0</v>
      </c>
      <c r="M575" s="4">
        <f>COUNTIFS(TÂCHES!$N$2:$N$699,"Terminé",TÂCHES!$D$2:$D$699,D575)</f>
        <v>0</v>
      </c>
      <c r="N575" s="3" t="str">
        <f>IF(NOT(ISBLANK(G575)),G575-PARAMETRES!$C$6,"")</f>
        <v/>
      </c>
      <c r="O575" s="1" t="str">
        <f t="shared" si="16"/>
        <v>0</v>
      </c>
    </row>
    <row r="576" spans="1:15" x14ac:dyDescent="0.25">
      <c r="A576" s="1">
        <v>575</v>
      </c>
      <c r="B576" s="1" t="s">
        <v>41</v>
      </c>
      <c r="C576" s="1" t="e">
        <f>VLOOKUP(PROJETS!B576,CLIENTS!$B$2:$C$700, 2, FALSE)</f>
        <v>#N/A</v>
      </c>
      <c r="H576" s="9">
        <f t="shared" si="17"/>
        <v>0</v>
      </c>
      <c r="K576" s="4" t="str">
        <f>IF(D576="","",COUNTIF(TÂCHES!$D$2:$D$699,D576))</f>
        <v/>
      </c>
      <c r="L576" s="4">
        <f ca="1">SUMIF(TÂCHES!$D$2:$O$699,PROJETS!D576,TÂCHES!$K$2:$K$699)</f>
        <v>0</v>
      </c>
      <c r="M576" s="4">
        <f>COUNTIFS(TÂCHES!$N$2:$N$699,"Terminé",TÂCHES!$D$2:$D$699,D576)</f>
        <v>0</v>
      </c>
      <c r="N576" s="3" t="str">
        <f>IF(NOT(ISBLANK(G576)),G576-PARAMETRES!$C$6,"")</f>
        <v/>
      </c>
      <c r="O576" s="1" t="str">
        <f t="shared" si="16"/>
        <v>0</v>
      </c>
    </row>
    <row r="577" spans="1:15" x14ac:dyDescent="0.25">
      <c r="A577" s="1">
        <v>576</v>
      </c>
      <c r="B577" s="1" t="s">
        <v>41</v>
      </c>
      <c r="C577" s="1" t="e">
        <f>VLOOKUP(PROJETS!B577,CLIENTS!$B$2:$C$700, 2, FALSE)</f>
        <v>#N/A</v>
      </c>
      <c r="H577" s="9">
        <f t="shared" si="17"/>
        <v>0</v>
      </c>
      <c r="K577" s="4" t="str">
        <f>IF(D577="","",COUNTIF(TÂCHES!$D$2:$D$699,D577))</f>
        <v/>
      </c>
      <c r="L577" s="4">
        <f ca="1">SUMIF(TÂCHES!$D$2:$O$699,PROJETS!D577,TÂCHES!$K$2:$K$699)</f>
        <v>0</v>
      </c>
      <c r="M577" s="4">
        <f>COUNTIFS(TÂCHES!$N$2:$N$699,"Terminé",TÂCHES!$D$2:$D$699,D577)</f>
        <v>0</v>
      </c>
      <c r="N577" s="3" t="str">
        <f>IF(NOT(ISBLANK(G577)),G577-PARAMETRES!$C$6,"")</f>
        <v/>
      </c>
      <c r="O577" s="1" t="str">
        <f t="shared" si="16"/>
        <v>0</v>
      </c>
    </row>
    <row r="578" spans="1:15" x14ac:dyDescent="0.25">
      <c r="A578" s="1">
        <v>577</v>
      </c>
      <c r="B578" s="1" t="s">
        <v>41</v>
      </c>
      <c r="C578" s="1" t="e">
        <f>VLOOKUP(PROJETS!B578,CLIENTS!$B$2:$C$700, 2, FALSE)</f>
        <v>#N/A</v>
      </c>
      <c r="H578" s="9">
        <f t="shared" si="17"/>
        <v>0</v>
      </c>
      <c r="K578" s="4" t="str">
        <f>IF(D578="","",COUNTIF(TÂCHES!$D$2:$D$699,D578))</f>
        <v/>
      </c>
      <c r="L578" s="4">
        <f ca="1">SUMIF(TÂCHES!$D$2:$O$699,PROJETS!D578,TÂCHES!$K$2:$K$699)</f>
        <v>0</v>
      </c>
      <c r="M578" s="4">
        <f>COUNTIFS(TÂCHES!$N$2:$N$699,"Terminé",TÂCHES!$D$2:$D$699,D578)</f>
        <v>0</v>
      </c>
      <c r="N578" s="3" t="str">
        <f>IF(NOT(ISBLANK(G578)),G578-PARAMETRES!$C$6,"")</f>
        <v/>
      </c>
      <c r="O578" s="1" t="str">
        <f t="shared" ref="O578:O641" si="18">IF(AND(I578="Terminé",N578=0),"1","0")</f>
        <v>0</v>
      </c>
    </row>
    <row r="579" spans="1:15" x14ac:dyDescent="0.25">
      <c r="A579" s="1">
        <v>578</v>
      </c>
      <c r="B579" s="1" t="s">
        <v>41</v>
      </c>
      <c r="C579" s="1" t="e">
        <f>VLOOKUP(PROJETS!B579,CLIENTS!$B$2:$C$700, 2, FALSE)</f>
        <v>#N/A</v>
      </c>
      <c r="H579" s="9">
        <f t="shared" ref="H579:H642" si="19">G579-F579</f>
        <v>0</v>
      </c>
      <c r="K579" s="4" t="str">
        <f>IF(D579="","",COUNTIF(TÂCHES!$D$2:$D$699,D579))</f>
        <v/>
      </c>
      <c r="L579" s="4">
        <f ca="1">SUMIF(TÂCHES!$D$2:$O$699,PROJETS!D579,TÂCHES!$K$2:$K$699)</f>
        <v>0</v>
      </c>
      <c r="M579" s="4">
        <f>COUNTIFS(TÂCHES!$N$2:$N$699,"Terminé",TÂCHES!$D$2:$D$699,D579)</f>
        <v>0</v>
      </c>
      <c r="N579" s="3" t="str">
        <f>IF(NOT(ISBLANK(G579)),G579-PARAMETRES!$C$6,"")</f>
        <v/>
      </c>
      <c r="O579" s="1" t="str">
        <f t="shared" si="18"/>
        <v>0</v>
      </c>
    </row>
    <row r="580" spans="1:15" x14ac:dyDescent="0.25">
      <c r="A580" s="1">
        <v>579</v>
      </c>
      <c r="B580" s="1" t="s">
        <v>41</v>
      </c>
      <c r="C580" s="1" t="e">
        <f>VLOOKUP(PROJETS!B580,CLIENTS!$B$2:$C$700, 2, FALSE)</f>
        <v>#N/A</v>
      </c>
      <c r="H580" s="9">
        <f t="shared" si="19"/>
        <v>0</v>
      </c>
      <c r="K580" s="4" t="str">
        <f>IF(D580="","",COUNTIF(TÂCHES!$D$2:$D$699,D580))</f>
        <v/>
      </c>
      <c r="L580" s="4">
        <f ca="1">SUMIF(TÂCHES!$D$2:$O$699,PROJETS!D580,TÂCHES!$K$2:$K$699)</f>
        <v>0</v>
      </c>
      <c r="M580" s="4">
        <f>COUNTIFS(TÂCHES!$N$2:$N$699,"Terminé",TÂCHES!$D$2:$D$699,D580)</f>
        <v>0</v>
      </c>
      <c r="N580" s="3" t="str">
        <f>IF(NOT(ISBLANK(G580)),G580-PARAMETRES!$C$6,"")</f>
        <v/>
      </c>
      <c r="O580" s="1" t="str">
        <f t="shared" si="18"/>
        <v>0</v>
      </c>
    </row>
    <row r="581" spans="1:15" x14ac:dyDescent="0.25">
      <c r="A581" s="1">
        <v>580</v>
      </c>
      <c r="B581" s="1" t="s">
        <v>41</v>
      </c>
      <c r="C581" s="1" t="e">
        <f>VLOOKUP(PROJETS!B581,CLIENTS!$B$2:$C$700, 2, FALSE)</f>
        <v>#N/A</v>
      </c>
      <c r="H581" s="9">
        <f t="shared" si="19"/>
        <v>0</v>
      </c>
      <c r="K581" s="4" t="str">
        <f>IF(D581="","",COUNTIF(TÂCHES!$D$2:$D$699,D581))</f>
        <v/>
      </c>
      <c r="L581" s="4">
        <f ca="1">SUMIF(TÂCHES!$D$2:$O$699,PROJETS!D581,TÂCHES!$K$2:$K$699)</f>
        <v>0</v>
      </c>
      <c r="M581" s="4">
        <f>COUNTIFS(TÂCHES!$N$2:$N$699,"Terminé",TÂCHES!$D$2:$D$699,D581)</f>
        <v>0</v>
      </c>
      <c r="N581" s="3" t="str">
        <f>IF(NOT(ISBLANK(G581)),G581-PARAMETRES!$C$6,"")</f>
        <v/>
      </c>
      <c r="O581" s="1" t="str">
        <f t="shared" si="18"/>
        <v>0</v>
      </c>
    </row>
    <row r="582" spans="1:15" x14ac:dyDescent="0.25">
      <c r="A582" s="1">
        <v>581</v>
      </c>
      <c r="B582" s="1" t="s">
        <v>41</v>
      </c>
      <c r="C582" s="1" t="e">
        <f>VLOOKUP(PROJETS!B582,CLIENTS!$B$2:$C$700, 2, FALSE)</f>
        <v>#N/A</v>
      </c>
      <c r="H582" s="9">
        <f t="shared" si="19"/>
        <v>0</v>
      </c>
      <c r="K582" s="4" t="str">
        <f>IF(D582="","",COUNTIF(TÂCHES!$D$2:$D$699,D582))</f>
        <v/>
      </c>
      <c r="L582" s="4">
        <f ca="1">SUMIF(TÂCHES!$D$2:$O$699,PROJETS!D582,TÂCHES!$K$2:$K$699)</f>
        <v>0</v>
      </c>
      <c r="M582" s="4">
        <f>COUNTIFS(TÂCHES!$N$2:$N$699,"Terminé",TÂCHES!$D$2:$D$699,D582)</f>
        <v>0</v>
      </c>
      <c r="N582" s="3" t="str">
        <f>IF(NOT(ISBLANK(G582)),G582-PARAMETRES!$C$6,"")</f>
        <v/>
      </c>
      <c r="O582" s="1" t="str">
        <f t="shared" si="18"/>
        <v>0</v>
      </c>
    </row>
    <row r="583" spans="1:15" x14ac:dyDescent="0.25">
      <c r="A583" s="1">
        <v>582</v>
      </c>
      <c r="B583" s="1" t="s">
        <v>41</v>
      </c>
      <c r="C583" s="1" t="e">
        <f>VLOOKUP(PROJETS!B583,CLIENTS!$B$2:$C$700, 2, FALSE)</f>
        <v>#N/A</v>
      </c>
      <c r="H583" s="9">
        <f t="shared" si="19"/>
        <v>0</v>
      </c>
      <c r="K583" s="4" t="str">
        <f>IF(D583="","",COUNTIF(TÂCHES!$D$2:$D$699,D583))</f>
        <v/>
      </c>
      <c r="L583" s="4">
        <f ca="1">SUMIF(TÂCHES!$D$2:$O$699,PROJETS!D583,TÂCHES!$K$2:$K$699)</f>
        <v>0</v>
      </c>
      <c r="M583" s="4">
        <f>COUNTIFS(TÂCHES!$N$2:$N$699,"Terminé",TÂCHES!$D$2:$D$699,D583)</f>
        <v>0</v>
      </c>
      <c r="N583" s="3" t="str">
        <f>IF(NOT(ISBLANK(G583)),G583-PARAMETRES!$C$6,"")</f>
        <v/>
      </c>
      <c r="O583" s="1" t="str">
        <f t="shared" si="18"/>
        <v>0</v>
      </c>
    </row>
    <row r="584" spans="1:15" x14ac:dyDescent="0.25">
      <c r="A584" s="1">
        <v>583</v>
      </c>
      <c r="B584" s="1" t="s">
        <v>41</v>
      </c>
      <c r="C584" s="1" t="e">
        <f>VLOOKUP(PROJETS!B584,CLIENTS!$B$2:$C$700, 2, FALSE)</f>
        <v>#N/A</v>
      </c>
      <c r="H584" s="9">
        <f t="shared" si="19"/>
        <v>0</v>
      </c>
      <c r="K584" s="4" t="str">
        <f>IF(D584="","",COUNTIF(TÂCHES!$D$2:$D$699,D584))</f>
        <v/>
      </c>
      <c r="L584" s="4">
        <f ca="1">SUMIF(TÂCHES!$D$2:$O$699,PROJETS!D584,TÂCHES!$K$2:$K$699)</f>
        <v>0</v>
      </c>
      <c r="M584" s="4">
        <f>COUNTIFS(TÂCHES!$N$2:$N$699,"Terminé",TÂCHES!$D$2:$D$699,D584)</f>
        <v>0</v>
      </c>
      <c r="N584" s="3" t="str">
        <f>IF(NOT(ISBLANK(G584)),G584-PARAMETRES!$C$6,"")</f>
        <v/>
      </c>
      <c r="O584" s="1" t="str">
        <f t="shared" si="18"/>
        <v>0</v>
      </c>
    </row>
    <row r="585" spans="1:15" x14ac:dyDescent="0.25">
      <c r="A585" s="1">
        <v>584</v>
      </c>
      <c r="B585" s="1" t="s">
        <v>41</v>
      </c>
      <c r="C585" s="1" t="e">
        <f>VLOOKUP(PROJETS!B585,CLIENTS!$B$2:$C$700, 2, FALSE)</f>
        <v>#N/A</v>
      </c>
      <c r="H585" s="9">
        <f t="shared" si="19"/>
        <v>0</v>
      </c>
      <c r="K585" s="4" t="str">
        <f>IF(D585="","",COUNTIF(TÂCHES!$D$2:$D$699,D585))</f>
        <v/>
      </c>
      <c r="L585" s="4">
        <f ca="1">SUMIF(TÂCHES!$D$2:$O$699,PROJETS!D585,TÂCHES!$K$2:$K$699)</f>
        <v>0</v>
      </c>
      <c r="M585" s="4">
        <f>COUNTIFS(TÂCHES!$N$2:$N$699,"Terminé",TÂCHES!$D$2:$D$699,D585)</f>
        <v>0</v>
      </c>
      <c r="N585" s="3" t="str">
        <f>IF(NOT(ISBLANK(G585)),G585-PARAMETRES!$C$6,"")</f>
        <v/>
      </c>
      <c r="O585" s="1" t="str">
        <f t="shared" si="18"/>
        <v>0</v>
      </c>
    </row>
    <row r="586" spans="1:15" x14ac:dyDescent="0.25">
      <c r="A586" s="1">
        <v>585</v>
      </c>
      <c r="B586" s="1" t="s">
        <v>41</v>
      </c>
      <c r="C586" s="1" t="e">
        <f>VLOOKUP(PROJETS!B586,CLIENTS!$B$2:$C$700, 2, FALSE)</f>
        <v>#N/A</v>
      </c>
      <c r="H586" s="9">
        <f t="shared" si="19"/>
        <v>0</v>
      </c>
      <c r="K586" s="4" t="str">
        <f>IF(D586="","",COUNTIF(TÂCHES!$D$2:$D$699,D586))</f>
        <v/>
      </c>
      <c r="L586" s="4">
        <f ca="1">SUMIF(TÂCHES!$D$2:$O$699,PROJETS!D586,TÂCHES!$K$2:$K$699)</f>
        <v>0</v>
      </c>
      <c r="M586" s="4">
        <f>COUNTIFS(TÂCHES!$N$2:$N$699,"Terminé",TÂCHES!$D$2:$D$699,D586)</f>
        <v>0</v>
      </c>
      <c r="N586" s="3" t="str">
        <f>IF(NOT(ISBLANK(G586)),G586-PARAMETRES!$C$6,"")</f>
        <v/>
      </c>
      <c r="O586" s="1" t="str">
        <f t="shared" si="18"/>
        <v>0</v>
      </c>
    </row>
    <row r="587" spans="1:15" x14ac:dyDescent="0.25">
      <c r="A587" s="1">
        <v>586</v>
      </c>
      <c r="B587" s="1" t="s">
        <v>41</v>
      </c>
      <c r="C587" s="1" t="e">
        <f>VLOOKUP(PROJETS!B587,CLIENTS!$B$2:$C$700, 2, FALSE)</f>
        <v>#N/A</v>
      </c>
      <c r="H587" s="9">
        <f t="shared" si="19"/>
        <v>0</v>
      </c>
      <c r="K587" s="4" t="str">
        <f>IF(D587="","",COUNTIF(TÂCHES!$D$2:$D$699,D587))</f>
        <v/>
      </c>
      <c r="L587" s="4">
        <f ca="1">SUMIF(TÂCHES!$D$2:$O$699,PROJETS!D587,TÂCHES!$K$2:$K$699)</f>
        <v>0</v>
      </c>
      <c r="M587" s="4">
        <f>COUNTIFS(TÂCHES!$N$2:$N$699,"Terminé",TÂCHES!$D$2:$D$699,D587)</f>
        <v>0</v>
      </c>
      <c r="N587" s="3" t="str">
        <f>IF(NOT(ISBLANK(G587)),G587-PARAMETRES!$C$6,"")</f>
        <v/>
      </c>
      <c r="O587" s="1" t="str">
        <f t="shared" si="18"/>
        <v>0</v>
      </c>
    </row>
    <row r="588" spans="1:15" x14ac:dyDescent="0.25">
      <c r="A588" s="1">
        <v>587</v>
      </c>
      <c r="B588" s="1" t="s">
        <v>41</v>
      </c>
      <c r="C588" s="1" t="e">
        <f>VLOOKUP(PROJETS!B588,CLIENTS!$B$2:$C$700, 2, FALSE)</f>
        <v>#N/A</v>
      </c>
      <c r="H588" s="9">
        <f t="shared" si="19"/>
        <v>0</v>
      </c>
      <c r="K588" s="4" t="str">
        <f>IF(D588="","",COUNTIF(TÂCHES!$D$2:$D$699,D588))</f>
        <v/>
      </c>
      <c r="L588" s="4">
        <f ca="1">SUMIF(TÂCHES!$D$2:$O$699,PROJETS!D588,TÂCHES!$K$2:$K$699)</f>
        <v>0</v>
      </c>
      <c r="M588" s="4">
        <f>COUNTIFS(TÂCHES!$N$2:$N$699,"Terminé",TÂCHES!$D$2:$D$699,D588)</f>
        <v>0</v>
      </c>
      <c r="N588" s="3" t="str">
        <f>IF(NOT(ISBLANK(G588)),G588-PARAMETRES!$C$6,"")</f>
        <v/>
      </c>
      <c r="O588" s="1" t="str">
        <f t="shared" si="18"/>
        <v>0</v>
      </c>
    </row>
    <row r="589" spans="1:15" x14ac:dyDescent="0.25">
      <c r="A589" s="1">
        <v>588</v>
      </c>
      <c r="B589" s="1" t="s">
        <v>41</v>
      </c>
      <c r="C589" s="1" t="e">
        <f>VLOOKUP(PROJETS!B589,CLIENTS!$B$2:$C$700, 2, FALSE)</f>
        <v>#N/A</v>
      </c>
      <c r="H589" s="9">
        <f t="shared" si="19"/>
        <v>0</v>
      </c>
      <c r="K589" s="4" t="str">
        <f>IF(D589="","",COUNTIF(TÂCHES!$D$2:$D$699,D589))</f>
        <v/>
      </c>
      <c r="L589" s="4">
        <f ca="1">SUMIF(TÂCHES!$D$2:$O$699,PROJETS!D589,TÂCHES!$K$2:$K$699)</f>
        <v>0</v>
      </c>
      <c r="M589" s="4">
        <f>COUNTIFS(TÂCHES!$N$2:$N$699,"Terminé",TÂCHES!$D$2:$D$699,D589)</f>
        <v>0</v>
      </c>
      <c r="N589" s="3" t="str">
        <f>IF(NOT(ISBLANK(G589)),G589-PARAMETRES!$C$6,"")</f>
        <v/>
      </c>
      <c r="O589" s="1" t="str">
        <f t="shared" si="18"/>
        <v>0</v>
      </c>
    </row>
    <row r="590" spans="1:15" x14ac:dyDescent="0.25">
      <c r="A590" s="1">
        <v>589</v>
      </c>
      <c r="B590" s="1" t="s">
        <v>41</v>
      </c>
      <c r="C590" s="1" t="e">
        <f>VLOOKUP(PROJETS!B590,CLIENTS!$B$2:$C$700, 2, FALSE)</f>
        <v>#N/A</v>
      </c>
      <c r="H590" s="9">
        <f t="shared" si="19"/>
        <v>0</v>
      </c>
      <c r="K590" s="4" t="str">
        <f>IF(D590="","",COUNTIF(TÂCHES!$D$2:$D$699,D590))</f>
        <v/>
      </c>
      <c r="L590" s="4">
        <f ca="1">SUMIF(TÂCHES!$D$2:$O$699,PROJETS!D590,TÂCHES!$K$2:$K$699)</f>
        <v>0</v>
      </c>
      <c r="M590" s="4">
        <f>COUNTIFS(TÂCHES!$N$2:$N$699,"Terminé",TÂCHES!$D$2:$D$699,D590)</f>
        <v>0</v>
      </c>
      <c r="N590" s="3" t="str">
        <f>IF(NOT(ISBLANK(G590)),G590-PARAMETRES!$C$6,"")</f>
        <v/>
      </c>
      <c r="O590" s="1" t="str">
        <f t="shared" si="18"/>
        <v>0</v>
      </c>
    </row>
    <row r="591" spans="1:15" x14ac:dyDescent="0.25">
      <c r="A591" s="1">
        <v>590</v>
      </c>
      <c r="B591" s="1" t="s">
        <v>41</v>
      </c>
      <c r="C591" s="1" t="e">
        <f>VLOOKUP(PROJETS!B591,CLIENTS!$B$2:$C$700, 2, FALSE)</f>
        <v>#N/A</v>
      </c>
      <c r="H591" s="9">
        <f t="shared" si="19"/>
        <v>0</v>
      </c>
      <c r="K591" s="4" t="str">
        <f>IF(D591="","",COUNTIF(TÂCHES!$D$2:$D$699,D591))</f>
        <v/>
      </c>
      <c r="L591" s="4">
        <f ca="1">SUMIF(TÂCHES!$D$2:$O$699,PROJETS!D591,TÂCHES!$K$2:$K$699)</f>
        <v>0</v>
      </c>
      <c r="M591" s="4">
        <f>COUNTIFS(TÂCHES!$N$2:$N$699,"Terminé",TÂCHES!$D$2:$D$699,D591)</f>
        <v>0</v>
      </c>
      <c r="N591" s="3" t="str">
        <f>IF(NOT(ISBLANK(G591)),G591-PARAMETRES!$C$6,"")</f>
        <v/>
      </c>
      <c r="O591" s="1" t="str">
        <f t="shared" si="18"/>
        <v>0</v>
      </c>
    </row>
    <row r="592" spans="1:15" x14ac:dyDescent="0.25">
      <c r="A592" s="1">
        <v>591</v>
      </c>
      <c r="B592" s="1" t="s">
        <v>41</v>
      </c>
      <c r="C592" s="1" t="e">
        <f>VLOOKUP(PROJETS!B592,CLIENTS!$B$2:$C$700, 2, FALSE)</f>
        <v>#N/A</v>
      </c>
      <c r="H592" s="9">
        <f t="shared" si="19"/>
        <v>0</v>
      </c>
      <c r="K592" s="4" t="str">
        <f>IF(D592="","",COUNTIF(TÂCHES!$D$2:$D$699,D592))</f>
        <v/>
      </c>
      <c r="L592" s="4">
        <f ca="1">SUMIF(TÂCHES!$D$2:$O$699,PROJETS!D592,TÂCHES!$K$2:$K$699)</f>
        <v>0</v>
      </c>
      <c r="M592" s="4">
        <f>COUNTIFS(TÂCHES!$N$2:$N$699,"Terminé",TÂCHES!$D$2:$D$699,D592)</f>
        <v>0</v>
      </c>
      <c r="N592" s="3" t="str">
        <f>IF(NOT(ISBLANK(G592)),G592-PARAMETRES!$C$6,"")</f>
        <v/>
      </c>
      <c r="O592" s="1" t="str">
        <f t="shared" si="18"/>
        <v>0</v>
      </c>
    </row>
    <row r="593" spans="1:15" x14ac:dyDescent="0.25">
      <c r="A593" s="1">
        <v>592</v>
      </c>
      <c r="B593" s="1" t="s">
        <v>41</v>
      </c>
      <c r="C593" s="1" t="e">
        <f>VLOOKUP(PROJETS!B593,CLIENTS!$B$2:$C$700, 2, FALSE)</f>
        <v>#N/A</v>
      </c>
      <c r="H593" s="9">
        <f t="shared" si="19"/>
        <v>0</v>
      </c>
      <c r="K593" s="4" t="str">
        <f>IF(D593="","",COUNTIF(TÂCHES!$D$2:$D$699,D593))</f>
        <v/>
      </c>
      <c r="L593" s="4">
        <f ca="1">SUMIF(TÂCHES!$D$2:$O$699,PROJETS!D593,TÂCHES!$K$2:$K$699)</f>
        <v>0</v>
      </c>
      <c r="M593" s="4">
        <f>COUNTIFS(TÂCHES!$N$2:$N$699,"Terminé",TÂCHES!$D$2:$D$699,D593)</f>
        <v>0</v>
      </c>
      <c r="N593" s="3" t="str">
        <f>IF(NOT(ISBLANK(G593)),G593-PARAMETRES!$C$6,"")</f>
        <v/>
      </c>
      <c r="O593" s="1" t="str">
        <f t="shared" si="18"/>
        <v>0</v>
      </c>
    </row>
    <row r="594" spans="1:15" x14ac:dyDescent="0.25">
      <c r="A594" s="1">
        <v>593</v>
      </c>
      <c r="B594" s="1" t="s">
        <v>41</v>
      </c>
      <c r="C594" s="1" t="e">
        <f>VLOOKUP(PROJETS!B594,CLIENTS!$B$2:$C$700, 2, FALSE)</f>
        <v>#N/A</v>
      </c>
      <c r="H594" s="9">
        <f t="shared" si="19"/>
        <v>0</v>
      </c>
      <c r="K594" s="4" t="str">
        <f>IF(D594="","",COUNTIF(TÂCHES!$D$2:$D$699,D594))</f>
        <v/>
      </c>
      <c r="L594" s="4">
        <f ca="1">SUMIF(TÂCHES!$D$2:$O$699,PROJETS!D594,TÂCHES!$K$2:$K$699)</f>
        <v>0</v>
      </c>
      <c r="M594" s="4">
        <f>COUNTIFS(TÂCHES!$N$2:$N$699,"Terminé",TÂCHES!$D$2:$D$699,D594)</f>
        <v>0</v>
      </c>
      <c r="N594" s="3" t="str">
        <f>IF(NOT(ISBLANK(G594)),G594-PARAMETRES!$C$6,"")</f>
        <v/>
      </c>
      <c r="O594" s="1" t="str">
        <f t="shared" si="18"/>
        <v>0</v>
      </c>
    </row>
    <row r="595" spans="1:15" x14ac:dyDescent="0.25">
      <c r="A595" s="1">
        <v>594</v>
      </c>
      <c r="B595" s="1" t="s">
        <v>41</v>
      </c>
      <c r="C595" s="1" t="e">
        <f>VLOOKUP(PROJETS!B595,CLIENTS!$B$2:$C$700, 2, FALSE)</f>
        <v>#N/A</v>
      </c>
      <c r="H595" s="9">
        <f t="shared" si="19"/>
        <v>0</v>
      </c>
      <c r="K595" s="4" t="str">
        <f>IF(D595="","",COUNTIF(TÂCHES!$D$2:$D$699,D595))</f>
        <v/>
      </c>
      <c r="L595" s="4">
        <f ca="1">SUMIF(TÂCHES!$D$2:$O$699,PROJETS!D595,TÂCHES!$K$2:$K$699)</f>
        <v>0</v>
      </c>
      <c r="M595" s="4">
        <f>COUNTIFS(TÂCHES!$N$2:$N$699,"Terminé",TÂCHES!$D$2:$D$699,D595)</f>
        <v>0</v>
      </c>
      <c r="N595" s="3" t="str">
        <f>IF(NOT(ISBLANK(G595)),G595-PARAMETRES!$C$6,"")</f>
        <v/>
      </c>
      <c r="O595" s="1" t="str">
        <f t="shared" si="18"/>
        <v>0</v>
      </c>
    </row>
    <row r="596" spans="1:15" x14ac:dyDescent="0.25">
      <c r="A596" s="1">
        <v>595</v>
      </c>
      <c r="B596" s="1" t="s">
        <v>41</v>
      </c>
      <c r="C596" s="1" t="e">
        <f>VLOOKUP(PROJETS!B596,CLIENTS!$B$2:$C$700, 2, FALSE)</f>
        <v>#N/A</v>
      </c>
      <c r="H596" s="9">
        <f t="shared" si="19"/>
        <v>0</v>
      </c>
      <c r="K596" s="4" t="str">
        <f>IF(D596="","",COUNTIF(TÂCHES!$D$2:$D$699,D596))</f>
        <v/>
      </c>
      <c r="L596" s="4">
        <f ca="1">SUMIF(TÂCHES!$D$2:$O$699,PROJETS!D596,TÂCHES!$K$2:$K$699)</f>
        <v>0</v>
      </c>
      <c r="M596" s="4">
        <f>COUNTIFS(TÂCHES!$N$2:$N$699,"Terminé",TÂCHES!$D$2:$D$699,D596)</f>
        <v>0</v>
      </c>
      <c r="N596" s="3" t="str">
        <f>IF(NOT(ISBLANK(G596)),G596-PARAMETRES!$C$6,"")</f>
        <v/>
      </c>
      <c r="O596" s="1" t="str">
        <f t="shared" si="18"/>
        <v>0</v>
      </c>
    </row>
    <row r="597" spans="1:15" x14ac:dyDescent="0.25">
      <c r="A597" s="1">
        <v>596</v>
      </c>
      <c r="B597" s="1" t="s">
        <v>41</v>
      </c>
      <c r="C597" s="1" t="e">
        <f>VLOOKUP(PROJETS!B597,CLIENTS!$B$2:$C$700, 2, FALSE)</f>
        <v>#N/A</v>
      </c>
      <c r="H597" s="9">
        <f t="shared" si="19"/>
        <v>0</v>
      </c>
      <c r="K597" s="4" t="str">
        <f>IF(D597="","",COUNTIF(TÂCHES!$D$2:$D$699,D597))</f>
        <v/>
      </c>
      <c r="L597" s="4">
        <f ca="1">SUMIF(TÂCHES!$D$2:$O$699,PROJETS!D597,TÂCHES!$K$2:$K$699)</f>
        <v>0</v>
      </c>
      <c r="M597" s="4">
        <f>COUNTIFS(TÂCHES!$N$2:$N$699,"Terminé",TÂCHES!$D$2:$D$699,D597)</f>
        <v>0</v>
      </c>
      <c r="N597" s="3" t="str">
        <f>IF(NOT(ISBLANK(G597)),G597-PARAMETRES!$C$6,"")</f>
        <v/>
      </c>
      <c r="O597" s="1" t="str">
        <f t="shared" si="18"/>
        <v>0</v>
      </c>
    </row>
    <row r="598" spans="1:15" x14ac:dyDescent="0.25">
      <c r="A598" s="1">
        <v>597</v>
      </c>
      <c r="B598" s="1" t="s">
        <v>41</v>
      </c>
      <c r="C598" s="1" t="e">
        <f>VLOOKUP(PROJETS!B598,CLIENTS!$B$2:$C$700, 2, FALSE)</f>
        <v>#N/A</v>
      </c>
      <c r="H598" s="9">
        <f t="shared" si="19"/>
        <v>0</v>
      </c>
      <c r="K598" s="4" t="str">
        <f>IF(D598="","",COUNTIF(TÂCHES!$D$2:$D$699,D598))</f>
        <v/>
      </c>
      <c r="L598" s="4">
        <f ca="1">SUMIF(TÂCHES!$D$2:$O$699,PROJETS!D598,TÂCHES!$K$2:$K$699)</f>
        <v>0</v>
      </c>
      <c r="M598" s="4">
        <f>COUNTIFS(TÂCHES!$N$2:$N$699,"Terminé",TÂCHES!$D$2:$D$699,D598)</f>
        <v>0</v>
      </c>
      <c r="N598" s="3" t="str">
        <f>IF(NOT(ISBLANK(G598)),G598-PARAMETRES!$C$6,"")</f>
        <v/>
      </c>
      <c r="O598" s="1" t="str">
        <f t="shared" si="18"/>
        <v>0</v>
      </c>
    </row>
    <row r="599" spans="1:15" x14ac:dyDescent="0.25">
      <c r="A599" s="1">
        <v>598</v>
      </c>
      <c r="B599" s="1" t="s">
        <v>41</v>
      </c>
      <c r="C599" s="1" t="e">
        <f>VLOOKUP(PROJETS!B599,CLIENTS!$B$2:$C$700, 2, FALSE)</f>
        <v>#N/A</v>
      </c>
      <c r="H599" s="9">
        <f t="shared" si="19"/>
        <v>0</v>
      </c>
      <c r="K599" s="4" t="str">
        <f>IF(D599="","",COUNTIF(TÂCHES!$D$2:$D$699,D599))</f>
        <v/>
      </c>
      <c r="L599" s="4">
        <f ca="1">SUMIF(TÂCHES!$D$2:$O$699,PROJETS!D599,TÂCHES!$K$2:$K$699)</f>
        <v>0</v>
      </c>
      <c r="M599" s="4">
        <f>COUNTIFS(TÂCHES!$N$2:$N$699,"Terminé",TÂCHES!$D$2:$D$699,D599)</f>
        <v>0</v>
      </c>
      <c r="N599" s="3" t="str">
        <f>IF(NOT(ISBLANK(G599)),G599-PARAMETRES!$C$6,"")</f>
        <v/>
      </c>
      <c r="O599" s="1" t="str">
        <f t="shared" si="18"/>
        <v>0</v>
      </c>
    </row>
    <row r="600" spans="1:15" x14ac:dyDescent="0.25">
      <c r="A600" s="1">
        <v>599</v>
      </c>
      <c r="B600" s="1" t="s">
        <v>41</v>
      </c>
      <c r="C600" s="1" t="e">
        <f>VLOOKUP(PROJETS!B600,CLIENTS!$B$2:$C$700, 2, FALSE)</f>
        <v>#N/A</v>
      </c>
      <c r="H600" s="9">
        <f t="shared" si="19"/>
        <v>0</v>
      </c>
      <c r="K600" s="4" t="str">
        <f>IF(D600="","",COUNTIF(TÂCHES!$D$2:$D$699,D600))</f>
        <v/>
      </c>
      <c r="L600" s="4">
        <f ca="1">SUMIF(TÂCHES!$D$2:$O$699,PROJETS!D600,TÂCHES!$K$2:$K$699)</f>
        <v>0</v>
      </c>
      <c r="M600" s="4">
        <f>COUNTIFS(TÂCHES!$N$2:$N$699,"Terminé",TÂCHES!$D$2:$D$699,D600)</f>
        <v>0</v>
      </c>
      <c r="N600" s="3" t="str">
        <f>IF(NOT(ISBLANK(G600)),G600-PARAMETRES!$C$6,"")</f>
        <v/>
      </c>
      <c r="O600" s="1" t="str">
        <f t="shared" si="18"/>
        <v>0</v>
      </c>
    </row>
    <row r="601" spans="1:15" x14ac:dyDescent="0.25">
      <c r="A601" s="1">
        <v>600</v>
      </c>
      <c r="B601" s="1" t="s">
        <v>41</v>
      </c>
      <c r="C601" s="1" t="e">
        <f>VLOOKUP(PROJETS!B601,CLIENTS!$B$2:$C$700, 2, FALSE)</f>
        <v>#N/A</v>
      </c>
      <c r="H601" s="9">
        <f t="shared" si="19"/>
        <v>0</v>
      </c>
      <c r="K601" s="4" t="str">
        <f>IF(D601="","",COUNTIF(TÂCHES!$D$2:$D$699,D601))</f>
        <v/>
      </c>
      <c r="L601" s="4">
        <f ca="1">SUMIF(TÂCHES!$D$2:$O$699,PROJETS!D601,TÂCHES!$K$2:$K$699)</f>
        <v>0</v>
      </c>
      <c r="M601" s="4">
        <f>COUNTIFS(TÂCHES!$N$2:$N$699,"Terminé",TÂCHES!$D$2:$D$699,D601)</f>
        <v>0</v>
      </c>
      <c r="N601" s="3" t="str">
        <f>IF(NOT(ISBLANK(G601)),G601-PARAMETRES!$C$6,"")</f>
        <v/>
      </c>
      <c r="O601" s="1" t="str">
        <f t="shared" si="18"/>
        <v>0</v>
      </c>
    </row>
    <row r="602" spans="1:15" x14ac:dyDescent="0.25">
      <c r="A602" s="1">
        <v>601</v>
      </c>
      <c r="B602" s="1" t="s">
        <v>41</v>
      </c>
      <c r="C602" s="1" t="e">
        <f>VLOOKUP(PROJETS!B602,CLIENTS!$B$2:$C$700, 2, FALSE)</f>
        <v>#N/A</v>
      </c>
      <c r="H602" s="9">
        <f t="shared" si="19"/>
        <v>0</v>
      </c>
      <c r="K602" s="4" t="str">
        <f>IF(D602="","",COUNTIF(TÂCHES!$D$2:$D$699,D602))</f>
        <v/>
      </c>
      <c r="L602" s="4">
        <f ca="1">SUMIF(TÂCHES!$D$2:$O$699,PROJETS!D602,TÂCHES!$K$2:$K$699)</f>
        <v>0</v>
      </c>
      <c r="M602" s="4">
        <f>COUNTIFS(TÂCHES!$N$2:$N$699,"Terminé",TÂCHES!$D$2:$D$699,D602)</f>
        <v>0</v>
      </c>
      <c r="N602" s="3" t="str">
        <f>IF(NOT(ISBLANK(G602)),G602-PARAMETRES!$C$6,"")</f>
        <v/>
      </c>
      <c r="O602" s="1" t="str">
        <f t="shared" si="18"/>
        <v>0</v>
      </c>
    </row>
    <row r="603" spans="1:15" x14ac:dyDescent="0.25">
      <c r="A603" s="1">
        <v>602</v>
      </c>
      <c r="B603" s="1" t="s">
        <v>41</v>
      </c>
      <c r="C603" s="1" t="e">
        <f>VLOOKUP(PROJETS!B603,CLIENTS!$B$2:$C$700, 2, FALSE)</f>
        <v>#N/A</v>
      </c>
      <c r="H603" s="9">
        <f t="shared" si="19"/>
        <v>0</v>
      </c>
      <c r="K603" s="4" t="str">
        <f>IF(D603="","",COUNTIF(TÂCHES!$D$2:$D$699,D603))</f>
        <v/>
      </c>
      <c r="L603" s="4">
        <f ca="1">SUMIF(TÂCHES!$D$2:$O$699,PROJETS!D603,TÂCHES!$K$2:$K$699)</f>
        <v>0</v>
      </c>
      <c r="M603" s="4">
        <f>COUNTIFS(TÂCHES!$N$2:$N$699,"Terminé",TÂCHES!$D$2:$D$699,D603)</f>
        <v>0</v>
      </c>
      <c r="N603" s="3" t="str">
        <f>IF(NOT(ISBLANK(G603)),G603-PARAMETRES!$C$6,"")</f>
        <v/>
      </c>
      <c r="O603" s="1" t="str">
        <f t="shared" si="18"/>
        <v>0</v>
      </c>
    </row>
    <row r="604" spans="1:15" x14ac:dyDescent="0.25">
      <c r="A604" s="1">
        <v>603</v>
      </c>
      <c r="B604" s="1" t="s">
        <v>41</v>
      </c>
      <c r="C604" s="1" t="e">
        <f>VLOOKUP(PROJETS!B604,CLIENTS!$B$2:$C$700, 2, FALSE)</f>
        <v>#N/A</v>
      </c>
      <c r="H604" s="9">
        <f t="shared" si="19"/>
        <v>0</v>
      </c>
      <c r="K604" s="4" t="str">
        <f>IF(D604="","",COUNTIF(TÂCHES!$D$2:$D$699,D604))</f>
        <v/>
      </c>
      <c r="L604" s="4">
        <f ca="1">SUMIF(TÂCHES!$D$2:$O$699,PROJETS!D604,TÂCHES!$K$2:$K$699)</f>
        <v>0</v>
      </c>
      <c r="M604" s="4">
        <f>COUNTIFS(TÂCHES!$N$2:$N$699,"Terminé",TÂCHES!$D$2:$D$699,D604)</f>
        <v>0</v>
      </c>
      <c r="N604" s="3" t="str">
        <f>IF(NOT(ISBLANK(G604)),G604-PARAMETRES!$C$6,"")</f>
        <v/>
      </c>
      <c r="O604" s="1" t="str">
        <f t="shared" si="18"/>
        <v>0</v>
      </c>
    </row>
    <row r="605" spans="1:15" x14ac:dyDescent="0.25">
      <c r="A605" s="1">
        <v>604</v>
      </c>
      <c r="B605" s="1" t="s">
        <v>41</v>
      </c>
      <c r="C605" s="1" t="e">
        <f>VLOOKUP(PROJETS!B605,CLIENTS!$B$2:$C$700, 2, FALSE)</f>
        <v>#N/A</v>
      </c>
      <c r="H605" s="9">
        <f t="shared" si="19"/>
        <v>0</v>
      </c>
      <c r="K605" s="4" t="str">
        <f>IF(D605="","",COUNTIF(TÂCHES!$D$2:$D$699,D605))</f>
        <v/>
      </c>
      <c r="L605" s="4">
        <f ca="1">SUMIF(TÂCHES!$D$2:$O$699,PROJETS!D605,TÂCHES!$K$2:$K$699)</f>
        <v>0</v>
      </c>
      <c r="M605" s="4">
        <f>COUNTIFS(TÂCHES!$N$2:$N$699,"Terminé",TÂCHES!$D$2:$D$699,D605)</f>
        <v>0</v>
      </c>
      <c r="N605" s="3" t="str">
        <f>IF(NOT(ISBLANK(G605)),G605-PARAMETRES!$C$6,"")</f>
        <v/>
      </c>
      <c r="O605" s="1" t="str">
        <f t="shared" si="18"/>
        <v>0</v>
      </c>
    </row>
    <row r="606" spans="1:15" x14ac:dyDescent="0.25">
      <c r="A606" s="1">
        <v>605</v>
      </c>
      <c r="B606" s="1" t="s">
        <v>41</v>
      </c>
      <c r="C606" s="1" t="e">
        <f>VLOOKUP(PROJETS!B606,CLIENTS!$B$2:$C$700, 2, FALSE)</f>
        <v>#N/A</v>
      </c>
      <c r="H606" s="9">
        <f t="shared" si="19"/>
        <v>0</v>
      </c>
      <c r="K606" s="4" t="str">
        <f>IF(D606="","",COUNTIF(TÂCHES!$D$2:$D$699,D606))</f>
        <v/>
      </c>
      <c r="L606" s="4">
        <f ca="1">SUMIF(TÂCHES!$D$2:$O$699,PROJETS!D606,TÂCHES!$K$2:$K$699)</f>
        <v>0</v>
      </c>
      <c r="M606" s="4">
        <f>COUNTIFS(TÂCHES!$N$2:$N$699,"Terminé",TÂCHES!$D$2:$D$699,D606)</f>
        <v>0</v>
      </c>
      <c r="N606" s="3" t="str">
        <f>IF(NOT(ISBLANK(G606)),G606-PARAMETRES!$C$6,"")</f>
        <v/>
      </c>
      <c r="O606" s="1" t="str">
        <f t="shared" si="18"/>
        <v>0</v>
      </c>
    </row>
    <row r="607" spans="1:15" x14ac:dyDescent="0.25">
      <c r="A607" s="1">
        <v>606</v>
      </c>
      <c r="B607" s="1" t="s">
        <v>41</v>
      </c>
      <c r="C607" s="1" t="e">
        <f>VLOOKUP(PROJETS!B607,CLIENTS!$B$2:$C$700, 2, FALSE)</f>
        <v>#N/A</v>
      </c>
      <c r="H607" s="9">
        <f t="shared" si="19"/>
        <v>0</v>
      </c>
      <c r="K607" s="4" t="str">
        <f>IF(D607="","",COUNTIF(TÂCHES!$D$2:$D$699,D607))</f>
        <v/>
      </c>
      <c r="L607" s="4">
        <f ca="1">SUMIF(TÂCHES!$D$2:$O$699,PROJETS!D607,TÂCHES!$K$2:$K$699)</f>
        <v>0</v>
      </c>
      <c r="M607" s="4">
        <f>COUNTIFS(TÂCHES!$N$2:$N$699,"Terminé",TÂCHES!$D$2:$D$699,D607)</f>
        <v>0</v>
      </c>
      <c r="N607" s="3" t="str">
        <f>IF(NOT(ISBLANK(G607)),G607-PARAMETRES!$C$6,"")</f>
        <v/>
      </c>
      <c r="O607" s="1" t="str">
        <f t="shared" si="18"/>
        <v>0</v>
      </c>
    </row>
    <row r="608" spans="1:15" x14ac:dyDescent="0.25">
      <c r="A608" s="1">
        <v>607</v>
      </c>
      <c r="B608" s="1" t="s">
        <v>41</v>
      </c>
      <c r="C608" s="1" t="e">
        <f>VLOOKUP(PROJETS!B608,CLIENTS!$B$2:$C$700, 2, FALSE)</f>
        <v>#N/A</v>
      </c>
      <c r="H608" s="9">
        <f t="shared" si="19"/>
        <v>0</v>
      </c>
      <c r="K608" s="4" t="str">
        <f>IF(D608="","",COUNTIF(TÂCHES!$D$2:$D$699,D608))</f>
        <v/>
      </c>
      <c r="L608" s="4">
        <f ca="1">SUMIF(TÂCHES!$D$2:$O$699,PROJETS!D608,TÂCHES!$K$2:$K$699)</f>
        <v>0</v>
      </c>
      <c r="M608" s="4">
        <f>COUNTIFS(TÂCHES!$N$2:$N$699,"Terminé",TÂCHES!$D$2:$D$699,D608)</f>
        <v>0</v>
      </c>
      <c r="N608" s="3" t="str">
        <f>IF(NOT(ISBLANK(G608)),G608-PARAMETRES!$C$6,"")</f>
        <v/>
      </c>
      <c r="O608" s="1" t="str">
        <f t="shared" si="18"/>
        <v>0</v>
      </c>
    </row>
    <row r="609" spans="1:15" x14ac:dyDescent="0.25">
      <c r="A609" s="1">
        <v>608</v>
      </c>
      <c r="B609" s="1" t="s">
        <v>41</v>
      </c>
      <c r="C609" s="1" t="e">
        <f>VLOOKUP(PROJETS!B609,CLIENTS!$B$2:$C$700, 2, FALSE)</f>
        <v>#N/A</v>
      </c>
      <c r="H609" s="9">
        <f t="shared" si="19"/>
        <v>0</v>
      </c>
      <c r="K609" s="4" t="str">
        <f>IF(D609="","",COUNTIF(TÂCHES!$D$2:$D$699,D609))</f>
        <v/>
      </c>
      <c r="L609" s="4">
        <f ca="1">SUMIF(TÂCHES!$D$2:$O$699,PROJETS!D609,TÂCHES!$K$2:$K$699)</f>
        <v>0</v>
      </c>
      <c r="M609" s="4">
        <f>COUNTIFS(TÂCHES!$N$2:$N$699,"Terminé",TÂCHES!$D$2:$D$699,D609)</f>
        <v>0</v>
      </c>
      <c r="N609" s="3" t="str">
        <f>IF(NOT(ISBLANK(G609)),G609-PARAMETRES!$C$6,"")</f>
        <v/>
      </c>
      <c r="O609" s="1" t="str">
        <f t="shared" si="18"/>
        <v>0</v>
      </c>
    </row>
    <row r="610" spans="1:15" x14ac:dyDescent="0.25">
      <c r="A610" s="1">
        <v>609</v>
      </c>
      <c r="B610" s="1" t="s">
        <v>41</v>
      </c>
      <c r="C610" s="1" t="e">
        <f>VLOOKUP(PROJETS!B610,CLIENTS!$B$2:$C$700, 2, FALSE)</f>
        <v>#N/A</v>
      </c>
      <c r="H610" s="9">
        <f t="shared" si="19"/>
        <v>0</v>
      </c>
      <c r="K610" s="4" t="str">
        <f>IF(D610="","",COUNTIF(TÂCHES!$D$2:$D$699,D610))</f>
        <v/>
      </c>
      <c r="L610" s="4">
        <f ca="1">SUMIF(TÂCHES!$D$2:$O$699,PROJETS!D610,TÂCHES!$K$2:$K$699)</f>
        <v>0</v>
      </c>
      <c r="M610" s="4">
        <f>COUNTIFS(TÂCHES!$N$2:$N$699,"Terminé",TÂCHES!$D$2:$D$699,D610)</f>
        <v>0</v>
      </c>
      <c r="N610" s="3" t="str">
        <f>IF(NOT(ISBLANK(G610)),G610-PARAMETRES!$C$6,"")</f>
        <v/>
      </c>
      <c r="O610" s="1" t="str">
        <f t="shared" si="18"/>
        <v>0</v>
      </c>
    </row>
    <row r="611" spans="1:15" x14ac:dyDescent="0.25">
      <c r="A611" s="1">
        <v>610</v>
      </c>
      <c r="B611" s="1" t="s">
        <v>41</v>
      </c>
      <c r="C611" s="1" t="e">
        <f>VLOOKUP(PROJETS!B611,CLIENTS!$B$2:$C$700, 2, FALSE)</f>
        <v>#N/A</v>
      </c>
      <c r="H611" s="9">
        <f t="shared" si="19"/>
        <v>0</v>
      </c>
      <c r="K611" s="4" t="str">
        <f>IF(D611="","",COUNTIF(TÂCHES!$D$2:$D$699,D611))</f>
        <v/>
      </c>
      <c r="L611" s="4">
        <f ca="1">SUMIF(TÂCHES!$D$2:$O$699,PROJETS!D611,TÂCHES!$K$2:$K$699)</f>
        <v>0</v>
      </c>
      <c r="M611" s="4">
        <f>COUNTIFS(TÂCHES!$N$2:$N$699,"Terminé",TÂCHES!$D$2:$D$699,D611)</f>
        <v>0</v>
      </c>
      <c r="N611" s="3" t="str">
        <f>IF(NOT(ISBLANK(G611)),G611-PARAMETRES!$C$6,"")</f>
        <v/>
      </c>
      <c r="O611" s="1" t="str">
        <f t="shared" si="18"/>
        <v>0</v>
      </c>
    </row>
    <row r="612" spans="1:15" x14ac:dyDescent="0.25">
      <c r="A612" s="1">
        <v>611</v>
      </c>
      <c r="B612" s="1" t="s">
        <v>41</v>
      </c>
      <c r="C612" s="1" t="e">
        <f>VLOOKUP(PROJETS!B612,CLIENTS!$B$2:$C$700, 2, FALSE)</f>
        <v>#N/A</v>
      </c>
      <c r="H612" s="9">
        <f t="shared" si="19"/>
        <v>0</v>
      </c>
      <c r="K612" s="4" t="str">
        <f>IF(D612="","",COUNTIF(TÂCHES!$D$2:$D$699,D612))</f>
        <v/>
      </c>
      <c r="L612" s="4">
        <f ca="1">SUMIF(TÂCHES!$D$2:$O$699,PROJETS!D612,TÂCHES!$K$2:$K$699)</f>
        <v>0</v>
      </c>
      <c r="M612" s="4">
        <f>COUNTIFS(TÂCHES!$N$2:$N$699,"Terminé",TÂCHES!$D$2:$D$699,D612)</f>
        <v>0</v>
      </c>
      <c r="N612" s="3" t="str">
        <f>IF(NOT(ISBLANK(G612)),G612-PARAMETRES!$C$6,"")</f>
        <v/>
      </c>
      <c r="O612" s="1" t="str">
        <f t="shared" si="18"/>
        <v>0</v>
      </c>
    </row>
    <row r="613" spans="1:15" x14ac:dyDescent="0.25">
      <c r="A613" s="1">
        <v>612</v>
      </c>
      <c r="B613" s="1" t="s">
        <v>41</v>
      </c>
      <c r="C613" s="1" t="e">
        <f>VLOOKUP(PROJETS!B613,CLIENTS!$B$2:$C$700, 2, FALSE)</f>
        <v>#N/A</v>
      </c>
      <c r="H613" s="9">
        <f t="shared" si="19"/>
        <v>0</v>
      </c>
      <c r="K613" s="4" t="str">
        <f>IF(D613="","",COUNTIF(TÂCHES!$D$2:$D$699,D613))</f>
        <v/>
      </c>
      <c r="L613" s="4">
        <f ca="1">SUMIF(TÂCHES!$D$2:$O$699,PROJETS!D613,TÂCHES!$K$2:$K$699)</f>
        <v>0</v>
      </c>
      <c r="M613" s="4">
        <f>COUNTIFS(TÂCHES!$N$2:$N$699,"Terminé",TÂCHES!$D$2:$D$699,D613)</f>
        <v>0</v>
      </c>
      <c r="N613" s="3" t="str">
        <f>IF(NOT(ISBLANK(G613)),G613-PARAMETRES!$C$6,"")</f>
        <v/>
      </c>
      <c r="O613" s="1" t="str">
        <f t="shared" si="18"/>
        <v>0</v>
      </c>
    </row>
    <row r="614" spans="1:15" x14ac:dyDescent="0.25">
      <c r="A614" s="1">
        <v>613</v>
      </c>
      <c r="B614" s="1" t="s">
        <v>41</v>
      </c>
      <c r="C614" s="1" t="e">
        <f>VLOOKUP(PROJETS!B614,CLIENTS!$B$2:$C$700, 2, FALSE)</f>
        <v>#N/A</v>
      </c>
      <c r="H614" s="9">
        <f t="shared" si="19"/>
        <v>0</v>
      </c>
      <c r="K614" s="4" t="str">
        <f>IF(D614="","",COUNTIF(TÂCHES!$D$2:$D$699,D614))</f>
        <v/>
      </c>
      <c r="L614" s="4">
        <f ca="1">SUMIF(TÂCHES!$D$2:$O$699,PROJETS!D614,TÂCHES!$K$2:$K$699)</f>
        <v>0</v>
      </c>
      <c r="M614" s="4">
        <f>COUNTIFS(TÂCHES!$N$2:$N$699,"Terminé",TÂCHES!$D$2:$D$699,D614)</f>
        <v>0</v>
      </c>
      <c r="N614" s="3" t="str">
        <f>IF(NOT(ISBLANK(G614)),G614-PARAMETRES!$C$6,"")</f>
        <v/>
      </c>
      <c r="O614" s="1" t="str">
        <f t="shared" si="18"/>
        <v>0</v>
      </c>
    </row>
    <row r="615" spans="1:15" x14ac:dyDescent="0.25">
      <c r="A615" s="1">
        <v>614</v>
      </c>
      <c r="B615" s="1" t="s">
        <v>41</v>
      </c>
      <c r="C615" s="1" t="e">
        <f>VLOOKUP(PROJETS!B615,CLIENTS!$B$2:$C$700, 2, FALSE)</f>
        <v>#N/A</v>
      </c>
      <c r="H615" s="9">
        <f t="shared" si="19"/>
        <v>0</v>
      </c>
      <c r="K615" s="4" t="str">
        <f>IF(D615="","",COUNTIF(TÂCHES!$D$2:$D$699,D615))</f>
        <v/>
      </c>
      <c r="L615" s="4">
        <f ca="1">SUMIF(TÂCHES!$D$2:$O$699,PROJETS!D615,TÂCHES!$K$2:$K$699)</f>
        <v>0</v>
      </c>
      <c r="M615" s="4">
        <f>COUNTIFS(TÂCHES!$N$2:$N$699,"Terminé",TÂCHES!$D$2:$D$699,D615)</f>
        <v>0</v>
      </c>
      <c r="N615" s="3" t="str">
        <f>IF(NOT(ISBLANK(G615)),G615-PARAMETRES!$C$6,"")</f>
        <v/>
      </c>
      <c r="O615" s="1" t="str">
        <f t="shared" si="18"/>
        <v>0</v>
      </c>
    </row>
    <row r="616" spans="1:15" x14ac:dyDescent="0.25">
      <c r="A616" s="1">
        <v>615</v>
      </c>
      <c r="B616" s="1" t="s">
        <v>41</v>
      </c>
      <c r="C616" s="1" t="e">
        <f>VLOOKUP(PROJETS!B616,CLIENTS!$B$2:$C$700, 2, FALSE)</f>
        <v>#N/A</v>
      </c>
      <c r="H616" s="9">
        <f t="shared" si="19"/>
        <v>0</v>
      </c>
      <c r="K616" s="4" t="str">
        <f>IF(D616="","",COUNTIF(TÂCHES!$D$2:$D$699,D616))</f>
        <v/>
      </c>
      <c r="L616" s="4">
        <f ca="1">SUMIF(TÂCHES!$D$2:$O$699,PROJETS!D616,TÂCHES!$K$2:$K$699)</f>
        <v>0</v>
      </c>
      <c r="M616" s="4">
        <f>COUNTIFS(TÂCHES!$N$2:$N$699,"Terminé",TÂCHES!$D$2:$D$699,D616)</f>
        <v>0</v>
      </c>
      <c r="N616" s="3" t="str">
        <f>IF(NOT(ISBLANK(G616)),G616-PARAMETRES!$C$6,"")</f>
        <v/>
      </c>
      <c r="O616" s="1" t="str">
        <f t="shared" si="18"/>
        <v>0</v>
      </c>
    </row>
    <row r="617" spans="1:15" x14ac:dyDescent="0.25">
      <c r="A617" s="1">
        <v>616</v>
      </c>
      <c r="B617" s="1" t="s">
        <v>41</v>
      </c>
      <c r="C617" s="1" t="e">
        <f>VLOOKUP(PROJETS!B617,CLIENTS!$B$2:$C$700, 2, FALSE)</f>
        <v>#N/A</v>
      </c>
      <c r="H617" s="9">
        <f t="shared" si="19"/>
        <v>0</v>
      </c>
      <c r="K617" s="4" t="str">
        <f>IF(D617="","",COUNTIF(TÂCHES!$D$2:$D$699,D617))</f>
        <v/>
      </c>
      <c r="L617" s="4">
        <f ca="1">SUMIF(TÂCHES!$D$2:$O$699,PROJETS!D617,TÂCHES!$K$2:$K$699)</f>
        <v>0</v>
      </c>
      <c r="M617" s="4">
        <f>COUNTIFS(TÂCHES!$N$2:$N$699,"Terminé",TÂCHES!$D$2:$D$699,D617)</f>
        <v>0</v>
      </c>
      <c r="N617" s="3" t="str">
        <f>IF(NOT(ISBLANK(G617)),G617-PARAMETRES!$C$6,"")</f>
        <v/>
      </c>
      <c r="O617" s="1" t="str">
        <f t="shared" si="18"/>
        <v>0</v>
      </c>
    </row>
    <row r="618" spans="1:15" x14ac:dyDescent="0.25">
      <c r="A618" s="1">
        <v>617</v>
      </c>
      <c r="B618" s="1" t="s">
        <v>41</v>
      </c>
      <c r="C618" s="1" t="e">
        <f>VLOOKUP(PROJETS!B618,CLIENTS!$B$2:$C$700, 2, FALSE)</f>
        <v>#N/A</v>
      </c>
      <c r="H618" s="9">
        <f t="shared" si="19"/>
        <v>0</v>
      </c>
      <c r="K618" s="4" t="str">
        <f>IF(D618="","",COUNTIF(TÂCHES!$D$2:$D$699,D618))</f>
        <v/>
      </c>
      <c r="L618" s="4">
        <f ca="1">SUMIF(TÂCHES!$D$2:$O$699,PROJETS!D618,TÂCHES!$K$2:$K$699)</f>
        <v>0</v>
      </c>
      <c r="M618" s="4">
        <f>COUNTIFS(TÂCHES!$N$2:$N$699,"Terminé",TÂCHES!$D$2:$D$699,D618)</f>
        <v>0</v>
      </c>
      <c r="N618" s="3" t="str">
        <f>IF(NOT(ISBLANK(G618)),G618-PARAMETRES!$C$6,"")</f>
        <v/>
      </c>
      <c r="O618" s="1" t="str">
        <f t="shared" si="18"/>
        <v>0</v>
      </c>
    </row>
    <row r="619" spans="1:15" x14ac:dyDescent="0.25">
      <c r="A619" s="1">
        <v>618</v>
      </c>
      <c r="B619" s="1" t="s">
        <v>41</v>
      </c>
      <c r="C619" s="1" t="e">
        <f>VLOOKUP(PROJETS!B619,CLIENTS!$B$2:$C$700, 2, FALSE)</f>
        <v>#N/A</v>
      </c>
      <c r="H619" s="9">
        <f t="shared" si="19"/>
        <v>0</v>
      </c>
      <c r="K619" s="4" t="str">
        <f>IF(D619="","",COUNTIF(TÂCHES!$D$2:$D$699,D619))</f>
        <v/>
      </c>
      <c r="L619" s="4">
        <f ca="1">SUMIF(TÂCHES!$D$2:$O$699,PROJETS!D619,TÂCHES!$K$2:$K$699)</f>
        <v>0</v>
      </c>
      <c r="M619" s="4">
        <f>COUNTIFS(TÂCHES!$N$2:$N$699,"Terminé",TÂCHES!$D$2:$D$699,D619)</f>
        <v>0</v>
      </c>
      <c r="N619" s="3" t="str">
        <f>IF(NOT(ISBLANK(G619)),G619-PARAMETRES!$C$6,"")</f>
        <v/>
      </c>
      <c r="O619" s="1" t="str">
        <f t="shared" si="18"/>
        <v>0</v>
      </c>
    </row>
    <row r="620" spans="1:15" x14ac:dyDescent="0.25">
      <c r="A620" s="1">
        <v>619</v>
      </c>
      <c r="B620" s="1" t="s">
        <v>41</v>
      </c>
      <c r="C620" s="1" t="e">
        <f>VLOOKUP(PROJETS!B620,CLIENTS!$B$2:$C$700, 2, FALSE)</f>
        <v>#N/A</v>
      </c>
      <c r="H620" s="9">
        <f t="shared" si="19"/>
        <v>0</v>
      </c>
      <c r="K620" s="4" t="str">
        <f>IF(D620="","",COUNTIF(TÂCHES!$D$2:$D$699,D620))</f>
        <v/>
      </c>
      <c r="L620" s="4">
        <f ca="1">SUMIF(TÂCHES!$D$2:$O$699,PROJETS!D620,TÂCHES!$K$2:$K$699)</f>
        <v>0</v>
      </c>
      <c r="M620" s="4">
        <f>COUNTIFS(TÂCHES!$N$2:$N$699,"Terminé",TÂCHES!$D$2:$D$699,D620)</f>
        <v>0</v>
      </c>
      <c r="N620" s="3" t="str">
        <f>IF(NOT(ISBLANK(G620)),G620-PARAMETRES!$C$6,"")</f>
        <v/>
      </c>
      <c r="O620" s="1" t="str">
        <f t="shared" si="18"/>
        <v>0</v>
      </c>
    </row>
    <row r="621" spans="1:15" x14ac:dyDescent="0.25">
      <c r="A621" s="1">
        <v>620</v>
      </c>
      <c r="B621" s="1" t="s">
        <v>41</v>
      </c>
      <c r="C621" s="1" t="e">
        <f>VLOOKUP(PROJETS!B621,CLIENTS!$B$2:$C$700, 2, FALSE)</f>
        <v>#N/A</v>
      </c>
      <c r="H621" s="9">
        <f t="shared" si="19"/>
        <v>0</v>
      </c>
      <c r="K621" s="4" t="str">
        <f>IF(D621="","",COUNTIF(TÂCHES!$D$2:$D$699,D621))</f>
        <v/>
      </c>
      <c r="L621" s="4">
        <f ca="1">SUMIF(TÂCHES!$D$2:$O$699,PROJETS!D621,TÂCHES!$K$2:$K$699)</f>
        <v>0</v>
      </c>
      <c r="M621" s="4">
        <f>COUNTIFS(TÂCHES!$N$2:$N$699,"Terminé",TÂCHES!$D$2:$D$699,D621)</f>
        <v>0</v>
      </c>
      <c r="N621" s="3" t="str">
        <f>IF(NOT(ISBLANK(G621)),G621-PARAMETRES!$C$6,"")</f>
        <v/>
      </c>
      <c r="O621" s="1" t="str">
        <f t="shared" si="18"/>
        <v>0</v>
      </c>
    </row>
    <row r="622" spans="1:15" x14ac:dyDescent="0.25">
      <c r="A622" s="1">
        <v>621</v>
      </c>
      <c r="B622" s="1" t="s">
        <v>41</v>
      </c>
      <c r="C622" s="1" t="e">
        <f>VLOOKUP(PROJETS!B622,CLIENTS!$B$2:$C$700, 2, FALSE)</f>
        <v>#N/A</v>
      </c>
      <c r="H622" s="9">
        <f t="shared" si="19"/>
        <v>0</v>
      </c>
      <c r="K622" s="4" t="str">
        <f>IF(D622="","",COUNTIF(TÂCHES!$D$2:$D$699,D622))</f>
        <v/>
      </c>
      <c r="L622" s="4">
        <f ca="1">SUMIF(TÂCHES!$D$2:$O$699,PROJETS!D622,TÂCHES!$K$2:$K$699)</f>
        <v>0</v>
      </c>
      <c r="M622" s="4">
        <f>COUNTIFS(TÂCHES!$N$2:$N$699,"Terminé",TÂCHES!$D$2:$D$699,D622)</f>
        <v>0</v>
      </c>
      <c r="N622" s="3" t="str">
        <f>IF(NOT(ISBLANK(G622)),G622-PARAMETRES!$C$6,"")</f>
        <v/>
      </c>
      <c r="O622" s="1" t="str">
        <f t="shared" si="18"/>
        <v>0</v>
      </c>
    </row>
    <row r="623" spans="1:15" x14ac:dyDescent="0.25">
      <c r="A623" s="1">
        <v>622</v>
      </c>
      <c r="B623" s="1" t="s">
        <v>41</v>
      </c>
      <c r="C623" s="1" t="e">
        <f>VLOOKUP(PROJETS!B623,CLIENTS!$B$2:$C$700, 2, FALSE)</f>
        <v>#N/A</v>
      </c>
      <c r="H623" s="9">
        <f t="shared" si="19"/>
        <v>0</v>
      </c>
      <c r="K623" s="4" t="str">
        <f>IF(D623="","",COUNTIF(TÂCHES!$D$2:$D$699,D623))</f>
        <v/>
      </c>
      <c r="L623" s="4">
        <f ca="1">SUMIF(TÂCHES!$D$2:$O$699,PROJETS!D623,TÂCHES!$K$2:$K$699)</f>
        <v>0</v>
      </c>
      <c r="M623" s="4">
        <f>COUNTIFS(TÂCHES!$N$2:$N$699,"Terminé",TÂCHES!$D$2:$D$699,D623)</f>
        <v>0</v>
      </c>
      <c r="N623" s="3" t="str">
        <f>IF(NOT(ISBLANK(G623)),G623-PARAMETRES!$C$6,"")</f>
        <v/>
      </c>
      <c r="O623" s="1" t="str">
        <f t="shared" si="18"/>
        <v>0</v>
      </c>
    </row>
    <row r="624" spans="1:15" x14ac:dyDescent="0.25">
      <c r="A624" s="1">
        <v>623</v>
      </c>
      <c r="B624" s="1" t="s">
        <v>41</v>
      </c>
      <c r="C624" s="1" t="e">
        <f>VLOOKUP(PROJETS!B624,CLIENTS!$B$2:$C$700, 2, FALSE)</f>
        <v>#N/A</v>
      </c>
      <c r="H624" s="9">
        <f t="shared" si="19"/>
        <v>0</v>
      </c>
      <c r="K624" s="4" t="str">
        <f>IF(D624="","",COUNTIF(TÂCHES!$D$2:$D$699,D624))</f>
        <v/>
      </c>
      <c r="L624" s="4">
        <f ca="1">SUMIF(TÂCHES!$D$2:$O$699,PROJETS!D624,TÂCHES!$K$2:$K$699)</f>
        <v>0</v>
      </c>
      <c r="M624" s="4">
        <f>COUNTIFS(TÂCHES!$N$2:$N$699,"Terminé",TÂCHES!$D$2:$D$699,D624)</f>
        <v>0</v>
      </c>
      <c r="N624" s="3" t="str">
        <f>IF(NOT(ISBLANK(G624)),G624-PARAMETRES!$C$6,"")</f>
        <v/>
      </c>
      <c r="O624" s="1" t="str">
        <f t="shared" si="18"/>
        <v>0</v>
      </c>
    </row>
    <row r="625" spans="1:15" x14ac:dyDescent="0.25">
      <c r="A625" s="1">
        <v>624</v>
      </c>
      <c r="B625" s="1" t="s">
        <v>41</v>
      </c>
      <c r="C625" s="1" t="e">
        <f>VLOOKUP(PROJETS!B625,CLIENTS!$B$2:$C$700, 2, FALSE)</f>
        <v>#N/A</v>
      </c>
      <c r="H625" s="9">
        <f t="shared" si="19"/>
        <v>0</v>
      </c>
      <c r="K625" s="4" t="str">
        <f>IF(D625="","",COUNTIF(TÂCHES!$D$2:$D$699,D625))</f>
        <v/>
      </c>
      <c r="L625" s="4">
        <f ca="1">SUMIF(TÂCHES!$D$2:$O$699,PROJETS!D625,TÂCHES!$K$2:$K$699)</f>
        <v>0</v>
      </c>
      <c r="M625" s="4">
        <f>COUNTIFS(TÂCHES!$N$2:$N$699,"Terminé",TÂCHES!$D$2:$D$699,D625)</f>
        <v>0</v>
      </c>
      <c r="N625" s="3" t="str">
        <f>IF(NOT(ISBLANK(G625)),G625-PARAMETRES!$C$6,"")</f>
        <v/>
      </c>
      <c r="O625" s="1" t="str">
        <f t="shared" si="18"/>
        <v>0</v>
      </c>
    </row>
    <row r="626" spans="1:15" x14ac:dyDescent="0.25">
      <c r="A626" s="1">
        <v>625</v>
      </c>
      <c r="B626" s="1" t="s">
        <v>41</v>
      </c>
      <c r="C626" s="1" t="e">
        <f>VLOOKUP(PROJETS!B626,CLIENTS!$B$2:$C$700, 2, FALSE)</f>
        <v>#N/A</v>
      </c>
      <c r="H626" s="9">
        <f t="shared" si="19"/>
        <v>0</v>
      </c>
      <c r="K626" s="4" t="str">
        <f>IF(D626="","",COUNTIF(TÂCHES!$D$2:$D$699,D626))</f>
        <v/>
      </c>
      <c r="L626" s="4">
        <f ca="1">SUMIF(TÂCHES!$D$2:$O$699,PROJETS!D626,TÂCHES!$K$2:$K$699)</f>
        <v>0</v>
      </c>
      <c r="M626" s="4">
        <f>COUNTIFS(TÂCHES!$N$2:$N$699,"Terminé",TÂCHES!$D$2:$D$699,D626)</f>
        <v>0</v>
      </c>
      <c r="N626" s="3" t="str">
        <f>IF(NOT(ISBLANK(G626)),G626-PARAMETRES!$C$6,"")</f>
        <v/>
      </c>
      <c r="O626" s="1" t="str">
        <f t="shared" si="18"/>
        <v>0</v>
      </c>
    </row>
    <row r="627" spans="1:15" x14ac:dyDescent="0.25">
      <c r="A627" s="1">
        <v>626</v>
      </c>
      <c r="B627" s="1" t="s">
        <v>41</v>
      </c>
      <c r="C627" s="1" t="e">
        <f>VLOOKUP(PROJETS!B627,CLIENTS!$B$2:$C$700, 2, FALSE)</f>
        <v>#N/A</v>
      </c>
      <c r="H627" s="9">
        <f t="shared" si="19"/>
        <v>0</v>
      </c>
      <c r="K627" s="4" t="str">
        <f>IF(D627="","",COUNTIF(TÂCHES!$D$2:$D$699,D627))</f>
        <v/>
      </c>
      <c r="L627" s="4">
        <f ca="1">SUMIF(TÂCHES!$D$2:$O$699,PROJETS!D627,TÂCHES!$K$2:$K$699)</f>
        <v>0</v>
      </c>
      <c r="M627" s="4">
        <f>COUNTIFS(TÂCHES!$N$2:$N$699,"Terminé",TÂCHES!$D$2:$D$699,D627)</f>
        <v>0</v>
      </c>
      <c r="N627" s="3" t="str">
        <f>IF(NOT(ISBLANK(G627)),G627-PARAMETRES!$C$6,"")</f>
        <v/>
      </c>
      <c r="O627" s="1" t="str">
        <f t="shared" si="18"/>
        <v>0</v>
      </c>
    </row>
    <row r="628" spans="1:15" x14ac:dyDescent="0.25">
      <c r="A628" s="1">
        <v>627</v>
      </c>
      <c r="B628" s="1" t="s">
        <v>41</v>
      </c>
      <c r="C628" s="1" t="e">
        <f>VLOOKUP(PROJETS!B628,CLIENTS!$B$2:$C$700, 2, FALSE)</f>
        <v>#N/A</v>
      </c>
      <c r="H628" s="9">
        <f t="shared" si="19"/>
        <v>0</v>
      </c>
      <c r="K628" s="4" t="str">
        <f>IF(D628="","",COUNTIF(TÂCHES!$D$2:$D$699,D628))</f>
        <v/>
      </c>
      <c r="L628" s="4">
        <f ca="1">SUMIF(TÂCHES!$D$2:$O$699,PROJETS!D628,TÂCHES!$K$2:$K$699)</f>
        <v>0</v>
      </c>
      <c r="M628" s="4">
        <f>COUNTIFS(TÂCHES!$N$2:$N$699,"Terminé",TÂCHES!$D$2:$D$699,D628)</f>
        <v>0</v>
      </c>
      <c r="N628" s="3" t="str">
        <f>IF(NOT(ISBLANK(G628)),G628-PARAMETRES!$C$6,"")</f>
        <v/>
      </c>
      <c r="O628" s="1" t="str">
        <f t="shared" si="18"/>
        <v>0</v>
      </c>
    </row>
    <row r="629" spans="1:15" x14ac:dyDescent="0.25">
      <c r="A629" s="1">
        <v>628</v>
      </c>
      <c r="B629" s="1" t="s">
        <v>41</v>
      </c>
      <c r="C629" s="1" t="e">
        <f>VLOOKUP(PROJETS!B629,CLIENTS!$B$2:$C$700, 2, FALSE)</f>
        <v>#N/A</v>
      </c>
      <c r="H629" s="9">
        <f t="shared" si="19"/>
        <v>0</v>
      </c>
      <c r="K629" s="4" t="str">
        <f>IF(D629="","",COUNTIF(TÂCHES!$D$2:$D$699,D629))</f>
        <v/>
      </c>
      <c r="L629" s="4">
        <f ca="1">SUMIF(TÂCHES!$D$2:$O$699,PROJETS!D629,TÂCHES!$K$2:$K$699)</f>
        <v>0</v>
      </c>
      <c r="M629" s="4">
        <f>COUNTIFS(TÂCHES!$N$2:$N$699,"Terminé",TÂCHES!$D$2:$D$699,D629)</f>
        <v>0</v>
      </c>
      <c r="N629" s="3" t="str">
        <f>IF(NOT(ISBLANK(G629)),G629-PARAMETRES!$C$6,"")</f>
        <v/>
      </c>
      <c r="O629" s="1" t="str">
        <f t="shared" si="18"/>
        <v>0</v>
      </c>
    </row>
    <row r="630" spans="1:15" x14ac:dyDescent="0.25">
      <c r="A630" s="1">
        <v>629</v>
      </c>
      <c r="B630" s="1" t="s">
        <v>41</v>
      </c>
      <c r="C630" s="1" t="e">
        <f>VLOOKUP(PROJETS!B630,CLIENTS!$B$2:$C$700, 2, FALSE)</f>
        <v>#N/A</v>
      </c>
      <c r="H630" s="9">
        <f t="shared" si="19"/>
        <v>0</v>
      </c>
      <c r="K630" s="4" t="str">
        <f>IF(D630="","",COUNTIF(TÂCHES!$D$2:$D$699,D630))</f>
        <v/>
      </c>
      <c r="L630" s="4">
        <f ca="1">SUMIF(TÂCHES!$D$2:$O$699,PROJETS!D630,TÂCHES!$K$2:$K$699)</f>
        <v>0</v>
      </c>
      <c r="M630" s="4">
        <f>COUNTIFS(TÂCHES!$N$2:$N$699,"Terminé",TÂCHES!$D$2:$D$699,D630)</f>
        <v>0</v>
      </c>
      <c r="N630" s="3" t="str">
        <f>IF(NOT(ISBLANK(G630)),G630-PARAMETRES!$C$6,"")</f>
        <v/>
      </c>
      <c r="O630" s="1" t="str">
        <f t="shared" si="18"/>
        <v>0</v>
      </c>
    </row>
    <row r="631" spans="1:15" x14ac:dyDescent="0.25">
      <c r="A631" s="1">
        <v>630</v>
      </c>
      <c r="B631" s="1" t="s">
        <v>41</v>
      </c>
      <c r="C631" s="1" t="e">
        <f>VLOOKUP(PROJETS!B631,CLIENTS!$B$2:$C$700, 2, FALSE)</f>
        <v>#N/A</v>
      </c>
      <c r="H631" s="9">
        <f t="shared" si="19"/>
        <v>0</v>
      </c>
      <c r="K631" s="4" t="str">
        <f>IF(D631="","",COUNTIF(TÂCHES!$D$2:$D$699,D631))</f>
        <v/>
      </c>
      <c r="L631" s="4">
        <f ca="1">SUMIF(TÂCHES!$D$2:$O$699,PROJETS!D631,TÂCHES!$K$2:$K$699)</f>
        <v>0</v>
      </c>
      <c r="M631" s="4">
        <f>COUNTIFS(TÂCHES!$N$2:$N$699,"Terminé",TÂCHES!$D$2:$D$699,D631)</f>
        <v>0</v>
      </c>
      <c r="N631" s="3" t="str">
        <f>IF(NOT(ISBLANK(G631)),G631-PARAMETRES!$C$6,"")</f>
        <v/>
      </c>
      <c r="O631" s="1" t="str">
        <f t="shared" si="18"/>
        <v>0</v>
      </c>
    </row>
    <row r="632" spans="1:15" x14ac:dyDescent="0.25">
      <c r="A632" s="1">
        <v>631</v>
      </c>
      <c r="B632" s="1" t="s">
        <v>41</v>
      </c>
      <c r="C632" s="1" t="e">
        <f>VLOOKUP(PROJETS!B632,CLIENTS!$B$2:$C$700, 2, FALSE)</f>
        <v>#N/A</v>
      </c>
      <c r="H632" s="9">
        <f t="shared" si="19"/>
        <v>0</v>
      </c>
      <c r="K632" s="4" t="str">
        <f>IF(D632="","",COUNTIF(TÂCHES!$D$2:$D$699,D632))</f>
        <v/>
      </c>
      <c r="L632" s="4">
        <f ca="1">SUMIF(TÂCHES!$D$2:$O$699,PROJETS!D632,TÂCHES!$K$2:$K$699)</f>
        <v>0</v>
      </c>
      <c r="M632" s="4">
        <f>COUNTIFS(TÂCHES!$N$2:$N$699,"Terminé",TÂCHES!$D$2:$D$699,D632)</f>
        <v>0</v>
      </c>
      <c r="N632" s="3" t="str">
        <f>IF(NOT(ISBLANK(G632)),G632-PARAMETRES!$C$6,"")</f>
        <v/>
      </c>
      <c r="O632" s="1" t="str">
        <f t="shared" si="18"/>
        <v>0</v>
      </c>
    </row>
    <row r="633" spans="1:15" x14ac:dyDescent="0.25">
      <c r="A633" s="1">
        <v>632</v>
      </c>
      <c r="B633" s="1" t="s">
        <v>41</v>
      </c>
      <c r="C633" s="1" t="e">
        <f>VLOOKUP(PROJETS!B633,CLIENTS!$B$2:$C$700, 2, FALSE)</f>
        <v>#N/A</v>
      </c>
      <c r="H633" s="9">
        <f t="shared" si="19"/>
        <v>0</v>
      </c>
      <c r="K633" s="4" t="str">
        <f>IF(D633="","",COUNTIF(TÂCHES!$D$2:$D$699,D633))</f>
        <v/>
      </c>
      <c r="L633" s="4">
        <f ca="1">SUMIF(TÂCHES!$D$2:$O$699,PROJETS!D633,TÂCHES!$K$2:$K$699)</f>
        <v>0</v>
      </c>
      <c r="M633" s="4">
        <f>COUNTIFS(TÂCHES!$N$2:$N$699,"Terminé",TÂCHES!$D$2:$D$699,D633)</f>
        <v>0</v>
      </c>
      <c r="N633" s="3" t="str">
        <f>IF(NOT(ISBLANK(G633)),G633-PARAMETRES!$C$6,"")</f>
        <v/>
      </c>
      <c r="O633" s="1" t="str">
        <f t="shared" si="18"/>
        <v>0</v>
      </c>
    </row>
    <row r="634" spans="1:15" x14ac:dyDescent="0.25">
      <c r="A634" s="1">
        <v>633</v>
      </c>
      <c r="B634" s="1" t="s">
        <v>41</v>
      </c>
      <c r="C634" s="1" t="e">
        <f>VLOOKUP(PROJETS!B634,CLIENTS!$B$2:$C$700, 2, FALSE)</f>
        <v>#N/A</v>
      </c>
      <c r="H634" s="9">
        <f t="shared" si="19"/>
        <v>0</v>
      </c>
      <c r="K634" s="4" t="str">
        <f>IF(D634="","",COUNTIF(TÂCHES!$D$2:$D$699,D634))</f>
        <v/>
      </c>
      <c r="L634" s="4">
        <f ca="1">SUMIF(TÂCHES!$D$2:$O$699,PROJETS!D634,TÂCHES!$K$2:$K$699)</f>
        <v>0</v>
      </c>
      <c r="M634" s="4">
        <f>COUNTIFS(TÂCHES!$N$2:$N$699,"Terminé",TÂCHES!$D$2:$D$699,D634)</f>
        <v>0</v>
      </c>
      <c r="N634" s="3" t="str">
        <f>IF(NOT(ISBLANK(G634)),G634-PARAMETRES!$C$6,"")</f>
        <v/>
      </c>
      <c r="O634" s="1" t="str">
        <f t="shared" si="18"/>
        <v>0</v>
      </c>
    </row>
    <row r="635" spans="1:15" x14ac:dyDescent="0.25">
      <c r="A635" s="1">
        <v>634</v>
      </c>
      <c r="B635" s="1" t="s">
        <v>41</v>
      </c>
      <c r="C635" s="1" t="e">
        <f>VLOOKUP(PROJETS!B635,CLIENTS!$B$2:$C$700, 2, FALSE)</f>
        <v>#N/A</v>
      </c>
      <c r="H635" s="9">
        <f t="shared" si="19"/>
        <v>0</v>
      </c>
      <c r="K635" s="4" t="str">
        <f>IF(D635="","",COUNTIF(TÂCHES!$D$2:$D$699,D635))</f>
        <v/>
      </c>
      <c r="L635" s="4">
        <f ca="1">SUMIF(TÂCHES!$D$2:$O$699,PROJETS!D635,TÂCHES!$K$2:$K$699)</f>
        <v>0</v>
      </c>
      <c r="M635" s="4">
        <f>COUNTIFS(TÂCHES!$N$2:$N$699,"Terminé",TÂCHES!$D$2:$D$699,D635)</f>
        <v>0</v>
      </c>
      <c r="N635" s="3" t="str">
        <f>IF(NOT(ISBLANK(G635)),G635-PARAMETRES!$C$6,"")</f>
        <v/>
      </c>
      <c r="O635" s="1" t="str">
        <f t="shared" si="18"/>
        <v>0</v>
      </c>
    </row>
    <row r="636" spans="1:15" x14ac:dyDescent="0.25">
      <c r="A636" s="1">
        <v>635</v>
      </c>
      <c r="B636" s="1" t="s">
        <v>41</v>
      </c>
      <c r="C636" s="1" t="e">
        <f>VLOOKUP(PROJETS!B636,CLIENTS!$B$2:$C$700, 2, FALSE)</f>
        <v>#N/A</v>
      </c>
      <c r="H636" s="9">
        <f t="shared" si="19"/>
        <v>0</v>
      </c>
      <c r="K636" s="4" t="str">
        <f>IF(D636="","",COUNTIF(TÂCHES!$D$2:$D$699,D636))</f>
        <v/>
      </c>
      <c r="L636" s="4">
        <f ca="1">SUMIF(TÂCHES!$D$2:$O$699,PROJETS!D636,TÂCHES!$K$2:$K$699)</f>
        <v>0</v>
      </c>
      <c r="M636" s="4">
        <f>COUNTIFS(TÂCHES!$N$2:$N$699,"Terminé",TÂCHES!$D$2:$D$699,D636)</f>
        <v>0</v>
      </c>
      <c r="N636" s="3" t="str">
        <f>IF(NOT(ISBLANK(G636)),G636-PARAMETRES!$C$6,"")</f>
        <v/>
      </c>
      <c r="O636" s="1" t="str">
        <f t="shared" si="18"/>
        <v>0</v>
      </c>
    </row>
    <row r="637" spans="1:15" x14ac:dyDescent="0.25">
      <c r="A637" s="1">
        <v>636</v>
      </c>
      <c r="B637" s="1" t="s">
        <v>41</v>
      </c>
      <c r="C637" s="1" t="e">
        <f>VLOOKUP(PROJETS!B637,CLIENTS!$B$2:$C$700, 2, FALSE)</f>
        <v>#N/A</v>
      </c>
      <c r="H637" s="9">
        <f t="shared" si="19"/>
        <v>0</v>
      </c>
      <c r="K637" s="4" t="str">
        <f>IF(D637="","",COUNTIF(TÂCHES!$D$2:$D$699,D637))</f>
        <v/>
      </c>
      <c r="L637" s="4">
        <f ca="1">SUMIF(TÂCHES!$D$2:$O$699,PROJETS!D637,TÂCHES!$K$2:$K$699)</f>
        <v>0</v>
      </c>
      <c r="M637" s="4">
        <f>COUNTIFS(TÂCHES!$N$2:$N$699,"Terminé",TÂCHES!$D$2:$D$699,D637)</f>
        <v>0</v>
      </c>
      <c r="N637" s="3" t="str">
        <f>IF(NOT(ISBLANK(G637)),G637-PARAMETRES!$C$6,"")</f>
        <v/>
      </c>
      <c r="O637" s="1" t="str">
        <f t="shared" si="18"/>
        <v>0</v>
      </c>
    </row>
    <row r="638" spans="1:15" x14ac:dyDescent="0.25">
      <c r="A638" s="1">
        <v>637</v>
      </c>
      <c r="B638" s="1" t="s">
        <v>41</v>
      </c>
      <c r="C638" s="1" t="e">
        <f>VLOOKUP(PROJETS!B638,CLIENTS!$B$2:$C$700, 2, FALSE)</f>
        <v>#N/A</v>
      </c>
      <c r="H638" s="9">
        <f t="shared" si="19"/>
        <v>0</v>
      </c>
      <c r="K638" s="4" t="str">
        <f>IF(D638="","",COUNTIF(TÂCHES!$D$2:$D$699,D638))</f>
        <v/>
      </c>
      <c r="L638" s="4">
        <f ca="1">SUMIF(TÂCHES!$D$2:$O$699,PROJETS!D638,TÂCHES!$K$2:$K$699)</f>
        <v>0</v>
      </c>
      <c r="M638" s="4">
        <f>COUNTIFS(TÂCHES!$N$2:$N$699,"Terminé",TÂCHES!$D$2:$D$699,D638)</f>
        <v>0</v>
      </c>
      <c r="N638" s="3" t="str">
        <f>IF(NOT(ISBLANK(G638)),G638-PARAMETRES!$C$6,"")</f>
        <v/>
      </c>
      <c r="O638" s="1" t="str">
        <f t="shared" si="18"/>
        <v>0</v>
      </c>
    </row>
    <row r="639" spans="1:15" x14ac:dyDescent="0.25">
      <c r="A639" s="1">
        <v>638</v>
      </c>
      <c r="B639" s="1" t="s">
        <v>41</v>
      </c>
      <c r="C639" s="1" t="e">
        <f>VLOOKUP(PROJETS!B639,CLIENTS!$B$2:$C$700, 2, FALSE)</f>
        <v>#N/A</v>
      </c>
      <c r="H639" s="9">
        <f t="shared" si="19"/>
        <v>0</v>
      </c>
      <c r="K639" s="4" t="str">
        <f>IF(D639="","",COUNTIF(TÂCHES!$D$2:$D$699,D639))</f>
        <v/>
      </c>
      <c r="L639" s="4">
        <f ca="1">SUMIF(TÂCHES!$D$2:$O$699,PROJETS!D639,TÂCHES!$K$2:$K$699)</f>
        <v>0</v>
      </c>
      <c r="M639" s="4">
        <f>COUNTIFS(TÂCHES!$N$2:$N$699,"Terminé",TÂCHES!$D$2:$D$699,D639)</f>
        <v>0</v>
      </c>
      <c r="N639" s="3" t="str">
        <f>IF(NOT(ISBLANK(G639)),G639-PARAMETRES!$C$6,"")</f>
        <v/>
      </c>
      <c r="O639" s="1" t="str">
        <f t="shared" si="18"/>
        <v>0</v>
      </c>
    </row>
    <row r="640" spans="1:15" x14ac:dyDescent="0.25">
      <c r="A640" s="1">
        <v>639</v>
      </c>
      <c r="B640" s="1" t="s">
        <v>41</v>
      </c>
      <c r="C640" s="1" t="e">
        <f>VLOOKUP(PROJETS!B640,CLIENTS!$B$2:$C$700, 2, FALSE)</f>
        <v>#N/A</v>
      </c>
      <c r="H640" s="9">
        <f t="shared" si="19"/>
        <v>0</v>
      </c>
      <c r="K640" s="4" t="str">
        <f>IF(D640="","",COUNTIF(TÂCHES!$D$2:$D$699,D640))</f>
        <v/>
      </c>
      <c r="L640" s="4">
        <f ca="1">SUMIF(TÂCHES!$D$2:$O$699,PROJETS!D640,TÂCHES!$K$2:$K$699)</f>
        <v>0</v>
      </c>
      <c r="M640" s="4">
        <f>COUNTIFS(TÂCHES!$N$2:$N$699,"Terminé",TÂCHES!$D$2:$D$699,D640)</f>
        <v>0</v>
      </c>
      <c r="N640" s="3" t="str">
        <f>IF(NOT(ISBLANK(G640)),G640-PARAMETRES!$C$6,"")</f>
        <v/>
      </c>
      <c r="O640" s="1" t="str">
        <f t="shared" si="18"/>
        <v>0</v>
      </c>
    </row>
    <row r="641" spans="1:15" x14ac:dyDescent="0.25">
      <c r="A641" s="1">
        <v>640</v>
      </c>
      <c r="B641" s="1" t="s">
        <v>41</v>
      </c>
      <c r="C641" s="1" t="e">
        <f>VLOOKUP(PROJETS!B641,CLIENTS!$B$2:$C$700, 2, FALSE)</f>
        <v>#N/A</v>
      </c>
      <c r="H641" s="9">
        <f t="shared" si="19"/>
        <v>0</v>
      </c>
      <c r="K641" s="4" t="str">
        <f>IF(D641="","",COUNTIF(TÂCHES!$D$2:$D$699,D641))</f>
        <v/>
      </c>
      <c r="L641" s="4">
        <f ca="1">SUMIF(TÂCHES!$D$2:$O$699,PROJETS!D641,TÂCHES!$K$2:$K$699)</f>
        <v>0</v>
      </c>
      <c r="M641" s="4">
        <f>COUNTIFS(TÂCHES!$N$2:$N$699,"Terminé",TÂCHES!$D$2:$D$699,D641)</f>
        <v>0</v>
      </c>
      <c r="N641" s="3" t="str">
        <f>IF(NOT(ISBLANK(G641)),G641-PARAMETRES!$C$6,"")</f>
        <v/>
      </c>
      <c r="O641" s="1" t="str">
        <f t="shared" si="18"/>
        <v>0</v>
      </c>
    </row>
    <row r="642" spans="1:15" x14ac:dyDescent="0.25">
      <c r="A642" s="1">
        <v>641</v>
      </c>
      <c r="B642" s="1" t="s">
        <v>41</v>
      </c>
      <c r="C642" s="1" t="e">
        <f>VLOOKUP(PROJETS!B642,CLIENTS!$B$2:$C$700, 2, FALSE)</f>
        <v>#N/A</v>
      </c>
      <c r="H642" s="9">
        <f t="shared" si="19"/>
        <v>0</v>
      </c>
      <c r="K642" s="4" t="str">
        <f>IF(D642="","",COUNTIF(TÂCHES!$D$2:$D$699,D642))</f>
        <v/>
      </c>
      <c r="L642" s="4">
        <f ca="1">SUMIF(TÂCHES!$D$2:$O$699,PROJETS!D642,TÂCHES!$K$2:$K$699)</f>
        <v>0</v>
      </c>
      <c r="M642" s="4">
        <f>COUNTIFS(TÂCHES!$N$2:$N$699,"Terminé",TÂCHES!$D$2:$D$699,D642)</f>
        <v>0</v>
      </c>
      <c r="N642" s="3" t="str">
        <f>IF(NOT(ISBLANK(G642)),G642-PARAMETRES!$C$6,"")</f>
        <v/>
      </c>
      <c r="O642" s="1" t="str">
        <f t="shared" ref="O642:O700" si="20">IF(AND(I642="Terminé",N642=0),"1","0")</f>
        <v>0</v>
      </c>
    </row>
    <row r="643" spans="1:15" x14ac:dyDescent="0.25">
      <c r="A643" s="1">
        <v>642</v>
      </c>
      <c r="B643" s="1" t="s">
        <v>41</v>
      </c>
      <c r="C643" s="1" t="e">
        <f>VLOOKUP(PROJETS!B643,CLIENTS!$B$2:$C$700, 2, FALSE)</f>
        <v>#N/A</v>
      </c>
      <c r="H643" s="9">
        <f t="shared" ref="H643:H700" si="21">G643-F643</f>
        <v>0</v>
      </c>
      <c r="K643" s="4" t="str">
        <f>IF(D643="","",COUNTIF(TÂCHES!$D$2:$D$699,D643))</f>
        <v/>
      </c>
      <c r="L643" s="4">
        <f ca="1">SUMIF(TÂCHES!$D$2:$O$699,PROJETS!D643,TÂCHES!$K$2:$K$699)</f>
        <v>0</v>
      </c>
      <c r="M643" s="4">
        <f>COUNTIFS(TÂCHES!$N$2:$N$699,"Terminé",TÂCHES!$D$2:$D$699,D643)</f>
        <v>0</v>
      </c>
      <c r="N643" s="3" t="str">
        <f>IF(NOT(ISBLANK(G643)),G643-PARAMETRES!$C$6,"")</f>
        <v/>
      </c>
      <c r="O643" s="1" t="str">
        <f t="shared" si="20"/>
        <v>0</v>
      </c>
    </row>
    <row r="644" spans="1:15" x14ac:dyDescent="0.25">
      <c r="A644" s="1">
        <v>643</v>
      </c>
      <c r="B644" s="1" t="s">
        <v>41</v>
      </c>
      <c r="C644" s="1" t="e">
        <f>VLOOKUP(PROJETS!B644,CLIENTS!$B$2:$C$700, 2, FALSE)</f>
        <v>#N/A</v>
      </c>
      <c r="H644" s="9">
        <f t="shared" si="21"/>
        <v>0</v>
      </c>
      <c r="K644" s="4" t="str">
        <f>IF(D644="","",COUNTIF(TÂCHES!$D$2:$D$699,D644))</f>
        <v/>
      </c>
      <c r="L644" s="4">
        <f ca="1">SUMIF(TÂCHES!$D$2:$O$699,PROJETS!D644,TÂCHES!$K$2:$K$699)</f>
        <v>0</v>
      </c>
      <c r="M644" s="4">
        <f>COUNTIFS(TÂCHES!$N$2:$N$699,"Terminé",TÂCHES!$D$2:$D$699,D644)</f>
        <v>0</v>
      </c>
      <c r="N644" s="3" t="str">
        <f>IF(NOT(ISBLANK(G644)),G644-PARAMETRES!$C$6,"")</f>
        <v/>
      </c>
      <c r="O644" s="1" t="str">
        <f t="shared" si="20"/>
        <v>0</v>
      </c>
    </row>
    <row r="645" spans="1:15" x14ac:dyDescent="0.25">
      <c r="A645" s="1">
        <v>644</v>
      </c>
      <c r="B645" s="1" t="s">
        <v>41</v>
      </c>
      <c r="C645" s="1" t="e">
        <f>VLOOKUP(PROJETS!B645,CLIENTS!$B$2:$C$700, 2, FALSE)</f>
        <v>#N/A</v>
      </c>
      <c r="H645" s="9">
        <f t="shared" si="21"/>
        <v>0</v>
      </c>
      <c r="K645" s="4" t="str">
        <f>IF(D645="","",COUNTIF(TÂCHES!$D$2:$D$699,D645))</f>
        <v/>
      </c>
      <c r="L645" s="4">
        <f ca="1">SUMIF(TÂCHES!$D$2:$O$699,PROJETS!D645,TÂCHES!$K$2:$K$699)</f>
        <v>0</v>
      </c>
      <c r="M645" s="4">
        <f>COUNTIFS(TÂCHES!$N$2:$N$699,"Terminé",TÂCHES!$D$2:$D$699,D645)</f>
        <v>0</v>
      </c>
      <c r="N645" s="3" t="str">
        <f>IF(NOT(ISBLANK(G645)),G645-PARAMETRES!$C$6,"")</f>
        <v/>
      </c>
      <c r="O645" s="1" t="str">
        <f t="shared" si="20"/>
        <v>0</v>
      </c>
    </row>
    <row r="646" spans="1:15" x14ac:dyDescent="0.25">
      <c r="A646" s="1">
        <v>645</v>
      </c>
      <c r="B646" s="1" t="s">
        <v>41</v>
      </c>
      <c r="C646" s="1" t="e">
        <f>VLOOKUP(PROJETS!B646,CLIENTS!$B$2:$C$700, 2, FALSE)</f>
        <v>#N/A</v>
      </c>
      <c r="H646" s="9">
        <f t="shared" si="21"/>
        <v>0</v>
      </c>
      <c r="K646" s="4" t="str">
        <f>IF(D646="","",COUNTIF(TÂCHES!$D$2:$D$699,D646))</f>
        <v/>
      </c>
      <c r="L646" s="4">
        <f ca="1">SUMIF(TÂCHES!$D$2:$O$699,PROJETS!D646,TÂCHES!$K$2:$K$699)</f>
        <v>0</v>
      </c>
      <c r="M646" s="4">
        <f>COUNTIFS(TÂCHES!$N$2:$N$699,"Terminé",TÂCHES!$D$2:$D$699,D646)</f>
        <v>0</v>
      </c>
      <c r="N646" s="3" t="str">
        <f>IF(NOT(ISBLANK(G646)),G646-PARAMETRES!$C$6,"")</f>
        <v/>
      </c>
      <c r="O646" s="1" t="str">
        <f t="shared" si="20"/>
        <v>0</v>
      </c>
    </row>
    <row r="647" spans="1:15" x14ac:dyDescent="0.25">
      <c r="A647" s="1">
        <v>646</v>
      </c>
      <c r="B647" s="1" t="s">
        <v>41</v>
      </c>
      <c r="C647" s="1" t="e">
        <f>VLOOKUP(PROJETS!B647,CLIENTS!$B$2:$C$700, 2, FALSE)</f>
        <v>#N/A</v>
      </c>
      <c r="H647" s="9">
        <f t="shared" si="21"/>
        <v>0</v>
      </c>
      <c r="K647" s="4" t="str">
        <f>IF(D647="","",COUNTIF(TÂCHES!$D$2:$D$699,D647))</f>
        <v/>
      </c>
      <c r="L647" s="4">
        <f ca="1">SUMIF(TÂCHES!$D$2:$O$699,PROJETS!D647,TÂCHES!$K$2:$K$699)</f>
        <v>0</v>
      </c>
      <c r="M647" s="4">
        <f>COUNTIFS(TÂCHES!$N$2:$N$699,"Terminé",TÂCHES!$D$2:$D$699,D647)</f>
        <v>0</v>
      </c>
      <c r="N647" s="3" t="str">
        <f>IF(NOT(ISBLANK(G647)),G647-PARAMETRES!$C$6,"")</f>
        <v/>
      </c>
      <c r="O647" s="1" t="str">
        <f t="shared" si="20"/>
        <v>0</v>
      </c>
    </row>
    <row r="648" spans="1:15" x14ac:dyDescent="0.25">
      <c r="A648" s="1">
        <v>647</v>
      </c>
      <c r="B648" s="1" t="s">
        <v>41</v>
      </c>
      <c r="C648" s="1" t="e">
        <f>VLOOKUP(PROJETS!B648,CLIENTS!$B$2:$C$700, 2, FALSE)</f>
        <v>#N/A</v>
      </c>
      <c r="H648" s="9">
        <f t="shared" si="21"/>
        <v>0</v>
      </c>
      <c r="K648" s="4" t="str">
        <f>IF(D648="","",COUNTIF(TÂCHES!$D$2:$D$699,D648))</f>
        <v/>
      </c>
      <c r="L648" s="4">
        <f ca="1">SUMIF(TÂCHES!$D$2:$O$699,PROJETS!D648,TÂCHES!$K$2:$K$699)</f>
        <v>0</v>
      </c>
      <c r="M648" s="4">
        <f>COUNTIFS(TÂCHES!$N$2:$N$699,"Terminé",TÂCHES!$D$2:$D$699,D648)</f>
        <v>0</v>
      </c>
      <c r="N648" s="3" t="str">
        <f>IF(NOT(ISBLANK(G648)),G648-PARAMETRES!$C$6,"")</f>
        <v/>
      </c>
      <c r="O648" s="1" t="str">
        <f t="shared" si="20"/>
        <v>0</v>
      </c>
    </row>
    <row r="649" spans="1:15" x14ac:dyDescent="0.25">
      <c r="A649" s="1">
        <v>648</v>
      </c>
      <c r="B649" s="1" t="s">
        <v>41</v>
      </c>
      <c r="C649" s="1" t="e">
        <f>VLOOKUP(PROJETS!B649,CLIENTS!$B$2:$C$700, 2, FALSE)</f>
        <v>#N/A</v>
      </c>
      <c r="H649" s="9">
        <f t="shared" si="21"/>
        <v>0</v>
      </c>
      <c r="K649" s="4" t="str">
        <f>IF(D649="","",COUNTIF(TÂCHES!$D$2:$D$699,D649))</f>
        <v/>
      </c>
      <c r="L649" s="4">
        <f ca="1">SUMIF(TÂCHES!$D$2:$O$699,PROJETS!D649,TÂCHES!$K$2:$K$699)</f>
        <v>0</v>
      </c>
      <c r="M649" s="4">
        <f>COUNTIFS(TÂCHES!$N$2:$N$699,"Terminé",TÂCHES!$D$2:$D$699,D649)</f>
        <v>0</v>
      </c>
      <c r="N649" s="3" t="str">
        <f>IF(NOT(ISBLANK(G649)),G649-PARAMETRES!$C$6,"")</f>
        <v/>
      </c>
      <c r="O649" s="1" t="str">
        <f t="shared" si="20"/>
        <v>0</v>
      </c>
    </row>
    <row r="650" spans="1:15" x14ac:dyDescent="0.25">
      <c r="A650" s="1">
        <v>649</v>
      </c>
      <c r="B650" s="1" t="s">
        <v>41</v>
      </c>
      <c r="C650" s="1" t="e">
        <f>VLOOKUP(PROJETS!B650,CLIENTS!$B$2:$C$700, 2, FALSE)</f>
        <v>#N/A</v>
      </c>
      <c r="H650" s="9">
        <f t="shared" si="21"/>
        <v>0</v>
      </c>
      <c r="K650" s="4" t="str">
        <f>IF(D650="","",COUNTIF(TÂCHES!$D$2:$D$699,D650))</f>
        <v/>
      </c>
      <c r="L650" s="4">
        <f ca="1">SUMIF(TÂCHES!$D$2:$O$699,PROJETS!D650,TÂCHES!$K$2:$K$699)</f>
        <v>0</v>
      </c>
      <c r="M650" s="4">
        <f>COUNTIFS(TÂCHES!$N$2:$N$699,"Terminé",TÂCHES!$D$2:$D$699,D650)</f>
        <v>0</v>
      </c>
      <c r="N650" s="3" t="str">
        <f>IF(NOT(ISBLANK(G650)),G650-PARAMETRES!$C$6,"")</f>
        <v/>
      </c>
      <c r="O650" s="1" t="str">
        <f t="shared" si="20"/>
        <v>0</v>
      </c>
    </row>
    <row r="651" spans="1:15" x14ac:dyDescent="0.25">
      <c r="A651" s="1">
        <v>650</v>
      </c>
      <c r="B651" s="1" t="s">
        <v>41</v>
      </c>
      <c r="C651" s="1" t="e">
        <f>VLOOKUP(PROJETS!B651,CLIENTS!$B$2:$C$700, 2, FALSE)</f>
        <v>#N/A</v>
      </c>
      <c r="H651" s="9">
        <f t="shared" si="21"/>
        <v>0</v>
      </c>
      <c r="K651" s="4" t="str">
        <f>IF(D651="","",COUNTIF(TÂCHES!$D$2:$D$699,D651))</f>
        <v/>
      </c>
      <c r="L651" s="4">
        <f ca="1">SUMIF(TÂCHES!$D$2:$O$699,PROJETS!D651,TÂCHES!$K$2:$K$699)</f>
        <v>0</v>
      </c>
      <c r="M651" s="4">
        <f>COUNTIFS(TÂCHES!$N$2:$N$699,"Terminé",TÂCHES!$D$2:$D$699,D651)</f>
        <v>0</v>
      </c>
      <c r="N651" s="3" t="str">
        <f>IF(NOT(ISBLANK(G651)),G651-PARAMETRES!$C$6,"")</f>
        <v/>
      </c>
      <c r="O651" s="1" t="str">
        <f t="shared" si="20"/>
        <v>0</v>
      </c>
    </row>
    <row r="652" spans="1:15" x14ac:dyDescent="0.25">
      <c r="A652" s="1">
        <v>651</v>
      </c>
      <c r="B652" s="1" t="s">
        <v>41</v>
      </c>
      <c r="C652" s="1" t="e">
        <f>VLOOKUP(PROJETS!B652,CLIENTS!$B$2:$C$700, 2, FALSE)</f>
        <v>#N/A</v>
      </c>
      <c r="H652" s="9">
        <f t="shared" si="21"/>
        <v>0</v>
      </c>
      <c r="K652" s="4" t="str">
        <f>IF(D652="","",COUNTIF(TÂCHES!$D$2:$D$699,D652))</f>
        <v/>
      </c>
      <c r="L652" s="4">
        <f ca="1">SUMIF(TÂCHES!$D$2:$O$699,PROJETS!D652,TÂCHES!$K$2:$K$699)</f>
        <v>0</v>
      </c>
      <c r="M652" s="4">
        <f>COUNTIFS(TÂCHES!$N$2:$N$699,"Terminé",TÂCHES!$D$2:$D$699,D652)</f>
        <v>0</v>
      </c>
      <c r="N652" s="3" t="str">
        <f>IF(NOT(ISBLANK(G652)),G652-PARAMETRES!$C$6,"")</f>
        <v/>
      </c>
      <c r="O652" s="1" t="str">
        <f t="shared" si="20"/>
        <v>0</v>
      </c>
    </row>
    <row r="653" spans="1:15" x14ac:dyDescent="0.25">
      <c r="A653" s="1">
        <v>652</v>
      </c>
      <c r="B653" s="1" t="s">
        <v>41</v>
      </c>
      <c r="C653" s="1" t="e">
        <f>VLOOKUP(PROJETS!B653,CLIENTS!$B$2:$C$700, 2, FALSE)</f>
        <v>#N/A</v>
      </c>
      <c r="H653" s="9">
        <f t="shared" si="21"/>
        <v>0</v>
      </c>
      <c r="K653" s="4" t="str">
        <f>IF(D653="","",COUNTIF(TÂCHES!$D$2:$D$699,D653))</f>
        <v/>
      </c>
      <c r="L653" s="4">
        <f ca="1">SUMIF(TÂCHES!$D$2:$O$699,PROJETS!D653,TÂCHES!$K$2:$K$699)</f>
        <v>0</v>
      </c>
      <c r="M653" s="4">
        <f>COUNTIFS(TÂCHES!$N$2:$N$699,"Terminé",TÂCHES!$D$2:$D$699,D653)</f>
        <v>0</v>
      </c>
      <c r="N653" s="3" t="str">
        <f>IF(NOT(ISBLANK(G653)),G653-PARAMETRES!$C$6,"")</f>
        <v/>
      </c>
      <c r="O653" s="1" t="str">
        <f t="shared" si="20"/>
        <v>0</v>
      </c>
    </row>
    <row r="654" spans="1:15" x14ac:dyDescent="0.25">
      <c r="A654" s="1">
        <v>653</v>
      </c>
      <c r="B654" s="1" t="s">
        <v>41</v>
      </c>
      <c r="C654" s="1" t="e">
        <f>VLOOKUP(PROJETS!B654,CLIENTS!$B$2:$C$700, 2, FALSE)</f>
        <v>#N/A</v>
      </c>
      <c r="H654" s="9">
        <f t="shared" si="21"/>
        <v>0</v>
      </c>
      <c r="K654" s="4" t="str">
        <f>IF(D654="","",COUNTIF(TÂCHES!$D$2:$D$699,D654))</f>
        <v/>
      </c>
      <c r="L654" s="4">
        <f ca="1">SUMIF(TÂCHES!$D$2:$O$699,PROJETS!D654,TÂCHES!$K$2:$K$699)</f>
        <v>0</v>
      </c>
      <c r="M654" s="4">
        <f>COUNTIFS(TÂCHES!$N$2:$N$699,"Terminé",TÂCHES!$D$2:$D$699,D654)</f>
        <v>0</v>
      </c>
      <c r="N654" s="3" t="str">
        <f>IF(NOT(ISBLANK(G654)),G654-PARAMETRES!$C$6,"")</f>
        <v/>
      </c>
      <c r="O654" s="1" t="str">
        <f t="shared" si="20"/>
        <v>0</v>
      </c>
    </row>
    <row r="655" spans="1:15" x14ac:dyDescent="0.25">
      <c r="A655" s="1">
        <v>654</v>
      </c>
      <c r="B655" s="1" t="s">
        <v>41</v>
      </c>
      <c r="C655" s="1" t="e">
        <f>VLOOKUP(PROJETS!B655,CLIENTS!$B$2:$C$700, 2, FALSE)</f>
        <v>#N/A</v>
      </c>
      <c r="H655" s="9">
        <f t="shared" si="21"/>
        <v>0</v>
      </c>
      <c r="K655" s="4" t="str">
        <f>IF(D655="","",COUNTIF(TÂCHES!$D$2:$D$699,D655))</f>
        <v/>
      </c>
      <c r="L655" s="4">
        <f ca="1">SUMIF(TÂCHES!$D$2:$O$699,PROJETS!D655,TÂCHES!$K$2:$K$699)</f>
        <v>0</v>
      </c>
      <c r="M655" s="4">
        <f>COUNTIFS(TÂCHES!$N$2:$N$699,"Terminé",TÂCHES!$D$2:$D$699,D655)</f>
        <v>0</v>
      </c>
      <c r="N655" s="3" t="str">
        <f>IF(NOT(ISBLANK(G655)),G655-PARAMETRES!$C$6,"")</f>
        <v/>
      </c>
      <c r="O655" s="1" t="str">
        <f t="shared" si="20"/>
        <v>0</v>
      </c>
    </row>
    <row r="656" spans="1:15" x14ac:dyDescent="0.25">
      <c r="A656" s="1">
        <v>655</v>
      </c>
      <c r="B656" s="1" t="s">
        <v>41</v>
      </c>
      <c r="C656" s="1" t="e">
        <f>VLOOKUP(PROJETS!B656,CLIENTS!$B$2:$C$700, 2, FALSE)</f>
        <v>#N/A</v>
      </c>
      <c r="H656" s="9">
        <f t="shared" si="21"/>
        <v>0</v>
      </c>
      <c r="K656" s="4" t="str">
        <f>IF(D656="","",COUNTIF(TÂCHES!$D$2:$D$699,D656))</f>
        <v/>
      </c>
      <c r="L656" s="4">
        <f ca="1">SUMIF(TÂCHES!$D$2:$O$699,PROJETS!D656,TÂCHES!$K$2:$K$699)</f>
        <v>0</v>
      </c>
      <c r="M656" s="4">
        <f>COUNTIFS(TÂCHES!$N$2:$N$699,"Terminé",TÂCHES!$D$2:$D$699,D656)</f>
        <v>0</v>
      </c>
      <c r="N656" s="3" t="str">
        <f>IF(NOT(ISBLANK(G656)),G656-PARAMETRES!$C$6,"")</f>
        <v/>
      </c>
      <c r="O656" s="1" t="str">
        <f t="shared" si="20"/>
        <v>0</v>
      </c>
    </row>
    <row r="657" spans="1:15" x14ac:dyDescent="0.25">
      <c r="A657" s="1">
        <v>656</v>
      </c>
      <c r="B657" s="1" t="s">
        <v>41</v>
      </c>
      <c r="C657" s="1" t="e">
        <f>VLOOKUP(PROJETS!B657,CLIENTS!$B$2:$C$700, 2, FALSE)</f>
        <v>#N/A</v>
      </c>
      <c r="H657" s="9">
        <f t="shared" si="21"/>
        <v>0</v>
      </c>
      <c r="K657" s="4" t="str">
        <f>IF(D657="","",COUNTIF(TÂCHES!$D$2:$D$699,D657))</f>
        <v/>
      </c>
      <c r="L657" s="4">
        <f ca="1">SUMIF(TÂCHES!$D$2:$O$699,PROJETS!D657,TÂCHES!$K$2:$K$699)</f>
        <v>0</v>
      </c>
      <c r="M657" s="4">
        <f>COUNTIFS(TÂCHES!$N$2:$N$699,"Terminé",TÂCHES!$D$2:$D$699,D657)</f>
        <v>0</v>
      </c>
      <c r="N657" s="3" t="str">
        <f>IF(NOT(ISBLANK(G657)),G657-PARAMETRES!$C$6,"")</f>
        <v/>
      </c>
      <c r="O657" s="1" t="str">
        <f t="shared" si="20"/>
        <v>0</v>
      </c>
    </row>
    <row r="658" spans="1:15" x14ac:dyDescent="0.25">
      <c r="A658" s="1">
        <v>657</v>
      </c>
      <c r="B658" s="1" t="s">
        <v>41</v>
      </c>
      <c r="C658" s="1" t="e">
        <f>VLOOKUP(PROJETS!B658,CLIENTS!$B$2:$C$700, 2, FALSE)</f>
        <v>#N/A</v>
      </c>
      <c r="H658" s="9">
        <f t="shared" si="21"/>
        <v>0</v>
      </c>
      <c r="K658" s="4" t="str">
        <f>IF(D658="","",COUNTIF(TÂCHES!$D$2:$D$699,D658))</f>
        <v/>
      </c>
      <c r="L658" s="4">
        <f ca="1">SUMIF(TÂCHES!$D$2:$O$699,PROJETS!D658,TÂCHES!$K$2:$K$699)</f>
        <v>0</v>
      </c>
      <c r="M658" s="4">
        <f>COUNTIFS(TÂCHES!$N$2:$N$699,"Terminé",TÂCHES!$D$2:$D$699,D658)</f>
        <v>0</v>
      </c>
      <c r="N658" s="3" t="str">
        <f>IF(NOT(ISBLANK(G658)),G658-PARAMETRES!$C$6,"")</f>
        <v/>
      </c>
      <c r="O658" s="1" t="str">
        <f t="shared" si="20"/>
        <v>0</v>
      </c>
    </row>
    <row r="659" spans="1:15" x14ac:dyDescent="0.25">
      <c r="A659" s="1">
        <v>658</v>
      </c>
      <c r="B659" s="1" t="s">
        <v>41</v>
      </c>
      <c r="C659" s="1" t="e">
        <f>VLOOKUP(PROJETS!B659,CLIENTS!$B$2:$C$700, 2, FALSE)</f>
        <v>#N/A</v>
      </c>
      <c r="H659" s="9">
        <f t="shared" si="21"/>
        <v>0</v>
      </c>
      <c r="K659" s="4" t="str">
        <f>IF(D659="","",COUNTIF(TÂCHES!$D$2:$D$699,D659))</f>
        <v/>
      </c>
      <c r="L659" s="4">
        <f ca="1">SUMIF(TÂCHES!$D$2:$O$699,PROJETS!D659,TÂCHES!$K$2:$K$699)</f>
        <v>0</v>
      </c>
      <c r="M659" s="4">
        <f>COUNTIFS(TÂCHES!$N$2:$N$699,"Terminé",TÂCHES!$D$2:$D$699,D659)</f>
        <v>0</v>
      </c>
      <c r="N659" s="3" t="str">
        <f>IF(NOT(ISBLANK(G659)),G659-PARAMETRES!$C$6,"")</f>
        <v/>
      </c>
      <c r="O659" s="1" t="str">
        <f t="shared" si="20"/>
        <v>0</v>
      </c>
    </row>
    <row r="660" spans="1:15" x14ac:dyDescent="0.25">
      <c r="A660" s="1">
        <v>659</v>
      </c>
      <c r="B660" s="1" t="s">
        <v>41</v>
      </c>
      <c r="C660" s="1" t="e">
        <f>VLOOKUP(PROJETS!B660,CLIENTS!$B$2:$C$700, 2, FALSE)</f>
        <v>#N/A</v>
      </c>
      <c r="H660" s="9">
        <f t="shared" si="21"/>
        <v>0</v>
      </c>
      <c r="K660" s="4" t="str">
        <f>IF(D660="","",COUNTIF(TÂCHES!$D$2:$D$699,D660))</f>
        <v/>
      </c>
      <c r="L660" s="4">
        <f ca="1">SUMIF(TÂCHES!$D$2:$O$699,PROJETS!D660,TÂCHES!$K$2:$K$699)</f>
        <v>0</v>
      </c>
      <c r="M660" s="4">
        <f>COUNTIFS(TÂCHES!$N$2:$N$699,"Terminé",TÂCHES!$D$2:$D$699,D660)</f>
        <v>0</v>
      </c>
      <c r="N660" s="3" t="str">
        <f>IF(NOT(ISBLANK(G660)),G660-PARAMETRES!$C$6,"")</f>
        <v/>
      </c>
      <c r="O660" s="1" t="str">
        <f t="shared" si="20"/>
        <v>0</v>
      </c>
    </row>
    <row r="661" spans="1:15" x14ac:dyDescent="0.25">
      <c r="A661" s="1">
        <v>660</v>
      </c>
      <c r="B661" s="1" t="s">
        <v>41</v>
      </c>
      <c r="C661" s="1" t="e">
        <f>VLOOKUP(PROJETS!B661,CLIENTS!$B$2:$C$700, 2, FALSE)</f>
        <v>#N/A</v>
      </c>
      <c r="H661" s="9">
        <f t="shared" si="21"/>
        <v>0</v>
      </c>
      <c r="K661" s="4" t="str">
        <f>IF(D661="","",COUNTIF(TÂCHES!$D$2:$D$699,D661))</f>
        <v/>
      </c>
      <c r="L661" s="4">
        <f ca="1">SUMIF(TÂCHES!$D$2:$O$699,PROJETS!D661,TÂCHES!$K$2:$K$699)</f>
        <v>0</v>
      </c>
      <c r="M661" s="4">
        <f>COUNTIFS(TÂCHES!$N$2:$N$699,"Terminé",TÂCHES!$D$2:$D$699,D661)</f>
        <v>0</v>
      </c>
      <c r="N661" s="3" t="str">
        <f>IF(NOT(ISBLANK(G661)),G661-PARAMETRES!$C$6,"")</f>
        <v/>
      </c>
      <c r="O661" s="1" t="str">
        <f t="shared" si="20"/>
        <v>0</v>
      </c>
    </row>
    <row r="662" spans="1:15" x14ac:dyDescent="0.25">
      <c r="A662" s="1">
        <v>661</v>
      </c>
      <c r="B662" s="1" t="s">
        <v>41</v>
      </c>
      <c r="C662" s="1" t="e">
        <f>VLOOKUP(PROJETS!B662,CLIENTS!$B$2:$C$700, 2, FALSE)</f>
        <v>#N/A</v>
      </c>
      <c r="H662" s="9">
        <f t="shared" si="21"/>
        <v>0</v>
      </c>
      <c r="K662" s="4" t="str">
        <f>IF(D662="","",COUNTIF(TÂCHES!$D$2:$D$699,D662))</f>
        <v/>
      </c>
      <c r="L662" s="4">
        <f ca="1">SUMIF(TÂCHES!$D$2:$O$699,PROJETS!D662,TÂCHES!$K$2:$K$699)</f>
        <v>0</v>
      </c>
      <c r="M662" s="4">
        <f>COUNTIFS(TÂCHES!$N$2:$N$699,"Terminé",TÂCHES!$D$2:$D$699,D662)</f>
        <v>0</v>
      </c>
      <c r="N662" s="3" t="str">
        <f>IF(NOT(ISBLANK(G662)),G662-PARAMETRES!$C$6,"")</f>
        <v/>
      </c>
      <c r="O662" s="1" t="str">
        <f t="shared" si="20"/>
        <v>0</v>
      </c>
    </row>
    <row r="663" spans="1:15" x14ac:dyDescent="0.25">
      <c r="A663" s="1">
        <v>662</v>
      </c>
      <c r="B663" s="1" t="s">
        <v>41</v>
      </c>
      <c r="C663" s="1" t="e">
        <f>VLOOKUP(PROJETS!B663,CLIENTS!$B$2:$C$700, 2, FALSE)</f>
        <v>#N/A</v>
      </c>
      <c r="H663" s="9">
        <f t="shared" si="21"/>
        <v>0</v>
      </c>
      <c r="K663" s="4" t="str">
        <f>IF(D663="","",COUNTIF(TÂCHES!$D$2:$D$699,D663))</f>
        <v/>
      </c>
      <c r="L663" s="4">
        <f ca="1">SUMIF(TÂCHES!$D$2:$O$699,PROJETS!D663,TÂCHES!$K$2:$K$699)</f>
        <v>0</v>
      </c>
      <c r="M663" s="4">
        <f>COUNTIFS(TÂCHES!$N$2:$N$699,"Terminé",TÂCHES!$D$2:$D$699,D663)</f>
        <v>0</v>
      </c>
      <c r="N663" s="3" t="str">
        <f>IF(NOT(ISBLANK(G663)),G663-PARAMETRES!$C$6,"")</f>
        <v/>
      </c>
      <c r="O663" s="1" t="str">
        <f t="shared" si="20"/>
        <v>0</v>
      </c>
    </row>
    <row r="664" spans="1:15" x14ac:dyDescent="0.25">
      <c r="A664" s="1">
        <v>663</v>
      </c>
      <c r="B664" s="1" t="s">
        <v>41</v>
      </c>
      <c r="C664" s="1" t="e">
        <f>VLOOKUP(PROJETS!B664,CLIENTS!$B$2:$C$700, 2, FALSE)</f>
        <v>#N/A</v>
      </c>
      <c r="H664" s="9">
        <f t="shared" si="21"/>
        <v>0</v>
      </c>
      <c r="K664" s="4" t="str">
        <f>IF(D664="","",COUNTIF(TÂCHES!$D$2:$D$699,D664))</f>
        <v/>
      </c>
      <c r="L664" s="4">
        <f ca="1">SUMIF(TÂCHES!$D$2:$O$699,PROJETS!D664,TÂCHES!$K$2:$K$699)</f>
        <v>0</v>
      </c>
      <c r="M664" s="4">
        <f>COUNTIFS(TÂCHES!$N$2:$N$699,"Terminé",TÂCHES!$D$2:$D$699,D664)</f>
        <v>0</v>
      </c>
      <c r="N664" s="3" t="str">
        <f>IF(NOT(ISBLANK(G664)),G664-PARAMETRES!$C$6,"")</f>
        <v/>
      </c>
      <c r="O664" s="1" t="str">
        <f t="shared" si="20"/>
        <v>0</v>
      </c>
    </row>
    <row r="665" spans="1:15" x14ac:dyDescent="0.25">
      <c r="A665" s="1">
        <v>664</v>
      </c>
      <c r="B665" s="1" t="s">
        <v>41</v>
      </c>
      <c r="C665" s="1" t="e">
        <f>VLOOKUP(PROJETS!B665,CLIENTS!$B$2:$C$700, 2, FALSE)</f>
        <v>#N/A</v>
      </c>
      <c r="H665" s="9">
        <f t="shared" si="21"/>
        <v>0</v>
      </c>
      <c r="K665" s="4" t="str">
        <f>IF(D665="","",COUNTIF(TÂCHES!$D$2:$D$699,D665))</f>
        <v/>
      </c>
      <c r="L665" s="4">
        <f ca="1">SUMIF(TÂCHES!$D$2:$O$699,PROJETS!D665,TÂCHES!$K$2:$K$699)</f>
        <v>0</v>
      </c>
      <c r="M665" s="4">
        <f>COUNTIFS(TÂCHES!$N$2:$N$699,"Terminé",TÂCHES!$D$2:$D$699,D665)</f>
        <v>0</v>
      </c>
      <c r="N665" s="3" t="str">
        <f>IF(NOT(ISBLANK(G665)),G665-PARAMETRES!$C$6,"")</f>
        <v/>
      </c>
      <c r="O665" s="1" t="str">
        <f t="shared" si="20"/>
        <v>0</v>
      </c>
    </row>
    <row r="666" spans="1:15" x14ac:dyDescent="0.25">
      <c r="A666" s="1">
        <v>665</v>
      </c>
      <c r="B666" s="1" t="s">
        <v>41</v>
      </c>
      <c r="C666" s="1" t="e">
        <f>VLOOKUP(PROJETS!B666,CLIENTS!$B$2:$C$700, 2, FALSE)</f>
        <v>#N/A</v>
      </c>
      <c r="H666" s="9">
        <f t="shared" si="21"/>
        <v>0</v>
      </c>
      <c r="K666" s="4" t="str">
        <f>IF(D666="","",COUNTIF(TÂCHES!$D$2:$D$699,D666))</f>
        <v/>
      </c>
      <c r="L666" s="4">
        <f ca="1">SUMIF(TÂCHES!$D$2:$O$699,PROJETS!D666,TÂCHES!$K$2:$K$699)</f>
        <v>0</v>
      </c>
      <c r="M666" s="4">
        <f>COUNTIFS(TÂCHES!$N$2:$N$699,"Terminé",TÂCHES!$D$2:$D$699,D666)</f>
        <v>0</v>
      </c>
      <c r="N666" s="3" t="str">
        <f>IF(NOT(ISBLANK(G666)),G666-PARAMETRES!$C$6,"")</f>
        <v/>
      </c>
      <c r="O666" s="1" t="str">
        <f t="shared" si="20"/>
        <v>0</v>
      </c>
    </row>
    <row r="667" spans="1:15" x14ac:dyDescent="0.25">
      <c r="A667" s="1">
        <v>666</v>
      </c>
      <c r="B667" s="1" t="s">
        <v>41</v>
      </c>
      <c r="C667" s="1" t="e">
        <f>VLOOKUP(PROJETS!B667,CLIENTS!$B$2:$C$700, 2, FALSE)</f>
        <v>#N/A</v>
      </c>
      <c r="H667" s="9">
        <f t="shared" si="21"/>
        <v>0</v>
      </c>
      <c r="K667" s="4" t="str">
        <f>IF(D667="","",COUNTIF(TÂCHES!$D$2:$D$699,D667))</f>
        <v/>
      </c>
      <c r="L667" s="4">
        <f ca="1">SUMIF(TÂCHES!$D$2:$O$699,PROJETS!D667,TÂCHES!$K$2:$K$699)</f>
        <v>0</v>
      </c>
      <c r="M667" s="4">
        <f>COUNTIFS(TÂCHES!$N$2:$N$699,"Terminé",TÂCHES!$D$2:$D$699,D667)</f>
        <v>0</v>
      </c>
      <c r="N667" s="3" t="str">
        <f>IF(NOT(ISBLANK(G667)),G667-PARAMETRES!$C$6,"")</f>
        <v/>
      </c>
      <c r="O667" s="1" t="str">
        <f t="shared" si="20"/>
        <v>0</v>
      </c>
    </row>
    <row r="668" spans="1:15" x14ac:dyDescent="0.25">
      <c r="A668" s="1">
        <v>667</v>
      </c>
      <c r="B668" s="1" t="s">
        <v>41</v>
      </c>
      <c r="C668" s="1" t="e">
        <f>VLOOKUP(PROJETS!B668,CLIENTS!$B$2:$C$700, 2, FALSE)</f>
        <v>#N/A</v>
      </c>
      <c r="H668" s="9">
        <f t="shared" si="21"/>
        <v>0</v>
      </c>
      <c r="K668" s="4" t="str">
        <f>IF(D668="","",COUNTIF(TÂCHES!$D$2:$D$699,D668))</f>
        <v/>
      </c>
      <c r="L668" s="4">
        <f ca="1">SUMIF(TÂCHES!$D$2:$O$699,PROJETS!D668,TÂCHES!$K$2:$K$699)</f>
        <v>0</v>
      </c>
      <c r="M668" s="4">
        <f>COUNTIFS(TÂCHES!$N$2:$N$699,"Terminé",TÂCHES!$D$2:$D$699,D668)</f>
        <v>0</v>
      </c>
      <c r="N668" s="3" t="str">
        <f>IF(NOT(ISBLANK(G668)),G668-PARAMETRES!$C$6,"")</f>
        <v/>
      </c>
      <c r="O668" s="1" t="str">
        <f t="shared" si="20"/>
        <v>0</v>
      </c>
    </row>
    <row r="669" spans="1:15" x14ac:dyDescent="0.25">
      <c r="A669" s="1">
        <v>668</v>
      </c>
      <c r="B669" s="1" t="s">
        <v>41</v>
      </c>
      <c r="C669" s="1" t="e">
        <f>VLOOKUP(PROJETS!B669,CLIENTS!$B$2:$C$700, 2, FALSE)</f>
        <v>#N/A</v>
      </c>
      <c r="H669" s="9">
        <f t="shared" si="21"/>
        <v>0</v>
      </c>
      <c r="K669" s="4" t="str">
        <f>IF(D669="","",COUNTIF(TÂCHES!$D$2:$D$699,D669))</f>
        <v/>
      </c>
      <c r="L669" s="4">
        <f ca="1">SUMIF(TÂCHES!$D$2:$O$699,PROJETS!D669,TÂCHES!$K$2:$K$699)</f>
        <v>0</v>
      </c>
      <c r="M669" s="4">
        <f>COUNTIFS(TÂCHES!$N$2:$N$699,"Terminé",TÂCHES!$D$2:$D$699,D669)</f>
        <v>0</v>
      </c>
      <c r="N669" s="3" t="str">
        <f>IF(NOT(ISBLANK(G669)),G669-PARAMETRES!$C$6,"")</f>
        <v/>
      </c>
      <c r="O669" s="1" t="str">
        <f t="shared" si="20"/>
        <v>0</v>
      </c>
    </row>
    <row r="670" spans="1:15" x14ac:dyDescent="0.25">
      <c r="A670" s="1">
        <v>669</v>
      </c>
      <c r="B670" s="1" t="s">
        <v>41</v>
      </c>
      <c r="C670" s="1" t="e">
        <f>VLOOKUP(PROJETS!B670,CLIENTS!$B$2:$C$700, 2, FALSE)</f>
        <v>#N/A</v>
      </c>
      <c r="H670" s="9">
        <f t="shared" si="21"/>
        <v>0</v>
      </c>
      <c r="K670" s="4" t="str">
        <f>IF(D670="","",COUNTIF(TÂCHES!$D$2:$D$699,D670))</f>
        <v/>
      </c>
      <c r="L670" s="4">
        <f ca="1">SUMIF(TÂCHES!$D$2:$O$699,PROJETS!D670,TÂCHES!$K$2:$K$699)</f>
        <v>0</v>
      </c>
      <c r="M670" s="4">
        <f>COUNTIFS(TÂCHES!$N$2:$N$699,"Terminé",TÂCHES!$D$2:$D$699,D670)</f>
        <v>0</v>
      </c>
      <c r="N670" s="3" t="str">
        <f>IF(NOT(ISBLANK(G670)),G670-PARAMETRES!$C$6,"")</f>
        <v/>
      </c>
      <c r="O670" s="1" t="str">
        <f t="shared" si="20"/>
        <v>0</v>
      </c>
    </row>
    <row r="671" spans="1:15" x14ac:dyDescent="0.25">
      <c r="A671" s="1">
        <v>670</v>
      </c>
      <c r="B671" s="1" t="s">
        <v>41</v>
      </c>
      <c r="C671" s="1" t="e">
        <f>VLOOKUP(PROJETS!B671,CLIENTS!$B$2:$C$700, 2, FALSE)</f>
        <v>#N/A</v>
      </c>
      <c r="H671" s="9">
        <f t="shared" si="21"/>
        <v>0</v>
      </c>
      <c r="K671" s="4" t="str">
        <f>IF(D671="","",COUNTIF(TÂCHES!$D$2:$D$699,D671))</f>
        <v/>
      </c>
      <c r="L671" s="4">
        <f ca="1">SUMIF(TÂCHES!$D$2:$O$699,PROJETS!D671,TÂCHES!$K$2:$K$699)</f>
        <v>0</v>
      </c>
      <c r="M671" s="4">
        <f>COUNTIFS(TÂCHES!$N$2:$N$699,"Terminé",TÂCHES!$D$2:$D$699,D671)</f>
        <v>0</v>
      </c>
      <c r="N671" s="3" t="str">
        <f>IF(NOT(ISBLANK(G671)),G671-PARAMETRES!$C$6,"")</f>
        <v/>
      </c>
      <c r="O671" s="1" t="str">
        <f t="shared" si="20"/>
        <v>0</v>
      </c>
    </row>
    <row r="672" spans="1:15" x14ac:dyDescent="0.25">
      <c r="A672" s="1">
        <v>671</v>
      </c>
      <c r="B672" s="1" t="s">
        <v>41</v>
      </c>
      <c r="C672" s="1" t="e">
        <f>VLOOKUP(PROJETS!B672,CLIENTS!$B$2:$C$700, 2, FALSE)</f>
        <v>#N/A</v>
      </c>
      <c r="H672" s="9">
        <f t="shared" si="21"/>
        <v>0</v>
      </c>
      <c r="K672" s="4" t="str">
        <f>IF(D672="","",COUNTIF(TÂCHES!$D$2:$D$699,D672))</f>
        <v/>
      </c>
      <c r="L672" s="4">
        <f ca="1">SUMIF(TÂCHES!$D$2:$O$699,PROJETS!D672,TÂCHES!$K$2:$K$699)</f>
        <v>0</v>
      </c>
      <c r="M672" s="4">
        <f>COUNTIFS(TÂCHES!$N$2:$N$699,"Terminé",TÂCHES!$D$2:$D$699,D672)</f>
        <v>0</v>
      </c>
      <c r="N672" s="3" t="str">
        <f>IF(NOT(ISBLANK(G672)),G672-PARAMETRES!$C$6,"")</f>
        <v/>
      </c>
      <c r="O672" s="1" t="str">
        <f t="shared" si="20"/>
        <v>0</v>
      </c>
    </row>
    <row r="673" spans="1:15" x14ac:dyDescent="0.25">
      <c r="A673" s="1">
        <v>672</v>
      </c>
      <c r="B673" s="1" t="s">
        <v>41</v>
      </c>
      <c r="C673" s="1" t="e">
        <f>VLOOKUP(PROJETS!B673,CLIENTS!$B$2:$C$700, 2, FALSE)</f>
        <v>#N/A</v>
      </c>
      <c r="H673" s="9">
        <f t="shared" si="21"/>
        <v>0</v>
      </c>
      <c r="K673" s="4" t="str">
        <f>IF(D673="","",COUNTIF(TÂCHES!$D$2:$D$699,D673))</f>
        <v/>
      </c>
      <c r="L673" s="4">
        <f ca="1">SUMIF(TÂCHES!$D$2:$O$699,PROJETS!D673,TÂCHES!$K$2:$K$699)</f>
        <v>0</v>
      </c>
      <c r="M673" s="4">
        <f>COUNTIFS(TÂCHES!$N$2:$N$699,"Terminé",TÂCHES!$D$2:$D$699,D673)</f>
        <v>0</v>
      </c>
      <c r="N673" s="3" t="str">
        <f>IF(NOT(ISBLANK(G673)),G673-PARAMETRES!$C$6,"")</f>
        <v/>
      </c>
      <c r="O673" s="1" t="str">
        <f t="shared" si="20"/>
        <v>0</v>
      </c>
    </row>
    <row r="674" spans="1:15" x14ac:dyDescent="0.25">
      <c r="A674" s="1">
        <v>673</v>
      </c>
      <c r="B674" s="1" t="s">
        <v>41</v>
      </c>
      <c r="C674" s="1" t="e">
        <f>VLOOKUP(PROJETS!B674,CLIENTS!$B$2:$C$700, 2, FALSE)</f>
        <v>#N/A</v>
      </c>
      <c r="H674" s="9">
        <f t="shared" si="21"/>
        <v>0</v>
      </c>
      <c r="K674" s="4" t="str">
        <f>IF(D674="","",COUNTIF(TÂCHES!$D$2:$D$699,D674))</f>
        <v/>
      </c>
      <c r="L674" s="4">
        <f ca="1">SUMIF(TÂCHES!$D$2:$O$699,PROJETS!D674,TÂCHES!$K$2:$K$699)</f>
        <v>0</v>
      </c>
      <c r="M674" s="4">
        <f>COUNTIFS(TÂCHES!$N$2:$N$699,"Terminé",TÂCHES!$D$2:$D$699,D674)</f>
        <v>0</v>
      </c>
      <c r="N674" s="3" t="str">
        <f>IF(NOT(ISBLANK(G674)),G674-PARAMETRES!$C$6,"")</f>
        <v/>
      </c>
      <c r="O674" s="1" t="str">
        <f t="shared" si="20"/>
        <v>0</v>
      </c>
    </row>
    <row r="675" spans="1:15" x14ac:dyDescent="0.25">
      <c r="A675" s="1">
        <v>674</v>
      </c>
      <c r="B675" s="1" t="s">
        <v>41</v>
      </c>
      <c r="C675" s="1" t="e">
        <f>VLOOKUP(PROJETS!B675,CLIENTS!$B$2:$C$700, 2, FALSE)</f>
        <v>#N/A</v>
      </c>
      <c r="H675" s="9">
        <f t="shared" si="21"/>
        <v>0</v>
      </c>
      <c r="K675" s="4" t="str">
        <f>IF(D675="","",COUNTIF(TÂCHES!$D$2:$D$699,D675))</f>
        <v/>
      </c>
      <c r="L675" s="4">
        <f ca="1">SUMIF(TÂCHES!$D$2:$O$699,PROJETS!D675,TÂCHES!$K$2:$K$699)</f>
        <v>0</v>
      </c>
      <c r="M675" s="4">
        <f>COUNTIFS(TÂCHES!$N$2:$N$699,"Terminé",TÂCHES!$D$2:$D$699,D675)</f>
        <v>0</v>
      </c>
      <c r="N675" s="3" t="str">
        <f>IF(NOT(ISBLANK(G675)),G675-PARAMETRES!$C$6,"")</f>
        <v/>
      </c>
      <c r="O675" s="1" t="str">
        <f t="shared" si="20"/>
        <v>0</v>
      </c>
    </row>
    <row r="676" spans="1:15" x14ac:dyDescent="0.25">
      <c r="A676" s="1">
        <v>675</v>
      </c>
      <c r="B676" s="1" t="s">
        <v>41</v>
      </c>
      <c r="C676" s="1" t="e">
        <f>VLOOKUP(PROJETS!B676,CLIENTS!$B$2:$C$700, 2, FALSE)</f>
        <v>#N/A</v>
      </c>
      <c r="H676" s="9">
        <f t="shared" si="21"/>
        <v>0</v>
      </c>
      <c r="K676" s="4" t="str">
        <f>IF(D676="","",COUNTIF(TÂCHES!$D$2:$D$699,D676))</f>
        <v/>
      </c>
      <c r="L676" s="4">
        <f ca="1">SUMIF(TÂCHES!$D$2:$O$699,PROJETS!D676,TÂCHES!$K$2:$K$699)</f>
        <v>0</v>
      </c>
      <c r="M676" s="4">
        <f>COUNTIFS(TÂCHES!$N$2:$N$699,"Terminé",TÂCHES!$D$2:$D$699,D676)</f>
        <v>0</v>
      </c>
      <c r="N676" s="3" t="str">
        <f>IF(NOT(ISBLANK(G676)),G676-PARAMETRES!$C$6,"")</f>
        <v/>
      </c>
      <c r="O676" s="1" t="str">
        <f t="shared" si="20"/>
        <v>0</v>
      </c>
    </row>
    <row r="677" spans="1:15" x14ac:dyDescent="0.25">
      <c r="A677" s="1">
        <v>676</v>
      </c>
      <c r="B677" s="1" t="s">
        <v>41</v>
      </c>
      <c r="C677" s="1" t="e">
        <f>VLOOKUP(PROJETS!B677,CLIENTS!$B$2:$C$700, 2, FALSE)</f>
        <v>#N/A</v>
      </c>
      <c r="H677" s="9">
        <f t="shared" si="21"/>
        <v>0</v>
      </c>
      <c r="K677" s="4" t="str">
        <f>IF(D677="","",COUNTIF(TÂCHES!$D$2:$D$699,D677))</f>
        <v/>
      </c>
      <c r="L677" s="4">
        <f ca="1">SUMIF(TÂCHES!$D$2:$O$699,PROJETS!D677,TÂCHES!$K$2:$K$699)</f>
        <v>0</v>
      </c>
      <c r="M677" s="4">
        <f>COUNTIFS(TÂCHES!$N$2:$N$699,"Terminé",TÂCHES!$D$2:$D$699,D677)</f>
        <v>0</v>
      </c>
      <c r="N677" s="3" t="str">
        <f>IF(NOT(ISBLANK(G677)),G677-PARAMETRES!$C$6,"")</f>
        <v/>
      </c>
      <c r="O677" s="1" t="str">
        <f t="shared" si="20"/>
        <v>0</v>
      </c>
    </row>
    <row r="678" spans="1:15" x14ac:dyDescent="0.25">
      <c r="A678" s="1">
        <v>677</v>
      </c>
      <c r="B678" s="1" t="s">
        <v>41</v>
      </c>
      <c r="C678" s="1" t="e">
        <f>VLOOKUP(PROJETS!B678,CLIENTS!$B$2:$C$700, 2, FALSE)</f>
        <v>#N/A</v>
      </c>
      <c r="H678" s="9">
        <f t="shared" si="21"/>
        <v>0</v>
      </c>
      <c r="K678" s="4" t="str">
        <f>IF(D678="","",COUNTIF(TÂCHES!$D$2:$D$699,D678))</f>
        <v/>
      </c>
      <c r="L678" s="4">
        <f ca="1">SUMIF(TÂCHES!$D$2:$O$699,PROJETS!D678,TÂCHES!$K$2:$K$699)</f>
        <v>0</v>
      </c>
      <c r="M678" s="4">
        <f>COUNTIFS(TÂCHES!$N$2:$N$699,"Terminé",TÂCHES!$D$2:$D$699,D678)</f>
        <v>0</v>
      </c>
      <c r="N678" s="3" t="str">
        <f>IF(NOT(ISBLANK(G678)),G678-PARAMETRES!$C$6,"")</f>
        <v/>
      </c>
      <c r="O678" s="1" t="str">
        <f t="shared" si="20"/>
        <v>0</v>
      </c>
    </row>
    <row r="679" spans="1:15" x14ac:dyDescent="0.25">
      <c r="A679" s="1">
        <v>678</v>
      </c>
      <c r="B679" s="1" t="s">
        <v>41</v>
      </c>
      <c r="C679" s="1" t="e">
        <f>VLOOKUP(PROJETS!B679,CLIENTS!$B$2:$C$700, 2, FALSE)</f>
        <v>#N/A</v>
      </c>
      <c r="H679" s="9">
        <f t="shared" si="21"/>
        <v>0</v>
      </c>
      <c r="K679" s="4" t="str">
        <f>IF(D679="","",COUNTIF(TÂCHES!$D$2:$D$699,D679))</f>
        <v/>
      </c>
      <c r="L679" s="4">
        <f ca="1">SUMIF(TÂCHES!$D$2:$O$699,PROJETS!D679,TÂCHES!$K$2:$K$699)</f>
        <v>0</v>
      </c>
      <c r="M679" s="4">
        <f>COUNTIFS(TÂCHES!$N$2:$N$699,"Terminé",TÂCHES!$D$2:$D$699,D679)</f>
        <v>0</v>
      </c>
      <c r="N679" s="3" t="str">
        <f>IF(NOT(ISBLANK(G679)),G679-PARAMETRES!$C$6,"")</f>
        <v/>
      </c>
      <c r="O679" s="1" t="str">
        <f t="shared" si="20"/>
        <v>0</v>
      </c>
    </row>
    <row r="680" spans="1:15" x14ac:dyDescent="0.25">
      <c r="A680" s="1">
        <v>679</v>
      </c>
      <c r="B680" s="1" t="s">
        <v>41</v>
      </c>
      <c r="C680" s="1" t="e">
        <f>VLOOKUP(PROJETS!B680,CLIENTS!$B$2:$C$700, 2, FALSE)</f>
        <v>#N/A</v>
      </c>
      <c r="H680" s="9">
        <f t="shared" si="21"/>
        <v>0</v>
      </c>
      <c r="K680" s="4" t="str">
        <f>IF(D680="","",COUNTIF(TÂCHES!$D$2:$D$699,D680))</f>
        <v/>
      </c>
      <c r="L680" s="4">
        <f ca="1">SUMIF(TÂCHES!$D$2:$O$699,PROJETS!D680,TÂCHES!$K$2:$K$699)</f>
        <v>0</v>
      </c>
      <c r="M680" s="4">
        <f>COUNTIFS(TÂCHES!$N$2:$N$699,"Terminé",TÂCHES!$D$2:$D$699,D680)</f>
        <v>0</v>
      </c>
      <c r="N680" s="3" t="str">
        <f>IF(NOT(ISBLANK(G680)),G680-PARAMETRES!$C$6,"")</f>
        <v/>
      </c>
      <c r="O680" s="1" t="str">
        <f t="shared" si="20"/>
        <v>0</v>
      </c>
    </row>
    <row r="681" spans="1:15" x14ac:dyDescent="0.25">
      <c r="A681" s="1">
        <v>680</v>
      </c>
      <c r="B681" s="1" t="s">
        <v>41</v>
      </c>
      <c r="C681" s="1" t="e">
        <f>VLOOKUP(PROJETS!B681,CLIENTS!$B$2:$C$700, 2, FALSE)</f>
        <v>#N/A</v>
      </c>
      <c r="H681" s="9">
        <f t="shared" si="21"/>
        <v>0</v>
      </c>
      <c r="K681" s="4" t="str">
        <f>IF(D681="","",COUNTIF(TÂCHES!$D$2:$D$699,D681))</f>
        <v/>
      </c>
      <c r="L681" s="4">
        <f ca="1">SUMIF(TÂCHES!$D$2:$O$699,PROJETS!D681,TÂCHES!$K$2:$K$699)</f>
        <v>0</v>
      </c>
      <c r="M681" s="4">
        <f>COUNTIFS(TÂCHES!$N$2:$N$699,"Terminé",TÂCHES!$D$2:$D$699,D681)</f>
        <v>0</v>
      </c>
      <c r="N681" s="3" t="str">
        <f>IF(NOT(ISBLANK(G681)),G681-PARAMETRES!$C$6,"")</f>
        <v/>
      </c>
      <c r="O681" s="1" t="str">
        <f t="shared" si="20"/>
        <v>0</v>
      </c>
    </row>
    <row r="682" spans="1:15" x14ac:dyDescent="0.25">
      <c r="A682" s="1">
        <v>681</v>
      </c>
      <c r="B682" s="1" t="s">
        <v>41</v>
      </c>
      <c r="C682" s="1" t="e">
        <f>VLOOKUP(PROJETS!B682,CLIENTS!$B$2:$C$700, 2, FALSE)</f>
        <v>#N/A</v>
      </c>
      <c r="H682" s="9">
        <f t="shared" si="21"/>
        <v>0</v>
      </c>
      <c r="K682" s="4" t="str">
        <f>IF(D682="","",COUNTIF(TÂCHES!$D$2:$D$699,D682))</f>
        <v/>
      </c>
      <c r="L682" s="4">
        <f ca="1">SUMIF(TÂCHES!$D$2:$O$699,PROJETS!D682,TÂCHES!$K$2:$K$699)</f>
        <v>0</v>
      </c>
      <c r="M682" s="4">
        <f>COUNTIFS(TÂCHES!$N$2:$N$699,"Terminé",TÂCHES!$D$2:$D$699,D682)</f>
        <v>0</v>
      </c>
      <c r="N682" s="3" t="str">
        <f>IF(NOT(ISBLANK(G682)),G682-PARAMETRES!$C$6,"")</f>
        <v/>
      </c>
      <c r="O682" s="1" t="str">
        <f t="shared" si="20"/>
        <v>0</v>
      </c>
    </row>
    <row r="683" spans="1:15" x14ac:dyDescent="0.25">
      <c r="A683" s="1">
        <v>682</v>
      </c>
      <c r="B683" s="1" t="s">
        <v>41</v>
      </c>
      <c r="C683" s="1" t="e">
        <f>VLOOKUP(PROJETS!B683,CLIENTS!$B$2:$C$700, 2, FALSE)</f>
        <v>#N/A</v>
      </c>
      <c r="H683" s="9">
        <f t="shared" si="21"/>
        <v>0</v>
      </c>
      <c r="K683" s="4" t="str">
        <f>IF(D683="","",COUNTIF(TÂCHES!$D$2:$D$699,D683))</f>
        <v/>
      </c>
      <c r="L683" s="4">
        <f ca="1">SUMIF(TÂCHES!$D$2:$O$699,PROJETS!D683,TÂCHES!$K$2:$K$699)</f>
        <v>0</v>
      </c>
      <c r="M683" s="4">
        <f>COUNTIFS(TÂCHES!$N$2:$N$699,"Terminé",TÂCHES!$D$2:$D$699,D683)</f>
        <v>0</v>
      </c>
      <c r="N683" s="3" t="str">
        <f>IF(NOT(ISBLANK(G683)),G683-PARAMETRES!$C$6,"")</f>
        <v/>
      </c>
      <c r="O683" s="1" t="str">
        <f t="shared" si="20"/>
        <v>0</v>
      </c>
    </row>
    <row r="684" spans="1:15" x14ac:dyDescent="0.25">
      <c r="A684" s="1">
        <v>683</v>
      </c>
      <c r="B684" s="1" t="s">
        <v>41</v>
      </c>
      <c r="C684" s="1" t="e">
        <f>VLOOKUP(PROJETS!B684,CLIENTS!$B$2:$C$700, 2, FALSE)</f>
        <v>#N/A</v>
      </c>
      <c r="H684" s="9">
        <f t="shared" si="21"/>
        <v>0</v>
      </c>
      <c r="K684" s="4" t="str">
        <f>IF(D684="","",COUNTIF(TÂCHES!$D$2:$D$699,D684))</f>
        <v/>
      </c>
      <c r="L684" s="4">
        <f ca="1">SUMIF(TÂCHES!$D$2:$O$699,PROJETS!D684,TÂCHES!$K$2:$K$699)</f>
        <v>0</v>
      </c>
      <c r="M684" s="4">
        <f>COUNTIFS(TÂCHES!$N$2:$N$699,"Terminé",TÂCHES!$D$2:$D$699,D684)</f>
        <v>0</v>
      </c>
      <c r="N684" s="3" t="str">
        <f>IF(NOT(ISBLANK(G684)),G684-PARAMETRES!$C$6,"")</f>
        <v/>
      </c>
      <c r="O684" s="1" t="str">
        <f t="shared" si="20"/>
        <v>0</v>
      </c>
    </row>
    <row r="685" spans="1:15" x14ac:dyDescent="0.25">
      <c r="A685" s="1">
        <v>684</v>
      </c>
      <c r="B685" s="1" t="s">
        <v>41</v>
      </c>
      <c r="C685" s="1" t="e">
        <f>VLOOKUP(PROJETS!B685,CLIENTS!$B$2:$C$700, 2, FALSE)</f>
        <v>#N/A</v>
      </c>
      <c r="H685" s="9">
        <f t="shared" si="21"/>
        <v>0</v>
      </c>
      <c r="K685" s="4" t="str">
        <f>IF(D685="","",COUNTIF(TÂCHES!$D$2:$D$699,D685))</f>
        <v/>
      </c>
      <c r="L685" s="4">
        <f ca="1">SUMIF(TÂCHES!$D$2:$O$699,PROJETS!D685,TÂCHES!$K$2:$K$699)</f>
        <v>0</v>
      </c>
      <c r="M685" s="4">
        <f>COUNTIFS(TÂCHES!$N$2:$N$699,"Terminé",TÂCHES!$D$2:$D$699,D685)</f>
        <v>0</v>
      </c>
      <c r="N685" s="3" t="str">
        <f>IF(NOT(ISBLANK(G685)),G685-PARAMETRES!$C$6,"")</f>
        <v/>
      </c>
      <c r="O685" s="1" t="str">
        <f t="shared" si="20"/>
        <v>0</v>
      </c>
    </row>
    <row r="686" spans="1:15" x14ac:dyDescent="0.25">
      <c r="A686" s="1">
        <v>685</v>
      </c>
      <c r="B686" s="1" t="s">
        <v>41</v>
      </c>
      <c r="C686" s="1" t="e">
        <f>VLOOKUP(PROJETS!B686,CLIENTS!$B$2:$C$700, 2, FALSE)</f>
        <v>#N/A</v>
      </c>
      <c r="H686" s="9">
        <f t="shared" si="21"/>
        <v>0</v>
      </c>
      <c r="K686" s="4" t="str">
        <f>IF(D686="","",COUNTIF(TÂCHES!$D$2:$D$699,D686))</f>
        <v/>
      </c>
      <c r="L686" s="4">
        <f ca="1">SUMIF(TÂCHES!$D$2:$O$699,PROJETS!D686,TÂCHES!$K$2:$K$699)</f>
        <v>0</v>
      </c>
      <c r="M686" s="4">
        <f>COUNTIFS(TÂCHES!$N$2:$N$699,"Terminé",TÂCHES!$D$2:$D$699,D686)</f>
        <v>0</v>
      </c>
      <c r="N686" s="3" t="str">
        <f>IF(NOT(ISBLANK(G686)),G686-PARAMETRES!$C$6,"")</f>
        <v/>
      </c>
      <c r="O686" s="1" t="str">
        <f t="shared" si="20"/>
        <v>0</v>
      </c>
    </row>
    <row r="687" spans="1:15" x14ac:dyDescent="0.25">
      <c r="A687" s="1">
        <v>686</v>
      </c>
      <c r="B687" s="1" t="s">
        <v>41</v>
      </c>
      <c r="C687" s="1" t="e">
        <f>VLOOKUP(PROJETS!B687,CLIENTS!$B$2:$C$700, 2, FALSE)</f>
        <v>#N/A</v>
      </c>
      <c r="H687" s="9">
        <f t="shared" si="21"/>
        <v>0</v>
      </c>
      <c r="K687" s="4" t="str">
        <f>IF(D687="","",COUNTIF(TÂCHES!$D$2:$D$699,D687))</f>
        <v/>
      </c>
      <c r="L687" s="4">
        <f ca="1">SUMIF(TÂCHES!$D$2:$O$699,PROJETS!D687,TÂCHES!$K$2:$K$699)</f>
        <v>0</v>
      </c>
      <c r="M687" s="4">
        <f>COUNTIFS(TÂCHES!$N$2:$N$699,"Terminé",TÂCHES!$D$2:$D$699,D687)</f>
        <v>0</v>
      </c>
      <c r="N687" s="3" t="str">
        <f>IF(NOT(ISBLANK(G687)),G687-PARAMETRES!$C$6,"")</f>
        <v/>
      </c>
      <c r="O687" s="1" t="str">
        <f t="shared" si="20"/>
        <v>0</v>
      </c>
    </row>
    <row r="688" spans="1:15" x14ac:dyDescent="0.25">
      <c r="A688" s="1">
        <v>687</v>
      </c>
      <c r="B688" s="1" t="s">
        <v>41</v>
      </c>
      <c r="C688" s="1" t="e">
        <f>VLOOKUP(PROJETS!B688,CLIENTS!$B$2:$C$700, 2, FALSE)</f>
        <v>#N/A</v>
      </c>
      <c r="H688" s="9">
        <f t="shared" si="21"/>
        <v>0</v>
      </c>
      <c r="K688" s="4" t="str">
        <f>IF(D688="","",COUNTIF(TÂCHES!$D$2:$D$699,D688))</f>
        <v/>
      </c>
      <c r="L688" s="4">
        <f ca="1">SUMIF(TÂCHES!$D$2:$O$699,PROJETS!D688,TÂCHES!$K$2:$K$699)</f>
        <v>0</v>
      </c>
      <c r="M688" s="4">
        <f>COUNTIFS(TÂCHES!$N$2:$N$699,"Terminé",TÂCHES!$D$2:$D$699,D688)</f>
        <v>0</v>
      </c>
      <c r="N688" s="3" t="str">
        <f>IF(NOT(ISBLANK(G688)),G688-PARAMETRES!$C$6,"")</f>
        <v/>
      </c>
      <c r="O688" s="1" t="str">
        <f t="shared" si="20"/>
        <v>0</v>
      </c>
    </row>
    <row r="689" spans="1:15" x14ac:dyDescent="0.25">
      <c r="A689" s="1">
        <v>688</v>
      </c>
      <c r="B689" s="1" t="s">
        <v>41</v>
      </c>
      <c r="C689" s="1" t="e">
        <f>VLOOKUP(PROJETS!B689,CLIENTS!$B$2:$C$700, 2, FALSE)</f>
        <v>#N/A</v>
      </c>
      <c r="H689" s="9">
        <f t="shared" si="21"/>
        <v>0</v>
      </c>
      <c r="K689" s="4" t="str">
        <f>IF(D689="","",COUNTIF(TÂCHES!$D$2:$D$699,D689))</f>
        <v/>
      </c>
      <c r="L689" s="4">
        <f ca="1">SUMIF(TÂCHES!$D$2:$O$699,PROJETS!D689,TÂCHES!$K$2:$K$699)</f>
        <v>0</v>
      </c>
      <c r="M689" s="4">
        <f>COUNTIFS(TÂCHES!$N$2:$N$699,"Terminé",TÂCHES!$D$2:$D$699,D689)</f>
        <v>0</v>
      </c>
      <c r="N689" s="3" t="str">
        <f>IF(NOT(ISBLANK(G689)),G689-PARAMETRES!$C$6,"")</f>
        <v/>
      </c>
      <c r="O689" s="1" t="str">
        <f t="shared" si="20"/>
        <v>0</v>
      </c>
    </row>
    <row r="690" spans="1:15" x14ac:dyDescent="0.25">
      <c r="A690" s="1">
        <v>689</v>
      </c>
      <c r="B690" s="1" t="s">
        <v>41</v>
      </c>
      <c r="C690" s="1" t="e">
        <f>VLOOKUP(PROJETS!B690,CLIENTS!$B$2:$C$700, 2, FALSE)</f>
        <v>#N/A</v>
      </c>
      <c r="H690" s="9">
        <f t="shared" si="21"/>
        <v>0</v>
      </c>
      <c r="K690" s="4" t="str">
        <f>IF(D690="","",COUNTIF(TÂCHES!$D$2:$D$699,D690))</f>
        <v/>
      </c>
      <c r="L690" s="4">
        <f ca="1">SUMIF(TÂCHES!$D$2:$O$699,PROJETS!D690,TÂCHES!$K$2:$K$699)</f>
        <v>0</v>
      </c>
      <c r="M690" s="4">
        <f>COUNTIFS(TÂCHES!$N$2:$N$699,"Terminé",TÂCHES!$D$2:$D$699,D690)</f>
        <v>0</v>
      </c>
      <c r="N690" s="3" t="str">
        <f>IF(NOT(ISBLANK(G690)),G690-PARAMETRES!$C$6,"")</f>
        <v/>
      </c>
      <c r="O690" s="1" t="str">
        <f t="shared" si="20"/>
        <v>0</v>
      </c>
    </row>
    <row r="691" spans="1:15" x14ac:dyDescent="0.25">
      <c r="A691" s="1">
        <v>690</v>
      </c>
      <c r="B691" s="1" t="s">
        <v>41</v>
      </c>
      <c r="C691" s="1" t="e">
        <f>VLOOKUP(PROJETS!B691,CLIENTS!$B$2:$C$700, 2, FALSE)</f>
        <v>#N/A</v>
      </c>
      <c r="H691" s="9">
        <f t="shared" si="21"/>
        <v>0</v>
      </c>
      <c r="K691" s="4" t="str">
        <f>IF(D691="","",COUNTIF(TÂCHES!$D$2:$D$699,D691))</f>
        <v/>
      </c>
      <c r="L691" s="4">
        <f ca="1">SUMIF(TÂCHES!$D$2:$O$699,PROJETS!D691,TÂCHES!$K$2:$K$699)</f>
        <v>0</v>
      </c>
      <c r="M691" s="4">
        <f>COUNTIFS(TÂCHES!$N$2:$N$699,"Terminé",TÂCHES!$D$2:$D$699,D691)</f>
        <v>0</v>
      </c>
      <c r="N691" s="3" t="str">
        <f>IF(NOT(ISBLANK(G691)),G691-PARAMETRES!$C$6,"")</f>
        <v/>
      </c>
      <c r="O691" s="1" t="str">
        <f t="shared" si="20"/>
        <v>0</v>
      </c>
    </row>
    <row r="692" spans="1:15" x14ac:dyDescent="0.25">
      <c r="A692" s="1">
        <v>691</v>
      </c>
      <c r="B692" s="1" t="s">
        <v>41</v>
      </c>
      <c r="C692" s="1" t="e">
        <f>VLOOKUP(PROJETS!B692,CLIENTS!$B$2:$C$700, 2, FALSE)</f>
        <v>#N/A</v>
      </c>
      <c r="H692" s="9">
        <f t="shared" si="21"/>
        <v>0</v>
      </c>
      <c r="K692" s="4" t="str">
        <f>IF(D692="","",COUNTIF(TÂCHES!$D$2:$D$699,D692))</f>
        <v/>
      </c>
      <c r="L692" s="4">
        <f ca="1">SUMIF(TÂCHES!$D$2:$O$699,PROJETS!D692,TÂCHES!$K$2:$K$699)</f>
        <v>0</v>
      </c>
      <c r="M692" s="4">
        <f>COUNTIFS(TÂCHES!$N$2:$N$699,"Terminé",TÂCHES!$D$2:$D$699,D692)</f>
        <v>0</v>
      </c>
      <c r="N692" s="3" t="str">
        <f>IF(NOT(ISBLANK(G692)),G692-PARAMETRES!$C$6,"")</f>
        <v/>
      </c>
      <c r="O692" s="1" t="str">
        <f t="shared" si="20"/>
        <v>0</v>
      </c>
    </row>
    <row r="693" spans="1:15" x14ac:dyDescent="0.25">
      <c r="A693" s="1">
        <v>692</v>
      </c>
      <c r="B693" s="1" t="s">
        <v>41</v>
      </c>
      <c r="C693" s="1" t="e">
        <f>VLOOKUP(PROJETS!B693,CLIENTS!$B$2:$C$700, 2, FALSE)</f>
        <v>#N/A</v>
      </c>
      <c r="H693" s="9">
        <f t="shared" si="21"/>
        <v>0</v>
      </c>
      <c r="K693" s="4" t="str">
        <f>IF(D693="","",COUNTIF(TÂCHES!$D$2:$D$699,D693))</f>
        <v/>
      </c>
      <c r="L693" s="4">
        <f ca="1">SUMIF(TÂCHES!$D$2:$O$699,PROJETS!D693,TÂCHES!$K$2:$K$699)</f>
        <v>0</v>
      </c>
      <c r="M693" s="4">
        <f>COUNTIFS(TÂCHES!$N$2:$N$699,"Terminé",TÂCHES!$D$2:$D$699,D693)</f>
        <v>0</v>
      </c>
      <c r="N693" s="3" t="str">
        <f>IF(NOT(ISBLANK(G693)),G693-PARAMETRES!$C$6,"")</f>
        <v/>
      </c>
      <c r="O693" s="1" t="str">
        <f t="shared" si="20"/>
        <v>0</v>
      </c>
    </row>
    <row r="694" spans="1:15" x14ac:dyDescent="0.25">
      <c r="A694" s="1">
        <v>693</v>
      </c>
      <c r="B694" s="1" t="s">
        <v>41</v>
      </c>
      <c r="C694" s="1" t="e">
        <f>VLOOKUP(PROJETS!B694,CLIENTS!$B$2:$C$700, 2, FALSE)</f>
        <v>#N/A</v>
      </c>
      <c r="H694" s="9">
        <f t="shared" si="21"/>
        <v>0</v>
      </c>
      <c r="K694" s="4" t="str">
        <f>IF(D694="","",COUNTIF(TÂCHES!$D$2:$D$699,D694))</f>
        <v/>
      </c>
      <c r="L694" s="4">
        <f ca="1">SUMIF(TÂCHES!$D$2:$O$699,PROJETS!D694,TÂCHES!$K$2:$K$699)</f>
        <v>0</v>
      </c>
      <c r="M694" s="4">
        <f>COUNTIFS(TÂCHES!$N$2:$N$699,"Terminé",TÂCHES!$D$2:$D$699,D694)</f>
        <v>0</v>
      </c>
      <c r="N694" s="3" t="str">
        <f>IF(NOT(ISBLANK(G694)),G694-PARAMETRES!$C$6,"")</f>
        <v/>
      </c>
      <c r="O694" s="1" t="str">
        <f t="shared" si="20"/>
        <v>0</v>
      </c>
    </row>
    <row r="695" spans="1:15" x14ac:dyDescent="0.25">
      <c r="A695" s="1">
        <v>694</v>
      </c>
      <c r="B695" s="1" t="s">
        <v>41</v>
      </c>
      <c r="C695" s="1" t="e">
        <f>VLOOKUP(PROJETS!B695,CLIENTS!$B$2:$C$700, 2, FALSE)</f>
        <v>#N/A</v>
      </c>
      <c r="H695" s="9">
        <f t="shared" si="21"/>
        <v>0</v>
      </c>
      <c r="K695" s="4" t="str">
        <f>IF(D695="","",COUNTIF(TÂCHES!$D$2:$D$699,D695))</f>
        <v/>
      </c>
      <c r="L695" s="4">
        <f ca="1">SUMIF(TÂCHES!$D$2:$O$699,PROJETS!D695,TÂCHES!$K$2:$K$699)</f>
        <v>0</v>
      </c>
      <c r="M695" s="4">
        <f>COUNTIFS(TÂCHES!$N$2:$N$699,"Terminé",TÂCHES!$D$2:$D$699,D695)</f>
        <v>0</v>
      </c>
      <c r="N695" s="3" t="str">
        <f>IF(NOT(ISBLANK(G695)),G695-PARAMETRES!$C$6,"")</f>
        <v/>
      </c>
      <c r="O695" s="1" t="str">
        <f t="shared" si="20"/>
        <v>0</v>
      </c>
    </row>
    <row r="696" spans="1:15" x14ac:dyDescent="0.25">
      <c r="A696" s="1">
        <v>695</v>
      </c>
      <c r="B696" s="1" t="s">
        <v>41</v>
      </c>
      <c r="C696" s="1" t="e">
        <f>VLOOKUP(PROJETS!B696,CLIENTS!$B$2:$C$700, 2, FALSE)</f>
        <v>#N/A</v>
      </c>
      <c r="H696" s="9">
        <f t="shared" si="21"/>
        <v>0</v>
      </c>
      <c r="K696" s="4" t="str">
        <f>IF(D696="","",COUNTIF(TÂCHES!$D$2:$D$699,D696))</f>
        <v/>
      </c>
      <c r="L696" s="4">
        <f ca="1">SUMIF(TÂCHES!$D$2:$O$699,PROJETS!D696,TÂCHES!$K$2:$K$699)</f>
        <v>0</v>
      </c>
      <c r="M696" s="4">
        <f>COUNTIFS(TÂCHES!$N$2:$N$699,"Terminé",TÂCHES!$D$2:$D$699,D696)</f>
        <v>0</v>
      </c>
      <c r="N696" s="3" t="str">
        <f>IF(NOT(ISBLANK(G696)),G696-PARAMETRES!$C$6,"")</f>
        <v/>
      </c>
      <c r="O696" s="1" t="str">
        <f t="shared" si="20"/>
        <v>0</v>
      </c>
    </row>
    <row r="697" spans="1:15" x14ac:dyDescent="0.25">
      <c r="A697" s="1">
        <v>696</v>
      </c>
      <c r="B697" s="1" t="s">
        <v>41</v>
      </c>
      <c r="C697" s="1" t="e">
        <f>VLOOKUP(PROJETS!B697,CLIENTS!$B$2:$C$700, 2, FALSE)</f>
        <v>#N/A</v>
      </c>
      <c r="H697" s="9">
        <f t="shared" si="21"/>
        <v>0</v>
      </c>
      <c r="K697" s="4" t="str">
        <f>IF(D697="","",COUNTIF(TÂCHES!$D$2:$D$699,D697))</f>
        <v/>
      </c>
      <c r="L697" s="4">
        <f ca="1">SUMIF(TÂCHES!$D$2:$O$699,PROJETS!D697,TÂCHES!$K$2:$K$699)</f>
        <v>0</v>
      </c>
      <c r="M697" s="4">
        <f>COUNTIFS(TÂCHES!$N$2:$N$699,"Terminé",TÂCHES!$D$2:$D$699,D697)</f>
        <v>0</v>
      </c>
      <c r="N697" s="3" t="str">
        <f>IF(NOT(ISBLANK(G697)),G697-PARAMETRES!$C$6,"")</f>
        <v/>
      </c>
      <c r="O697" s="1" t="str">
        <f t="shared" si="20"/>
        <v>0</v>
      </c>
    </row>
    <row r="698" spans="1:15" x14ac:dyDescent="0.25">
      <c r="A698" s="1">
        <v>697</v>
      </c>
      <c r="B698" s="1" t="s">
        <v>41</v>
      </c>
      <c r="C698" s="1" t="e">
        <f>VLOOKUP(PROJETS!B698,CLIENTS!$B$2:$C$700, 2, FALSE)</f>
        <v>#N/A</v>
      </c>
      <c r="H698" s="9">
        <f t="shared" si="21"/>
        <v>0</v>
      </c>
      <c r="K698" s="4" t="str">
        <f>IF(D698="","",COUNTIF(TÂCHES!$D$2:$D$699,D698))</f>
        <v/>
      </c>
      <c r="L698" s="4">
        <f ca="1">SUMIF(TÂCHES!$D$2:$O$699,PROJETS!D698,TÂCHES!$K$2:$K$699)</f>
        <v>0</v>
      </c>
      <c r="M698" s="4">
        <f>COUNTIFS(TÂCHES!$N$2:$N$699,"Terminé",TÂCHES!$D$2:$D$699,D698)</f>
        <v>0</v>
      </c>
      <c r="N698" s="3" t="str">
        <f>IF(NOT(ISBLANK(G698)),G698-PARAMETRES!$C$6,"")</f>
        <v/>
      </c>
      <c r="O698" s="1" t="str">
        <f t="shared" si="20"/>
        <v>0</v>
      </c>
    </row>
    <row r="699" spans="1:15" x14ac:dyDescent="0.25">
      <c r="A699" s="1">
        <v>698</v>
      </c>
      <c r="B699" s="1" t="s">
        <v>41</v>
      </c>
      <c r="C699" s="1" t="e">
        <f>VLOOKUP(PROJETS!B699,CLIENTS!$B$2:$C$700, 2, FALSE)</f>
        <v>#N/A</v>
      </c>
      <c r="H699" s="9">
        <f t="shared" si="21"/>
        <v>0</v>
      </c>
      <c r="K699" s="4" t="str">
        <f>IF(D699="","",COUNTIF(TÂCHES!$D$2:$D$699,D699))</f>
        <v/>
      </c>
      <c r="L699" s="4">
        <f ca="1">SUMIF(TÂCHES!$D$2:$O$699,PROJETS!D699,TÂCHES!$K$2:$K$699)</f>
        <v>0</v>
      </c>
      <c r="M699" s="4">
        <f>COUNTIFS(TÂCHES!$N$2:$N$699,"Terminé",TÂCHES!$D$2:$D$699,D699)</f>
        <v>0</v>
      </c>
      <c r="N699" s="3" t="str">
        <f>IF(NOT(ISBLANK(G699)),G699-PARAMETRES!$C$6,"")</f>
        <v/>
      </c>
      <c r="O699" s="1" t="str">
        <f t="shared" si="20"/>
        <v>0</v>
      </c>
    </row>
    <row r="700" spans="1:15" x14ac:dyDescent="0.25">
      <c r="A700" s="1">
        <v>699</v>
      </c>
      <c r="B700" s="1" t="s">
        <v>41</v>
      </c>
      <c r="C700" s="1" t="e">
        <f>VLOOKUP(PROJETS!B700,CLIENTS!$B$2:$C$700, 2, FALSE)</f>
        <v>#N/A</v>
      </c>
      <c r="H700" s="9">
        <f t="shared" si="21"/>
        <v>0</v>
      </c>
      <c r="K700" s="4" t="str">
        <f>IF(D700="","",COUNTIF(TÂCHES!$D$2:$D$699,D700))</f>
        <v/>
      </c>
      <c r="L700" s="4"/>
      <c r="M700" s="4">
        <f>COUNTIFS(TÂCHES!$N$2:$N$699,"Terminé",TÂCHES!$D$2:$D$699,D700)</f>
        <v>0</v>
      </c>
      <c r="N700" s="3" t="str">
        <f>IF(NOT(ISBLANK(G700)),G700-PARAMETRES!$C$6,"")</f>
        <v/>
      </c>
      <c r="O700" s="1" t="str">
        <f t="shared" si="20"/>
        <v>0</v>
      </c>
    </row>
  </sheetData>
  <customSheetViews>
    <customSheetView guid="{C13BF634-D626-4580-8682-42E5361F180D}" showAutoFilter="1">
      <pane ySplit="1" topLeftCell="A2" activePane="bottomLeft" state="frozen"/>
      <selection pane="bottomLeft" activeCell="L3" sqref="L3"/>
      <pageMargins left="0.7" right="0.7" top="0.75" bottom="0.75" header="0.3" footer="0.3"/>
      <pageSetup paperSize="9" orientation="portrait" verticalDpi="0" r:id="rId1"/>
      <autoFilter ref="A1:M701"/>
    </customSheetView>
  </customSheetViews>
  <conditionalFormatting sqref="N2:N700">
    <cfRule type="cellIs" dxfId="12" priority="4" operator="lessThan">
      <formula>0</formula>
    </cfRule>
    <cfRule type="cellIs" dxfId="11" priority="7" operator="greaterThan">
      <formula>16</formula>
    </cfRule>
    <cfRule type="cellIs" dxfId="10" priority="8" stopIfTrue="1" operator="equal">
      <formula>0</formula>
    </cfRule>
    <cfRule type="cellIs" dxfId="9" priority="9" operator="lessThanOrEqual">
      <formula>15</formula>
    </cfRule>
  </conditionalFormatting>
  <conditionalFormatting sqref="N2:N700">
    <cfRule type="cellIs" dxfId="8" priority="5" operator="greaterThan">
      <formula>10000</formula>
    </cfRule>
  </conditionalFormatting>
  <conditionalFormatting sqref="L2:M699">
    <cfRule type="cellIs" dxfId="7" priority="3" operator="equal">
      <formula>0</formula>
    </cfRule>
  </conditionalFormatting>
  <conditionalFormatting sqref="M2">
    <cfRule type="expression" dxfId="6" priority="1">
      <formula>$M$2&lt;$K$2</formula>
    </cfRule>
    <cfRule type="expression" dxfId="5" priority="2">
      <formula>$M$2=$K$2</formula>
    </cfRule>
  </conditionalFormatting>
  <dataValidations count="1">
    <dataValidation type="list" allowBlank="1" showInputMessage="1" showErrorMessage="1" sqref="I2">
      <formula1>statut</formula1>
    </dataValidation>
  </dataValidation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PARAMETRES!$L$3:$L$7</xm:f>
          </x14:formula1>
          <xm:sqref>I3:I700</xm:sqref>
        </x14:dataValidation>
        <x14:dataValidation type="list" allowBlank="1" showInputMessage="1" showErrorMessage="1">
          <x14:formula1>
            <xm:f>CLIENTS!$B$2:$B$700</xm:f>
          </x14:formula1>
          <xm:sqref>B2:B700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8"/>
  </sheetPr>
  <dimension ref="A1:O699"/>
  <sheetViews>
    <sheetView topLeftCell="H40" zoomScaleNormal="100" workbookViewId="0">
      <selection activeCell="N55" sqref="N55"/>
    </sheetView>
  </sheetViews>
  <sheetFormatPr baseColWidth="10" defaultRowHeight="15" x14ac:dyDescent="0.25"/>
  <cols>
    <col min="1" max="1" width="16.85546875" style="1" customWidth="1"/>
    <col min="2" max="2" width="7.7109375" style="1" bestFit="1" customWidth="1"/>
    <col min="3" max="3" width="26.7109375" style="51" customWidth="1"/>
    <col min="4" max="4" width="16.5703125" style="49" customWidth="1"/>
    <col min="5" max="5" width="18.140625" style="1" customWidth="1"/>
    <col min="6" max="6" width="23.85546875" style="1" bestFit="1" customWidth="1"/>
    <col min="7" max="7" width="15.28515625" style="1" customWidth="1"/>
    <col min="8" max="8" width="64.140625" style="1" bestFit="1" customWidth="1"/>
    <col min="9" max="9" width="16.28515625" style="1" hidden="1" customWidth="1"/>
    <col min="10" max="10" width="13.5703125" style="1" hidden="1" customWidth="1"/>
    <col min="11" max="11" width="22.28515625" style="1" customWidth="1"/>
    <col min="12" max="12" width="19.28515625" style="1" customWidth="1"/>
    <col min="13" max="13" width="21.5703125" style="1" customWidth="1"/>
    <col min="14" max="15" width="24.42578125" customWidth="1"/>
  </cols>
  <sheetData>
    <row r="1" spans="1:15" s="5" customFormat="1" x14ac:dyDescent="0.25">
      <c r="A1" s="8" t="s">
        <v>20</v>
      </c>
      <c r="B1" s="8" t="s">
        <v>53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50</v>
      </c>
      <c r="L1" s="8" t="s">
        <v>51</v>
      </c>
      <c r="M1" s="8" t="s">
        <v>52</v>
      </c>
      <c r="N1" s="8" t="s">
        <v>162</v>
      </c>
      <c r="O1" s="8" t="s">
        <v>6</v>
      </c>
    </row>
    <row r="2" spans="1:15" x14ac:dyDescent="0.25">
      <c r="A2" s="60" t="str">
        <f>IF(NOT(ISBLANK(C2)),CONCATENATE(PARAMETRES!$C$5,B2),"")</f>
        <v>TAC_1</v>
      </c>
      <c r="B2" s="60">
        <v>1</v>
      </c>
      <c r="C2" s="60" t="s">
        <v>48</v>
      </c>
      <c r="D2" s="60" t="s">
        <v>47</v>
      </c>
      <c r="E2" s="60" t="s">
        <v>34</v>
      </c>
      <c r="F2" s="60" t="s">
        <v>56</v>
      </c>
      <c r="G2" s="60" t="s">
        <v>62</v>
      </c>
      <c r="H2" s="62" t="s">
        <v>100</v>
      </c>
      <c r="I2" s="63">
        <v>42668</v>
      </c>
      <c r="J2" s="63">
        <v>42680</v>
      </c>
      <c r="K2" s="60">
        <v>1</v>
      </c>
      <c r="L2" s="60">
        <v>0.5</v>
      </c>
      <c r="M2" s="76">
        <f>ABS(L2-K2)</f>
        <v>0.5</v>
      </c>
      <c r="N2" s="60" t="s">
        <v>15</v>
      </c>
      <c r="O2" s="64"/>
    </row>
    <row r="3" spans="1:15" x14ac:dyDescent="0.25">
      <c r="A3" s="60" t="str">
        <f>IF(NOT(ISBLANK(C3)),CONCATENATE(PARAMETRES!$C$5,B3),"")</f>
        <v>TAC_2</v>
      </c>
      <c r="B3" s="60">
        <v>2</v>
      </c>
      <c r="C3" s="60" t="s">
        <v>49</v>
      </c>
      <c r="D3" s="60" t="s">
        <v>47</v>
      </c>
      <c r="E3" s="60" t="s">
        <v>34</v>
      </c>
      <c r="F3" s="60" t="s">
        <v>56</v>
      </c>
      <c r="G3" s="60" t="s">
        <v>62</v>
      </c>
      <c r="H3" s="62" t="s">
        <v>101</v>
      </c>
      <c r="I3" s="63">
        <v>42668</v>
      </c>
      <c r="J3" s="63">
        <v>42680</v>
      </c>
      <c r="K3" s="60">
        <v>1</v>
      </c>
      <c r="L3" s="60">
        <v>0.5</v>
      </c>
      <c r="M3" s="60">
        <f t="shared" ref="M3:M66" si="0">ABS(L3-K3)</f>
        <v>0.5</v>
      </c>
      <c r="N3" s="60" t="s">
        <v>15</v>
      </c>
      <c r="O3" s="64"/>
    </row>
    <row r="4" spans="1:15" ht="30" x14ac:dyDescent="0.25">
      <c r="A4" s="60" t="str">
        <f>IF(NOT(ISBLANK(C4)),CONCATENATE(PARAMETRES!$C$5,B4),"")</f>
        <v>TAC_3</v>
      </c>
      <c r="B4" s="60">
        <v>3</v>
      </c>
      <c r="C4" s="61" t="s">
        <v>102</v>
      </c>
      <c r="D4" s="60" t="s">
        <v>47</v>
      </c>
      <c r="E4" s="60" t="s">
        <v>34</v>
      </c>
      <c r="F4" s="60" t="s">
        <v>61</v>
      </c>
      <c r="G4" s="60" t="s">
        <v>64</v>
      </c>
      <c r="H4" s="62" t="s">
        <v>106</v>
      </c>
      <c r="I4" s="63">
        <v>42668</v>
      </c>
      <c r="J4" s="63">
        <v>42679</v>
      </c>
      <c r="K4" s="60">
        <v>1</v>
      </c>
      <c r="L4" s="60">
        <v>1</v>
      </c>
      <c r="M4" s="60">
        <f t="shared" si="0"/>
        <v>0</v>
      </c>
      <c r="N4" s="60" t="s">
        <v>15</v>
      </c>
      <c r="O4" s="64"/>
    </row>
    <row r="5" spans="1:15" s="32" customFormat="1" x14ac:dyDescent="0.25">
      <c r="A5" s="11" t="str">
        <f>IF(NOT(ISBLANK(C5)),CONCATENATE(PARAMETRES!$C$5,B5),"")</f>
        <v>TAC_4</v>
      </c>
      <c r="B5" s="11">
        <v>4</v>
      </c>
      <c r="C5" s="11" t="s">
        <v>104</v>
      </c>
      <c r="D5" s="11" t="s">
        <v>47</v>
      </c>
      <c r="E5" s="11" t="s">
        <v>30</v>
      </c>
      <c r="F5" s="11" t="s">
        <v>105</v>
      </c>
      <c r="G5" s="11" t="s">
        <v>65</v>
      </c>
      <c r="H5" s="53" t="s">
        <v>103</v>
      </c>
      <c r="I5" s="54">
        <v>42680</v>
      </c>
      <c r="J5" s="54">
        <v>42702</v>
      </c>
      <c r="K5" s="11">
        <v>2.78</v>
      </c>
      <c r="L5" s="11">
        <v>4.28</v>
      </c>
      <c r="M5" s="11">
        <f t="shared" si="0"/>
        <v>1.5000000000000004</v>
      </c>
      <c r="N5" s="11" t="s">
        <v>15</v>
      </c>
      <c r="O5" s="10"/>
    </row>
    <row r="6" spans="1:15" x14ac:dyDescent="0.25">
      <c r="A6" s="1" t="str">
        <f>IF(NOT(ISBLANK(C6)),CONCATENATE(PARAMETRES!$C$5,B6),"")</f>
        <v>TAC_5</v>
      </c>
      <c r="B6" s="1">
        <v>5</v>
      </c>
      <c r="C6" s="52" t="s">
        <v>104</v>
      </c>
      <c r="D6" s="50" t="s">
        <v>47</v>
      </c>
      <c r="E6" s="50" t="s">
        <v>30</v>
      </c>
      <c r="F6" s="50" t="s">
        <v>105</v>
      </c>
      <c r="G6" s="50" t="s">
        <v>65</v>
      </c>
      <c r="H6" s="48" t="s">
        <v>107</v>
      </c>
      <c r="I6" s="47">
        <v>42680</v>
      </c>
      <c r="J6" s="47">
        <v>42702</v>
      </c>
      <c r="K6" s="1">
        <v>0.5</v>
      </c>
      <c r="L6" s="1">
        <v>0.22</v>
      </c>
      <c r="M6" s="1">
        <f t="shared" si="0"/>
        <v>0.28000000000000003</v>
      </c>
      <c r="N6" s="58" t="s">
        <v>15</v>
      </c>
    </row>
    <row r="7" spans="1:15" ht="30" x14ac:dyDescent="0.25">
      <c r="A7" s="1" t="str">
        <f>IF(NOT(ISBLANK(C7)),CONCATENATE(PARAMETRES!$C$5,B7),"")</f>
        <v>TAC_6</v>
      </c>
      <c r="B7" s="1">
        <v>6</v>
      </c>
      <c r="C7" s="52" t="s">
        <v>104</v>
      </c>
      <c r="D7" s="50" t="s">
        <v>47</v>
      </c>
      <c r="E7" s="50" t="s">
        <v>30</v>
      </c>
      <c r="F7" s="50" t="s">
        <v>105</v>
      </c>
      <c r="G7" s="50" t="s">
        <v>65</v>
      </c>
      <c r="H7" s="48" t="s">
        <v>108</v>
      </c>
      <c r="I7" s="47">
        <v>42680</v>
      </c>
      <c r="J7" s="47">
        <v>42702</v>
      </c>
      <c r="K7" s="1">
        <v>0.5</v>
      </c>
      <c r="L7" s="1">
        <v>1</v>
      </c>
      <c r="M7" s="1">
        <f t="shared" si="0"/>
        <v>0.5</v>
      </c>
      <c r="N7" s="58" t="s">
        <v>15</v>
      </c>
    </row>
    <row r="8" spans="1:15" x14ac:dyDescent="0.25">
      <c r="A8" s="1" t="str">
        <f>IF(NOT(ISBLANK(C8)),CONCATENATE(PARAMETRES!$C$5,B8),"")</f>
        <v>TAC_7</v>
      </c>
      <c r="B8" s="1">
        <v>7</v>
      </c>
      <c r="C8" s="52" t="s">
        <v>104</v>
      </c>
      <c r="D8" s="50" t="s">
        <v>47</v>
      </c>
      <c r="E8" s="50" t="s">
        <v>30</v>
      </c>
      <c r="F8" s="50" t="s">
        <v>105</v>
      </c>
      <c r="G8" s="50" t="s">
        <v>65</v>
      </c>
      <c r="H8" s="48" t="s">
        <v>109</v>
      </c>
      <c r="I8" s="47">
        <v>42680</v>
      </c>
      <c r="J8" s="47">
        <v>42702</v>
      </c>
      <c r="K8" s="1">
        <v>0.25</v>
      </c>
      <c r="L8" s="1">
        <v>0.08</v>
      </c>
      <c r="M8" s="1">
        <f t="shared" si="0"/>
        <v>0.16999999999999998</v>
      </c>
      <c r="N8" s="58" t="s">
        <v>15</v>
      </c>
    </row>
    <row r="9" spans="1:15" x14ac:dyDescent="0.25">
      <c r="A9" s="11" t="str">
        <f>IF(NOT(ISBLANK(C9)),CONCATENATE(PARAMETRES!$C$5,B9),"")</f>
        <v>TAC_8</v>
      </c>
      <c r="B9" s="11">
        <v>8</v>
      </c>
      <c r="C9" s="11" t="s">
        <v>110</v>
      </c>
      <c r="D9" s="11" t="s">
        <v>47</v>
      </c>
      <c r="E9" s="11" t="s">
        <v>30</v>
      </c>
      <c r="F9" s="11" t="s">
        <v>105</v>
      </c>
      <c r="G9" s="11" t="s">
        <v>60</v>
      </c>
      <c r="H9" s="53" t="s">
        <v>111</v>
      </c>
      <c r="I9" s="54">
        <v>42680</v>
      </c>
      <c r="J9" s="54">
        <v>42700</v>
      </c>
      <c r="K9" s="11">
        <v>0.01</v>
      </c>
      <c r="L9" s="11">
        <v>0.01</v>
      </c>
      <c r="M9" s="11">
        <f t="shared" si="0"/>
        <v>0</v>
      </c>
      <c r="N9" s="11" t="s">
        <v>15</v>
      </c>
      <c r="O9" s="10"/>
    </row>
    <row r="10" spans="1:15" x14ac:dyDescent="0.25">
      <c r="A10" s="1" t="str">
        <f>IF(NOT(ISBLANK(C10)),CONCATENATE(PARAMETRES!$C$5,B10),"")</f>
        <v>TAC_9</v>
      </c>
      <c r="B10" s="1">
        <v>9</v>
      </c>
      <c r="C10" s="52" t="s">
        <v>110</v>
      </c>
      <c r="D10" s="52" t="s">
        <v>47</v>
      </c>
      <c r="E10" s="52" t="s">
        <v>30</v>
      </c>
      <c r="F10" s="52" t="s">
        <v>105</v>
      </c>
      <c r="G10" s="52" t="s">
        <v>60</v>
      </c>
      <c r="H10" s="48" t="s">
        <v>112</v>
      </c>
      <c r="I10" s="47">
        <v>42680</v>
      </c>
      <c r="J10" s="47">
        <v>42700</v>
      </c>
      <c r="K10" s="58">
        <v>0.01</v>
      </c>
      <c r="L10" s="58">
        <v>0.01</v>
      </c>
      <c r="M10" s="1">
        <f t="shared" si="0"/>
        <v>0</v>
      </c>
      <c r="N10" s="58" t="s">
        <v>15</v>
      </c>
    </row>
    <row r="11" spans="1:15" ht="30" x14ac:dyDescent="0.25">
      <c r="A11" s="1" t="str">
        <f>IF(NOT(ISBLANK(C11)),CONCATENATE(PARAMETRES!$C$5,B11),"")</f>
        <v>TAC_10</v>
      </c>
      <c r="B11" s="1">
        <v>10</v>
      </c>
      <c r="C11" s="52" t="s">
        <v>110</v>
      </c>
      <c r="D11" s="52" t="s">
        <v>47</v>
      </c>
      <c r="E11" s="52" t="s">
        <v>30</v>
      </c>
      <c r="F11" s="52" t="s">
        <v>105</v>
      </c>
      <c r="G11" s="52" t="s">
        <v>60</v>
      </c>
      <c r="H11" s="48" t="s">
        <v>113</v>
      </c>
      <c r="I11" s="47">
        <v>42680</v>
      </c>
      <c r="J11" s="47">
        <v>42700</v>
      </c>
      <c r="K11" s="58">
        <v>0.01</v>
      </c>
      <c r="L11" s="58">
        <v>0.01</v>
      </c>
      <c r="M11" s="1">
        <f t="shared" si="0"/>
        <v>0</v>
      </c>
      <c r="N11" s="58" t="s">
        <v>15</v>
      </c>
    </row>
    <row r="12" spans="1:15" x14ac:dyDescent="0.25">
      <c r="A12" s="1" t="str">
        <f>IF(NOT(ISBLANK(C12)),CONCATENATE(PARAMETRES!$C$5,B12),"")</f>
        <v>TAC_11</v>
      </c>
      <c r="B12" s="1">
        <v>11</v>
      </c>
      <c r="C12" s="52" t="s">
        <v>110</v>
      </c>
      <c r="D12" s="52" t="s">
        <v>47</v>
      </c>
      <c r="E12" s="52" t="s">
        <v>30</v>
      </c>
      <c r="F12" s="52" t="s">
        <v>105</v>
      </c>
      <c r="G12" s="52" t="s">
        <v>60</v>
      </c>
      <c r="H12" s="48" t="s">
        <v>114</v>
      </c>
      <c r="I12" s="47">
        <v>42680</v>
      </c>
      <c r="J12" s="47">
        <v>42700</v>
      </c>
      <c r="K12" s="58">
        <v>0.01</v>
      </c>
      <c r="L12" s="58">
        <v>0.01</v>
      </c>
      <c r="M12" s="1">
        <f t="shared" si="0"/>
        <v>0</v>
      </c>
      <c r="N12" s="58" t="s">
        <v>15</v>
      </c>
    </row>
    <row r="13" spans="1:15" x14ac:dyDescent="0.25">
      <c r="A13" s="1" t="str">
        <f>IF(NOT(ISBLANK(C13)),CONCATENATE(PARAMETRES!$C$5,B13),"")</f>
        <v>TAC_12</v>
      </c>
      <c r="B13" s="1">
        <v>12</v>
      </c>
      <c r="C13" s="52" t="s">
        <v>110</v>
      </c>
      <c r="D13" s="52" t="s">
        <v>47</v>
      </c>
      <c r="E13" s="52" t="s">
        <v>30</v>
      </c>
      <c r="F13" s="52" t="s">
        <v>105</v>
      </c>
      <c r="G13" s="52" t="s">
        <v>60</v>
      </c>
      <c r="H13" s="48" t="s">
        <v>115</v>
      </c>
      <c r="I13" s="47">
        <v>42680</v>
      </c>
      <c r="J13" s="47">
        <v>42700</v>
      </c>
      <c r="K13" s="1">
        <v>2.97</v>
      </c>
      <c r="L13" s="1">
        <v>2.5</v>
      </c>
      <c r="M13" s="1">
        <f t="shared" si="0"/>
        <v>0.4700000000000002</v>
      </c>
      <c r="N13" s="58" t="s">
        <v>15</v>
      </c>
    </row>
    <row r="14" spans="1:15" x14ac:dyDescent="0.25">
      <c r="A14" s="1" t="str">
        <f>IF(NOT(ISBLANK(C14)),CONCATENATE(PARAMETRES!$C$5,B14),"")</f>
        <v>TAC_13</v>
      </c>
      <c r="B14" s="1">
        <v>13</v>
      </c>
      <c r="C14" s="52" t="s">
        <v>110</v>
      </c>
      <c r="D14" s="52" t="s">
        <v>47</v>
      </c>
      <c r="E14" s="52" t="s">
        <v>30</v>
      </c>
      <c r="F14" s="52" t="s">
        <v>105</v>
      </c>
      <c r="G14" s="52" t="s">
        <v>60</v>
      </c>
      <c r="H14" s="48" t="s">
        <v>116</v>
      </c>
      <c r="I14" s="47">
        <v>42680</v>
      </c>
      <c r="J14" s="47">
        <v>42700</v>
      </c>
      <c r="K14" s="1">
        <v>0.5</v>
      </c>
      <c r="L14" s="1">
        <v>0.5</v>
      </c>
      <c r="M14" s="1">
        <f t="shared" si="0"/>
        <v>0</v>
      </c>
      <c r="N14" s="58" t="s">
        <v>15</v>
      </c>
    </row>
    <row r="15" spans="1:15" x14ac:dyDescent="0.25">
      <c r="A15" s="11" t="str">
        <f>IF(NOT(ISBLANK(C15)),CONCATENATE(PARAMETRES!$C$5,B15),"")</f>
        <v>TAC_14</v>
      </c>
      <c r="B15" s="11">
        <v>14</v>
      </c>
      <c r="C15" s="11" t="s">
        <v>117</v>
      </c>
      <c r="D15" s="11" t="s">
        <v>47</v>
      </c>
      <c r="E15" s="11" t="s">
        <v>30</v>
      </c>
      <c r="F15" s="11" t="s">
        <v>105</v>
      </c>
      <c r="G15" s="11" t="s">
        <v>65</v>
      </c>
      <c r="H15" s="53" t="s">
        <v>118</v>
      </c>
      <c r="I15" s="11"/>
      <c r="J15" s="11"/>
      <c r="K15" s="11">
        <v>0.5</v>
      </c>
      <c r="L15" s="11">
        <v>0.5</v>
      </c>
      <c r="M15" s="11">
        <f t="shared" si="0"/>
        <v>0</v>
      </c>
      <c r="N15" s="11" t="s">
        <v>15</v>
      </c>
      <c r="O15" s="10"/>
    </row>
    <row r="16" spans="1:15" x14ac:dyDescent="0.25">
      <c r="A16" s="1" t="str">
        <f>IF(NOT(ISBLANK(C16)),CONCATENATE(PARAMETRES!$C$5,B16),"")</f>
        <v>TAC_15</v>
      </c>
      <c r="B16" s="1">
        <v>15</v>
      </c>
      <c r="C16" s="56" t="s">
        <v>117</v>
      </c>
      <c r="D16" s="56" t="s">
        <v>47</v>
      </c>
      <c r="E16" s="56" t="s">
        <v>30</v>
      </c>
      <c r="F16" s="56" t="s">
        <v>105</v>
      </c>
      <c r="G16" s="56" t="s">
        <v>65</v>
      </c>
      <c r="H16" s="48" t="s">
        <v>119</v>
      </c>
      <c r="K16" s="1">
        <v>0.08</v>
      </c>
      <c r="L16" s="1">
        <v>0.08</v>
      </c>
      <c r="M16" s="1">
        <f t="shared" si="0"/>
        <v>0</v>
      </c>
      <c r="N16" s="58" t="s">
        <v>15</v>
      </c>
    </row>
    <row r="17" spans="1:15" x14ac:dyDescent="0.25">
      <c r="A17" s="1" t="str">
        <f>IF(NOT(ISBLANK(C17)),CONCATENATE(PARAMETRES!$C$5,B17),"")</f>
        <v>TAC_16</v>
      </c>
      <c r="B17" s="55">
        <v>16</v>
      </c>
      <c r="C17" s="56" t="s">
        <v>117</v>
      </c>
      <c r="D17" s="56" t="s">
        <v>47</v>
      </c>
      <c r="E17" s="56" t="s">
        <v>30</v>
      </c>
      <c r="F17" s="56" t="s">
        <v>105</v>
      </c>
      <c r="G17" s="56" t="s">
        <v>65</v>
      </c>
      <c r="H17" s="48" t="s">
        <v>120</v>
      </c>
      <c r="K17" s="1">
        <v>0.86</v>
      </c>
      <c r="L17" s="58">
        <v>0.86</v>
      </c>
      <c r="M17" s="1">
        <f t="shared" si="0"/>
        <v>0</v>
      </c>
      <c r="N17" s="58" t="s">
        <v>15</v>
      </c>
    </row>
    <row r="18" spans="1:15" x14ac:dyDescent="0.25">
      <c r="A18" s="1" t="str">
        <f>IF(NOT(ISBLANK(C18)),CONCATENATE(PARAMETRES!$C$5,B18),"")</f>
        <v>TAC_17</v>
      </c>
      <c r="B18" s="55">
        <v>17</v>
      </c>
      <c r="C18" s="56" t="s">
        <v>117</v>
      </c>
      <c r="D18" s="56" t="s">
        <v>47</v>
      </c>
      <c r="E18" s="56" t="s">
        <v>30</v>
      </c>
      <c r="F18" s="56" t="s">
        <v>105</v>
      </c>
      <c r="G18" s="56" t="s">
        <v>65</v>
      </c>
      <c r="H18" s="48" t="s">
        <v>121</v>
      </c>
      <c r="K18" s="1">
        <v>0.86</v>
      </c>
      <c r="L18" s="58">
        <v>0.86</v>
      </c>
      <c r="M18" s="1">
        <f t="shared" si="0"/>
        <v>0</v>
      </c>
      <c r="N18" s="58" t="s">
        <v>15</v>
      </c>
    </row>
    <row r="19" spans="1:15" x14ac:dyDescent="0.25">
      <c r="A19" s="1" t="str">
        <f>IF(NOT(ISBLANK(C19)),CONCATENATE(PARAMETRES!$C$5,B19),"")</f>
        <v>TAC_18</v>
      </c>
      <c r="B19" s="55">
        <v>18</v>
      </c>
      <c r="C19" s="56" t="s">
        <v>117</v>
      </c>
      <c r="D19" s="56" t="s">
        <v>47</v>
      </c>
      <c r="E19" s="56" t="s">
        <v>30</v>
      </c>
      <c r="F19" s="56" t="s">
        <v>105</v>
      </c>
      <c r="G19" s="56" t="s">
        <v>65</v>
      </c>
      <c r="H19" s="48" t="s">
        <v>122</v>
      </c>
      <c r="K19" s="1">
        <v>0.01</v>
      </c>
      <c r="L19" s="58">
        <v>0.01</v>
      </c>
      <c r="M19" s="1">
        <f t="shared" si="0"/>
        <v>0</v>
      </c>
      <c r="N19" s="58" t="s">
        <v>15</v>
      </c>
    </row>
    <row r="20" spans="1:15" x14ac:dyDescent="0.25">
      <c r="A20" s="1" t="str">
        <f>IF(NOT(ISBLANK(C20)),CONCATENATE(PARAMETRES!$C$5,B20),"")</f>
        <v>TAC_19</v>
      </c>
      <c r="B20" s="55">
        <v>19</v>
      </c>
      <c r="C20" s="56" t="s">
        <v>117</v>
      </c>
      <c r="D20" s="56" t="s">
        <v>47</v>
      </c>
      <c r="E20" s="56" t="s">
        <v>30</v>
      </c>
      <c r="F20" s="56" t="s">
        <v>105</v>
      </c>
      <c r="G20" s="56" t="s">
        <v>65</v>
      </c>
      <c r="H20" s="48" t="s">
        <v>123</v>
      </c>
      <c r="K20" s="1">
        <v>0.08</v>
      </c>
      <c r="L20" s="58">
        <v>0.08</v>
      </c>
      <c r="M20" s="1">
        <f t="shared" si="0"/>
        <v>0</v>
      </c>
      <c r="N20" s="58" t="s">
        <v>15</v>
      </c>
    </row>
    <row r="21" spans="1:15" x14ac:dyDescent="0.25">
      <c r="A21" s="11" t="str">
        <f>IF(NOT(ISBLANK(C21)),CONCATENATE(PARAMETRES!$C$5,B21),"")</f>
        <v>TAC_20</v>
      </c>
      <c r="B21" s="11">
        <v>20</v>
      </c>
      <c r="C21" s="11" t="s">
        <v>124</v>
      </c>
      <c r="D21" s="11" t="s">
        <v>47</v>
      </c>
      <c r="E21" s="11" t="s">
        <v>30</v>
      </c>
      <c r="F21" s="11" t="s">
        <v>105</v>
      </c>
      <c r="G21" s="11" t="s">
        <v>65</v>
      </c>
      <c r="H21" s="53" t="s">
        <v>125</v>
      </c>
      <c r="I21" s="11"/>
      <c r="J21" s="11"/>
      <c r="K21" s="11">
        <v>0.03</v>
      </c>
      <c r="L21" s="11">
        <v>0.03</v>
      </c>
      <c r="M21" s="11">
        <f t="shared" si="0"/>
        <v>0</v>
      </c>
      <c r="N21" s="11" t="s">
        <v>15</v>
      </c>
      <c r="O21" s="10"/>
    </row>
    <row r="22" spans="1:15" x14ac:dyDescent="0.25">
      <c r="A22" s="1" t="str">
        <f>IF(NOT(ISBLANK(C22)),CONCATENATE(PARAMETRES!$C$5,B22),"")</f>
        <v>TAC_21</v>
      </c>
      <c r="B22" s="55">
        <v>21</v>
      </c>
      <c r="C22" s="57" t="s">
        <v>124</v>
      </c>
      <c r="D22" s="57" t="s">
        <v>47</v>
      </c>
      <c r="E22" s="57" t="s">
        <v>30</v>
      </c>
      <c r="F22" s="57" t="s">
        <v>105</v>
      </c>
      <c r="G22" s="57" t="s">
        <v>65</v>
      </c>
      <c r="H22" s="48" t="s">
        <v>126</v>
      </c>
      <c r="K22" s="1">
        <v>3</v>
      </c>
      <c r="L22" s="1">
        <v>3</v>
      </c>
      <c r="M22" s="1">
        <f t="shared" si="0"/>
        <v>0</v>
      </c>
      <c r="N22" s="58" t="s">
        <v>15</v>
      </c>
    </row>
    <row r="23" spans="1:15" x14ac:dyDescent="0.25">
      <c r="A23" s="1" t="str">
        <f>IF(NOT(ISBLANK(C23)),CONCATENATE(PARAMETRES!$C$5,B23),"")</f>
        <v>TAC_22</v>
      </c>
      <c r="B23" s="55">
        <v>22</v>
      </c>
      <c r="C23" s="57" t="s">
        <v>124</v>
      </c>
      <c r="D23" s="57" t="s">
        <v>47</v>
      </c>
      <c r="E23" s="57" t="s">
        <v>30</v>
      </c>
      <c r="F23" s="57" t="s">
        <v>105</v>
      </c>
      <c r="G23" s="57" t="s">
        <v>65</v>
      </c>
      <c r="H23" s="48" t="s">
        <v>125</v>
      </c>
      <c r="K23" s="1">
        <v>0.03</v>
      </c>
      <c r="L23" s="1">
        <v>0.03</v>
      </c>
      <c r="M23" s="1">
        <f t="shared" si="0"/>
        <v>0</v>
      </c>
      <c r="N23" s="58" t="s">
        <v>15</v>
      </c>
    </row>
    <row r="24" spans="1:15" x14ac:dyDescent="0.25">
      <c r="A24" s="1" t="str">
        <f>IF(NOT(ISBLANK(C24)),CONCATENATE(PARAMETRES!$C$5,B24),"")</f>
        <v>TAC_23</v>
      </c>
      <c r="B24" s="55">
        <v>23</v>
      </c>
      <c r="C24" s="57" t="s">
        <v>124</v>
      </c>
      <c r="D24" s="57" t="s">
        <v>47</v>
      </c>
      <c r="E24" s="57" t="s">
        <v>30</v>
      </c>
      <c r="F24" s="57" t="s">
        <v>105</v>
      </c>
      <c r="G24" s="57" t="s">
        <v>65</v>
      </c>
      <c r="H24" s="48" t="s">
        <v>127</v>
      </c>
      <c r="K24" s="1">
        <v>1.5</v>
      </c>
      <c r="L24" s="1">
        <v>1.5</v>
      </c>
      <c r="M24" s="1">
        <f t="shared" si="0"/>
        <v>0</v>
      </c>
      <c r="N24" s="58" t="s">
        <v>15</v>
      </c>
    </row>
    <row r="25" spans="1:15" x14ac:dyDescent="0.25">
      <c r="A25" s="1" t="str">
        <f>IF(NOT(ISBLANK(C25)),CONCATENATE(PARAMETRES!$C$5,B25),"")</f>
        <v>TAC_24</v>
      </c>
      <c r="B25" s="55">
        <v>24</v>
      </c>
      <c r="C25" s="57" t="s">
        <v>124</v>
      </c>
      <c r="D25" s="57" t="s">
        <v>47</v>
      </c>
      <c r="E25" s="57" t="s">
        <v>30</v>
      </c>
      <c r="F25" s="57" t="s">
        <v>105</v>
      </c>
      <c r="G25" s="57" t="s">
        <v>65</v>
      </c>
      <c r="H25" s="48" t="s">
        <v>125</v>
      </c>
      <c r="K25" s="1">
        <v>0.03</v>
      </c>
      <c r="L25" s="1">
        <v>0.03</v>
      </c>
      <c r="M25" s="1">
        <f t="shared" si="0"/>
        <v>0</v>
      </c>
      <c r="N25" s="58" t="s">
        <v>15</v>
      </c>
    </row>
    <row r="26" spans="1:15" x14ac:dyDescent="0.25">
      <c r="A26" s="1" t="str">
        <f>IF(NOT(ISBLANK(C26)),CONCATENATE(PARAMETRES!$C$5,B26),"")</f>
        <v>TAC_25</v>
      </c>
      <c r="B26" s="55">
        <v>25</v>
      </c>
      <c r="C26" s="57" t="s">
        <v>124</v>
      </c>
      <c r="D26" s="57" t="s">
        <v>47</v>
      </c>
      <c r="E26" s="57" t="s">
        <v>30</v>
      </c>
      <c r="F26" s="57" t="s">
        <v>105</v>
      </c>
      <c r="G26" s="57" t="s">
        <v>65</v>
      </c>
      <c r="H26" s="48" t="s">
        <v>128</v>
      </c>
      <c r="K26" s="1">
        <v>1.5</v>
      </c>
      <c r="L26" s="1">
        <v>1.5</v>
      </c>
      <c r="M26" s="1">
        <f t="shared" si="0"/>
        <v>0</v>
      </c>
      <c r="N26" s="58" t="s">
        <v>15</v>
      </c>
    </row>
    <row r="27" spans="1:15" x14ac:dyDescent="0.25">
      <c r="A27" s="1" t="str">
        <f>IF(NOT(ISBLANK(C27)),CONCATENATE(PARAMETRES!$C$5,B27),"")</f>
        <v>TAC_26</v>
      </c>
      <c r="B27" s="55">
        <v>26</v>
      </c>
      <c r="C27" s="57" t="s">
        <v>124</v>
      </c>
      <c r="D27" s="57" t="s">
        <v>47</v>
      </c>
      <c r="E27" s="57" t="s">
        <v>30</v>
      </c>
      <c r="F27" s="57" t="s">
        <v>105</v>
      </c>
      <c r="G27" s="57" t="s">
        <v>65</v>
      </c>
      <c r="H27" s="48" t="s">
        <v>125</v>
      </c>
      <c r="K27" s="1">
        <v>0.03</v>
      </c>
      <c r="L27" s="1">
        <v>0.03</v>
      </c>
      <c r="M27" s="1">
        <f t="shared" si="0"/>
        <v>0</v>
      </c>
      <c r="N27" s="58" t="s">
        <v>15</v>
      </c>
    </row>
    <row r="28" spans="1:15" x14ac:dyDescent="0.25">
      <c r="A28" s="1" t="str">
        <f>IF(NOT(ISBLANK(C28)),CONCATENATE(PARAMETRES!$C$5,B28),"")</f>
        <v>TAC_27</v>
      </c>
      <c r="B28" s="55">
        <v>27</v>
      </c>
      <c r="C28" s="57" t="s">
        <v>124</v>
      </c>
      <c r="D28" s="57" t="s">
        <v>47</v>
      </c>
      <c r="E28" s="57" t="s">
        <v>30</v>
      </c>
      <c r="F28" s="57" t="s">
        <v>105</v>
      </c>
      <c r="G28" s="57" t="s">
        <v>65</v>
      </c>
      <c r="H28" s="48" t="s">
        <v>129</v>
      </c>
      <c r="K28" s="1">
        <v>1.5</v>
      </c>
      <c r="L28" s="1">
        <v>1.5</v>
      </c>
      <c r="M28" s="1">
        <f t="shared" si="0"/>
        <v>0</v>
      </c>
      <c r="N28" s="58" t="s">
        <v>15</v>
      </c>
    </row>
    <row r="29" spans="1:15" x14ac:dyDescent="0.25">
      <c r="A29" s="1" t="str">
        <f>IF(NOT(ISBLANK(C29)),CONCATENATE(PARAMETRES!$C$5,B29),"")</f>
        <v>TAC_28</v>
      </c>
      <c r="B29" s="55">
        <v>28</v>
      </c>
      <c r="C29" s="57" t="s">
        <v>124</v>
      </c>
      <c r="D29" s="57" t="s">
        <v>47</v>
      </c>
      <c r="E29" s="57" t="s">
        <v>30</v>
      </c>
      <c r="F29" s="57" t="s">
        <v>105</v>
      </c>
      <c r="G29" s="57" t="s">
        <v>65</v>
      </c>
      <c r="H29" s="48" t="s">
        <v>130</v>
      </c>
      <c r="K29" s="1">
        <v>0.5</v>
      </c>
      <c r="L29" s="1">
        <v>0.5</v>
      </c>
      <c r="M29" s="1">
        <f t="shared" si="0"/>
        <v>0</v>
      </c>
      <c r="N29" s="58" t="s">
        <v>15</v>
      </c>
    </row>
    <row r="30" spans="1:15" x14ac:dyDescent="0.25">
      <c r="A30" s="11" t="str">
        <f>IF(NOT(ISBLANK(C30)),CONCATENATE(PARAMETRES!$C$5,B30),"")</f>
        <v>TAC_29</v>
      </c>
      <c r="B30" s="11">
        <v>29</v>
      </c>
      <c r="C30" s="11" t="s">
        <v>131</v>
      </c>
      <c r="D30" s="11" t="s">
        <v>47</v>
      </c>
      <c r="E30" s="11" t="s">
        <v>31</v>
      </c>
      <c r="F30" s="11" t="s">
        <v>63</v>
      </c>
      <c r="G30" s="11" t="s">
        <v>65</v>
      </c>
      <c r="H30" s="53" t="s">
        <v>132</v>
      </c>
      <c r="I30" s="11"/>
      <c r="J30" s="11"/>
      <c r="K30" s="11"/>
      <c r="L30" s="11"/>
      <c r="M30" s="11">
        <f t="shared" si="0"/>
        <v>0</v>
      </c>
      <c r="N30" s="11" t="s">
        <v>15</v>
      </c>
      <c r="O30" s="10"/>
    </row>
    <row r="31" spans="1:15" x14ac:dyDescent="0.25">
      <c r="A31" s="1" t="str">
        <f>IF(NOT(ISBLANK(C31)),CONCATENATE(PARAMETRES!$C$5,B31),"")</f>
        <v>TAC_30</v>
      </c>
      <c r="B31" s="55">
        <v>30</v>
      </c>
      <c r="C31" s="59" t="s">
        <v>131</v>
      </c>
      <c r="D31" s="59" t="s">
        <v>47</v>
      </c>
      <c r="E31" s="59" t="s">
        <v>31</v>
      </c>
      <c r="F31" s="59" t="s">
        <v>63</v>
      </c>
      <c r="G31" s="59" t="s">
        <v>65</v>
      </c>
      <c r="H31" s="48" t="s">
        <v>133</v>
      </c>
      <c r="M31" s="1">
        <f t="shared" si="0"/>
        <v>0</v>
      </c>
      <c r="N31" s="58" t="s">
        <v>15</v>
      </c>
    </row>
    <row r="32" spans="1:15" x14ac:dyDescent="0.25">
      <c r="A32" s="1" t="str">
        <f>IF(NOT(ISBLANK(C32)),CONCATENATE(PARAMETRES!$C$5,B32),"")</f>
        <v>TAC_31</v>
      </c>
      <c r="B32" s="55">
        <v>31</v>
      </c>
      <c r="C32" s="59" t="s">
        <v>131</v>
      </c>
      <c r="D32" s="59" t="s">
        <v>47</v>
      </c>
      <c r="E32" s="59" t="s">
        <v>31</v>
      </c>
      <c r="F32" s="59" t="s">
        <v>63</v>
      </c>
      <c r="G32" s="59" t="s">
        <v>65</v>
      </c>
      <c r="H32" s="48" t="s">
        <v>134</v>
      </c>
      <c r="M32" s="1">
        <f t="shared" si="0"/>
        <v>0</v>
      </c>
      <c r="N32" s="58" t="s">
        <v>15</v>
      </c>
    </row>
    <row r="33" spans="1:14" x14ac:dyDescent="0.25">
      <c r="A33" s="1" t="str">
        <f>IF(NOT(ISBLANK(C33)),CONCATENATE(PARAMETRES!$C$5,B33),"")</f>
        <v>TAC_32</v>
      </c>
      <c r="B33" s="58">
        <v>32</v>
      </c>
      <c r="C33" s="59" t="s">
        <v>131</v>
      </c>
      <c r="D33" s="59" t="s">
        <v>47</v>
      </c>
      <c r="E33" s="59" t="s">
        <v>31</v>
      </c>
      <c r="F33" s="59" t="s">
        <v>63</v>
      </c>
      <c r="G33" s="59" t="s">
        <v>65</v>
      </c>
      <c r="H33" s="48" t="s">
        <v>135</v>
      </c>
      <c r="M33" s="1">
        <f t="shared" si="0"/>
        <v>0</v>
      </c>
      <c r="N33" s="58" t="s">
        <v>15</v>
      </c>
    </row>
    <row r="34" spans="1:14" x14ac:dyDescent="0.25">
      <c r="A34" s="1" t="str">
        <f>IF(NOT(ISBLANK(C34)),CONCATENATE(PARAMETRES!$C$5,B34),"")</f>
        <v>TAC_33</v>
      </c>
      <c r="B34" s="58">
        <v>33</v>
      </c>
      <c r="C34" s="59" t="s">
        <v>131</v>
      </c>
      <c r="D34" s="59" t="s">
        <v>47</v>
      </c>
      <c r="E34" s="59" t="s">
        <v>31</v>
      </c>
      <c r="F34" s="59" t="s">
        <v>63</v>
      </c>
      <c r="G34" s="59" t="s">
        <v>65</v>
      </c>
      <c r="H34" s="48" t="s">
        <v>136</v>
      </c>
      <c r="M34" s="1">
        <f t="shared" si="0"/>
        <v>0</v>
      </c>
      <c r="N34" s="58" t="s">
        <v>15</v>
      </c>
    </row>
    <row r="35" spans="1:14" x14ac:dyDescent="0.25">
      <c r="A35" s="1" t="str">
        <f>IF(NOT(ISBLANK(C35)),CONCATENATE(PARAMETRES!$C$5,B35),"")</f>
        <v>TAC_34</v>
      </c>
      <c r="B35" s="58">
        <v>34</v>
      </c>
      <c r="C35" s="59" t="s">
        <v>131</v>
      </c>
      <c r="D35" s="59" t="s">
        <v>47</v>
      </c>
      <c r="E35" s="59" t="s">
        <v>31</v>
      </c>
      <c r="F35" s="59" t="s">
        <v>63</v>
      </c>
      <c r="G35" s="59" t="s">
        <v>65</v>
      </c>
      <c r="H35" s="48" t="s">
        <v>137</v>
      </c>
      <c r="M35" s="1">
        <f t="shared" si="0"/>
        <v>0</v>
      </c>
      <c r="N35" s="58" t="s">
        <v>15</v>
      </c>
    </row>
    <row r="36" spans="1:14" x14ac:dyDescent="0.25">
      <c r="A36" s="1" t="str">
        <f>IF(NOT(ISBLANK(C36)),CONCATENATE(PARAMETRES!$C$5,B36),"")</f>
        <v>TAC_35</v>
      </c>
      <c r="B36" s="58">
        <v>35</v>
      </c>
      <c r="C36" s="59" t="s">
        <v>131</v>
      </c>
      <c r="D36" s="59" t="s">
        <v>47</v>
      </c>
      <c r="E36" s="59" t="s">
        <v>31</v>
      </c>
      <c r="F36" s="59" t="s">
        <v>63</v>
      </c>
      <c r="G36" s="59" t="s">
        <v>65</v>
      </c>
      <c r="H36" s="48" t="s">
        <v>138</v>
      </c>
      <c r="M36" s="1">
        <f t="shared" si="0"/>
        <v>0</v>
      </c>
      <c r="N36" s="58" t="s">
        <v>15</v>
      </c>
    </row>
    <row r="37" spans="1:14" x14ac:dyDescent="0.25">
      <c r="A37" s="1" t="str">
        <f>IF(NOT(ISBLANK(C37)),CONCATENATE(PARAMETRES!$C$5,B37),"")</f>
        <v>TAC_36</v>
      </c>
      <c r="B37" s="58">
        <v>36</v>
      </c>
      <c r="C37" s="59" t="s">
        <v>131</v>
      </c>
      <c r="D37" s="59" t="s">
        <v>47</v>
      </c>
      <c r="E37" s="59" t="s">
        <v>31</v>
      </c>
      <c r="F37" s="59" t="s">
        <v>63</v>
      </c>
      <c r="G37" s="59" t="s">
        <v>65</v>
      </c>
      <c r="H37" s="48" t="s">
        <v>137</v>
      </c>
      <c r="M37" s="1">
        <f t="shared" si="0"/>
        <v>0</v>
      </c>
      <c r="N37" s="58" t="s">
        <v>15</v>
      </c>
    </row>
    <row r="38" spans="1:14" x14ac:dyDescent="0.25">
      <c r="A38" s="1" t="str">
        <f>IF(NOT(ISBLANK(C38)),CONCATENATE(PARAMETRES!$C$5,B38),"")</f>
        <v>TAC_37</v>
      </c>
      <c r="B38" s="58">
        <v>37</v>
      </c>
      <c r="C38" s="59" t="s">
        <v>131</v>
      </c>
      <c r="D38" s="59" t="s">
        <v>47</v>
      </c>
      <c r="E38" s="59" t="s">
        <v>31</v>
      </c>
      <c r="F38" s="59" t="s">
        <v>63</v>
      </c>
      <c r="G38" s="59" t="s">
        <v>65</v>
      </c>
      <c r="H38" s="48" t="s">
        <v>138</v>
      </c>
      <c r="M38" s="1">
        <f t="shared" si="0"/>
        <v>0</v>
      </c>
      <c r="N38" s="58" t="s">
        <v>15</v>
      </c>
    </row>
    <row r="39" spans="1:14" x14ac:dyDescent="0.25">
      <c r="A39" s="1" t="str">
        <f>IF(NOT(ISBLANK(C39)),CONCATENATE(PARAMETRES!$C$5,B39),"")</f>
        <v>TAC_38</v>
      </c>
      <c r="B39" s="58">
        <v>38</v>
      </c>
      <c r="C39" s="59" t="s">
        <v>131</v>
      </c>
      <c r="D39" s="59" t="s">
        <v>47</v>
      </c>
      <c r="E39" s="59" t="s">
        <v>31</v>
      </c>
      <c r="F39" s="59" t="s">
        <v>63</v>
      </c>
      <c r="G39" s="59" t="s">
        <v>65</v>
      </c>
      <c r="H39" s="48" t="s">
        <v>139</v>
      </c>
      <c r="M39" s="1">
        <f t="shared" si="0"/>
        <v>0</v>
      </c>
      <c r="N39" s="58" t="s">
        <v>15</v>
      </c>
    </row>
    <row r="40" spans="1:14" x14ac:dyDescent="0.25">
      <c r="A40" s="1" t="str">
        <f>IF(NOT(ISBLANK(C40)),CONCATENATE(PARAMETRES!$C$5,B40),"")</f>
        <v>TAC_39</v>
      </c>
      <c r="B40" s="58">
        <v>39</v>
      </c>
      <c r="C40" s="59" t="s">
        <v>131</v>
      </c>
      <c r="D40" s="59" t="s">
        <v>47</v>
      </c>
      <c r="E40" s="59" t="s">
        <v>31</v>
      </c>
      <c r="F40" s="59" t="s">
        <v>63</v>
      </c>
      <c r="G40" s="59" t="s">
        <v>65</v>
      </c>
      <c r="H40" s="48" t="s">
        <v>140</v>
      </c>
      <c r="M40" s="1">
        <f t="shared" si="0"/>
        <v>0</v>
      </c>
      <c r="N40" s="58" t="s">
        <v>15</v>
      </c>
    </row>
    <row r="41" spans="1:14" x14ac:dyDescent="0.25">
      <c r="A41" s="1" t="str">
        <f>IF(NOT(ISBLANK(C41)),CONCATENATE(PARAMETRES!$C$5,B41),"")</f>
        <v>TAC_40</v>
      </c>
      <c r="B41" s="58">
        <v>40</v>
      </c>
      <c r="C41" s="59" t="s">
        <v>131</v>
      </c>
      <c r="D41" s="59" t="s">
        <v>47</v>
      </c>
      <c r="E41" s="59" t="s">
        <v>31</v>
      </c>
      <c r="F41" s="59" t="s">
        <v>63</v>
      </c>
      <c r="G41" s="59" t="s">
        <v>65</v>
      </c>
      <c r="H41" s="48" t="s">
        <v>141</v>
      </c>
      <c r="M41" s="1">
        <f t="shared" si="0"/>
        <v>0</v>
      </c>
      <c r="N41" s="58" t="s">
        <v>15</v>
      </c>
    </row>
    <row r="42" spans="1:14" x14ac:dyDescent="0.25">
      <c r="A42" s="1" t="str">
        <f>IF(NOT(ISBLANK(C42)),CONCATENATE(PARAMETRES!$C$5,B42),"")</f>
        <v>TAC_41</v>
      </c>
      <c r="B42" s="58">
        <v>41</v>
      </c>
      <c r="C42" s="59" t="s">
        <v>131</v>
      </c>
      <c r="D42" s="59" t="s">
        <v>47</v>
      </c>
      <c r="E42" s="59" t="s">
        <v>31</v>
      </c>
      <c r="F42" s="59" t="s">
        <v>63</v>
      </c>
      <c r="G42" s="59" t="s">
        <v>65</v>
      </c>
      <c r="H42" s="48" t="s">
        <v>142</v>
      </c>
      <c r="M42" s="1">
        <f t="shared" si="0"/>
        <v>0</v>
      </c>
      <c r="N42" s="58" t="s">
        <v>15</v>
      </c>
    </row>
    <row r="43" spans="1:14" x14ac:dyDescent="0.25">
      <c r="A43" s="1" t="str">
        <f>IF(NOT(ISBLANK(C43)),CONCATENATE(PARAMETRES!$C$5,B43),"")</f>
        <v>TAC_42</v>
      </c>
      <c r="B43" s="58">
        <v>42</v>
      </c>
      <c r="C43" s="59" t="s">
        <v>131</v>
      </c>
      <c r="D43" s="59" t="s">
        <v>47</v>
      </c>
      <c r="E43" s="59" t="s">
        <v>31</v>
      </c>
      <c r="F43" s="59" t="s">
        <v>63</v>
      </c>
      <c r="G43" s="59" t="s">
        <v>65</v>
      </c>
      <c r="H43" s="48" t="s">
        <v>143</v>
      </c>
      <c r="M43" s="1">
        <f t="shared" si="0"/>
        <v>0</v>
      </c>
      <c r="N43" s="58" t="s">
        <v>15</v>
      </c>
    </row>
    <row r="44" spans="1:14" x14ac:dyDescent="0.25">
      <c r="A44" s="1" t="str">
        <f>IF(NOT(ISBLANK(C44)),CONCATENATE(PARAMETRES!$C$5,B44),"")</f>
        <v>TAC_43</v>
      </c>
      <c r="B44" s="58">
        <v>43</v>
      </c>
      <c r="C44" s="59" t="s">
        <v>131</v>
      </c>
      <c r="D44" s="59" t="s">
        <v>47</v>
      </c>
      <c r="E44" s="59" t="s">
        <v>31</v>
      </c>
      <c r="F44" s="59" t="s">
        <v>63</v>
      </c>
      <c r="G44" s="59" t="s">
        <v>65</v>
      </c>
      <c r="H44" s="48" t="s">
        <v>144</v>
      </c>
      <c r="M44" s="1">
        <f t="shared" si="0"/>
        <v>0</v>
      </c>
      <c r="N44" s="58" t="s">
        <v>15</v>
      </c>
    </row>
    <row r="45" spans="1:14" x14ac:dyDescent="0.25">
      <c r="A45" s="1" t="str">
        <f>IF(NOT(ISBLANK(C45)),CONCATENATE(PARAMETRES!$C$5,B45),"")</f>
        <v>TAC_44</v>
      </c>
      <c r="B45" s="58">
        <v>44</v>
      </c>
      <c r="C45" s="59" t="s">
        <v>131</v>
      </c>
      <c r="D45" s="59" t="s">
        <v>47</v>
      </c>
      <c r="E45" s="59" t="s">
        <v>31</v>
      </c>
      <c r="F45" s="59" t="s">
        <v>63</v>
      </c>
      <c r="G45" s="59" t="s">
        <v>65</v>
      </c>
      <c r="H45" s="48" t="s">
        <v>145</v>
      </c>
      <c r="M45" s="1">
        <f t="shared" si="0"/>
        <v>0</v>
      </c>
      <c r="N45" s="58" t="s">
        <v>15</v>
      </c>
    </row>
    <row r="46" spans="1:14" x14ac:dyDescent="0.25">
      <c r="A46" s="1" t="str">
        <f>IF(NOT(ISBLANK(C46)),CONCATENATE(PARAMETRES!$C$5,B46),"")</f>
        <v>TAC_45</v>
      </c>
      <c r="B46" s="58">
        <v>45</v>
      </c>
      <c r="C46" s="59" t="s">
        <v>131</v>
      </c>
      <c r="D46" s="59" t="s">
        <v>47</v>
      </c>
      <c r="E46" s="59" t="s">
        <v>31</v>
      </c>
      <c r="F46" s="59" t="s">
        <v>63</v>
      </c>
      <c r="G46" s="59" t="s">
        <v>65</v>
      </c>
      <c r="H46" s="48" t="s">
        <v>146</v>
      </c>
      <c r="M46" s="1">
        <f t="shared" si="0"/>
        <v>0</v>
      </c>
      <c r="N46" s="58" t="s">
        <v>15</v>
      </c>
    </row>
    <row r="47" spans="1:14" x14ac:dyDescent="0.25">
      <c r="A47" s="1" t="str">
        <f>IF(NOT(ISBLANK(C47)),CONCATENATE(PARAMETRES!$C$5,B47),"")</f>
        <v>TAC_46</v>
      </c>
      <c r="B47" s="58">
        <v>46</v>
      </c>
      <c r="C47" s="59" t="s">
        <v>131</v>
      </c>
      <c r="D47" s="59" t="s">
        <v>47</v>
      </c>
      <c r="E47" s="59" t="s">
        <v>31</v>
      </c>
      <c r="F47" s="59" t="s">
        <v>63</v>
      </c>
      <c r="G47" s="59" t="s">
        <v>65</v>
      </c>
      <c r="H47" s="48" t="s">
        <v>147</v>
      </c>
      <c r="M47" s="1">
        <f t="shared" si="0"/>
        <v>0</v>
      </c>
      <c r="N47" s="58" t="s">
        <v>15</v>
      </c>
    </row>
    <row r="48" spans="1:14" x14ac:dyDescent="0.25">
      <c r="A48" s="1" t="str">
        <f>IF(NOT(ISBLANK(C48)),CONCATENATE(PARAMETRES!$C$5,B48),"")</f>
        <v>TAC_47</v>
      </c>
      <c r="B48" s="58">
        <v>47</v>
      </c>
      <c r="C48" s="59" t="s">
        <v>131</v>
      </c>
      <c r="D48" s="59" t="s">
        <v>47</v>
      </c>
      <c r="E48" s="59" t="s">
        <v>31</v>
      </c>
      <c r="F48" s="59" t="s">
        <v>63</v>
      </c>
      <c r="G48" s="59" t="s">
        <v>65</v>
      </c>
      <c r="H48" s="48" t="s">
        <v>148</v>
      </c>
      <c r="M48" s="1">
        <f t="shared" si="0"/>
        <v>0</v>
      </c>
      <c r="N48" s="58" t="s">
        <v>15</v>
      </c>
    </row>
    <row r="49" spans="1:14" x14ac:dyDescent="0.25">
      <c r="A49" s="1" t="str">
        <f>IF(NOT(ISBLANK(C49)),CONCATENATE(PARAMETRES!$C$5,B49),"")</f>
        <v>TAC_48</v>
      </c>
      <c r="B49" s="58">
        <v>48</v>
      </c>
      <c r="C49" s="59" t="s">
        <v>131</v>
      </c>
      <c r="D49" s="59" t="s">
        <v>47</v>
      </c>
      <c r="E49" s="59" t="s">
        <v>31</v>
      </c>
      <c r="F49" s="59" t="s">
        <v>63</v>
      </c>
      <c r="G49" s="59" t="s">
        <v>65</v>
      </c>
      <c r="H49" s="48" t="s">
        <v>149</v>
      </c>
      <c r="M49" s="1">
        <f t="shared" si="0"/>
        <v>0</v>
      </c>
      <c r="N49" s="58" t="s">
        <v>15</v>
      </c>
    </row>
    <row r="50" spans="1:14" x14ac:dyDescent="0.25">
      <c r="A50" s="1" t="str">
        <f>IF(NOT(ISBLANK(C50)),CONCATENATE(PARAMETRES!$C$5,B50),"")</f>
        <v>TAC_49</v>
      </c>
      <c r="B50" s="58">
        <v>49</v>
      </c>
      <c r="C50" s="59" t="s">
        <v>131</v>
      </c>
      <c r="D50" s="59" t="s">
        <v>47</v>
      </c>
      <c r="E50" s="59" t="s">
        <v>31</v>
      </c>
      <c r="F50" s="59" t="s">
        <v>63</v>
      </c>
      <c r="G50" s="59" t="s">
        <v>65</v>
      </c>
      <c r="H50" s="48" t="s">
        <v>150</v>
      </c>
      <c r="M50" s="1">
        <f t="shared" si="0"/>
        <v>0</v>
      </c>
      <c r="N50" s="58" t="s">
        <v>15</v>
      </c>
    </row>
    <row r="51" spans="1:14" x14ac:dyDescent="0.25">
      <c r="A51" s="1" t="str">
        <f>IF(NOT(ISBLANK(C51)),CONCATENATE(PARAMETRES!$C$5,B51),"")</f>
        <v>TAC_50</v>
      </c>
      <c r="B51" s="58">
        <v>50</v>
      </c>
      <c r="C51" s="59" t="s">
        <v>131</v>
      </c>
      <c r="D51" s="59" t="s">
        <v>47</v>
      </c>
      <c r="E51" s="59" t="s">
        <v>31</v>
      </c>
      <c r="F51" s="59" t="s">
        <v>63</v>
      </c>
      <c r="G51" s="59" t="s">
        <v>65</v>
      </c>
      <c r="H51" s="48" t="s">
        <v>151</v>
      </c>
      <c r="M51" s="1">
        <f t="shared" si="0"/>
        <v>0</v>
      </c>
      <c r="N51" s="58" t="s">
        <v>15</v>
      </c>
    </row>
    <row r="52" spans="1:14" x14ac:dyDescent="0.25">
      <c r="A52" s="1" t="str">
        <f>IF(NOT(ISBLANK(C52)),CONCATENATE(PARAMETRES!$C$5,B52),"")</f>
        <v>TAC_51</v>
      </c>
      <c r="B52" s="58">
        <v>51</v>
      </c>
      <c r="C52" s="59" t="s">
        <v>131</v>
      </c>
      <c r="D52" s="59" t="s">
        <v>47</v>
      </c>
      <c r="E52" s="59" t="s">
        <v>31</v>
      </c>
      <c r="F52" s="59" t="s">
        <v>63</v>
      </c>
      <c r="G52" s="59" t="s">
        <v>65</v>
      </c>
      <c r="H52" s="48" t="s">
        <v>152</v>
      </c>
      <c r="M52" s="1">
        <f t="shared" si="0"/>
        <v>0</v>
      </c>
      <c r="N52" s="58" t="s">
        <v>15</v>
      </c>
    </row>
    <row r="53" spans="1:14" x14ac:dyDescent="0.25">
      <c r="A53" s="1" t="str">
        <f>IF(NOT(ISBLANK(C53)),CONCATENATE(PARAMETRES!$C$5,B53),"")</f>
        <v>TAC_52</v>
      </c>
      <c r="B53" s="58">
        <v>52</v>
      </c>
      <c r="C53" s="59" t="s">
        <v>131</v>
      </c>
      <c r="D53" s="59" t="s">
        <v>47</v>
      </c>
      <c r="E53" s="59" t="s">
        <v>31</v>
      </c>
      <c r="F53" s="59" t="s">
        <v>63</v>
      </c>
      <c r="G53" s="59" t="s">
        <v>65</v>
      </c>
      <c r="H53" s="48" t="s">
        <v>153</v>
      </c>
      <c r="M53" s="1">
        <f t="shared" si="0"/>
        <v>0</v>
      </c>
      <c r="N53" s="58" t="s">
        <v>15</v>
      </c>
    </row>
    <row r="54" spans="1:14" x14ac:dyDescent="0.25">
      <c r="A54" s="1" t="str">
        <f>IF(NOT(ISBLANK(C54)),CONCATENATE(PARAMETRES!$C$5,B54),"")</f>
        <v>TAC_53</v>
      </c>
      <c r="B54" s="58">
        <v>53</v>
      </c>
      <c r="C54" s="59" t="s">
        <v>131</v>
      </c>
      <c r="D54" s="59" t="s">
        <v>47</v>
      </c>
      <c r="E54" s="59" t="s">
        <v>31</v>
      </c>
      <c r="F54" s="59" t="s">
        <v>63</v>
      </c>
      <c r="G54" s="59" t="s">
        <v>65</v>
      </c>
      <c r="H54" s="48" t="s">
        <v>154</v>
      </c>
      <c r="M54" s="1">
        <f t="shared" si="0"/>
        <v>0</v>
      </c>
      <c r="N54" s="58" t="s">
        <v>15</v>
      </c>
    </row>
    <row r="55" spans="1:14" x14ac:dyDescent="0.25">
      <c r="A55" s="1" t="str">
        <f>IF(NOT(ISBLANK(C55)),CONCATENATE(PARAMETRES!$C$5,B55),"")</f>
        <v>TAC_55</v>
      </c>
      <c r="B55" s="1">
        <v>55</v>
      </c>
      <c r="C55" s="51" t="s">
        <v>164</v>
      </c>
      <c r="D55" s="49" t="s">
        <v>165</v>
      </c>
      <c r="M55" s="1">
        <f t="shared" si="0"/>
        <v>0</v>
      </c>
      <c r="N55" s="58" t="s">
        <v>15</v>
      </c>
    </row>
    <row r="56" spans="1:14" x14ac:dyDescent="0.25">
      <c r="A56" s="1" t="str">
        <f>IF(NOT(ISBLANK(C56)),CONCATENATE(PARAMETRES!$C$5,B56),"")</f>
        <v/>
      </c>
      <c r="B56" s="1" t="str">
        <f>IF(NOT(ISBLANK(C56)),CONCATENATE(PARAMETRES!$C$5,A56),"")</f>
        <v/>
      </c>
      <c r="M56" s="1">
        <f t="shared" si="0"/>
        <v>0</v>
      </c>
      <c r="N56" s="58"/>
    </row>
    <row r="57" spans="1:14" x14ac:dyDescent="0.25">
      <c r="A57" s="1" t="str">
        <f>IF(NOT(ISBLANK(C57)),CONCATENATE(PARAMETRES!$C$5,B57),"")</f>
        <v/>
      </c>
      <c r="B57" s="1" t="str">
        <f>IF(NOT(ISBLANK(C57)),CONCATENATE(PARAMETRES!$C$5,A57),"")</f>
        <v/>
      </c>
      <c r="M57" s="1">
        <f t="shared" si="0"/>
        <v>0</v>
      </c>
      <c r="N57" s="58"/>
    </row>
    <row r="58" spans="1:14" x14ac:dyDescent="0.25">
      <c r="A58" s="1" t="str">
        <f>IF(NOT(ISBLANK(C58)),CONCATENATE(PARAMETRES!$C$5,B58),"")</f>
        <v/>
      </c>
      <c r="B58" s="1" t="str">
        <f>IF(NOT(ISBLANK(C58)),CONCATENATE(PARAMETRES!$C$5,A58),"")</f>
        <v/>
      </c>
      <c r="M58" s="1">
        <f t="shared" si="0"/>
        <v>0</v>
      </c>
      <c r="N58" s="58"/>
    </row>
    <row r="59" spans="1:14" x14ac:dyDescent="0.25">
      <c r="A59" s="1" t="str">
        <f>IF(NOT(ISBLANK(C59)),CONCATENATE(PARAMETRES!$C$5,B59),"")</f>
        <v/>
      </c>
      <c r="B59" s="1" t="str">
        <f>IF(NOT(ISBLANK(C59)),CONCATENATE(PARAMETRES!$C$5,A59),"")</f>
        <v/>
      </c>
      <c r="M59" s="1">
        <f t="shared" si="0"/>
        <v>0</v>
      </c>
      <c r="N59" s="58"/>
    </row>
    <row r="60" spans="1:14" x14ac:dyDescent="0.25">
      <c r="A60" s="1" t="str">
        <f>IF(NOT(ISBLANK(C60)),CONCATENATE(PARAMETRES!$C$5,B60),"")</f>
        <v/>
      </c>
      <c r="B60" s="1" t="str">
        <f>IF(NOT(ISBLANK(C60)),CONCATENATE(PARAMETRES!$C$5,A60),"")</f>
        <v/>
      </c>
      <c r="M60" s="1">
        <f t="shared" si="0"/>
        <v>0</v>
      </c>
      <c r="N60" s="58"/>
    </row>
    <row r="61" spans="1:14" x14ac:dyDescent="0.25">
      <c r="A61" s="1" t="str">
        <f>IF(NOT(ISBLANK(C61)),CONCATENATE(PARAMETRES!$C$5,B61),"")</f>
        <v/>
      </c>
      <c r="B61" s="1" t="str">
        <f>IF(NOT(ISBLANK(C61)),CONCATENATE(PARAMETRES!$C$5,A61),"")</f>
        <v/>
      </c>
      <c r="M61" s="1">
        <f t="shared" si="0"/>
        <v>0</v>
      </c>
      <c r="N61" s="58"/>
    </row>
    <row r="62" spans="1:14" x14ac:dyDescent="0.25">
      <c r="A62" s="1" t="str">
        <f>IF(NOT(ISBLANK(C62)),CONCATENATE(PARAMETRES!$C$5,B62),"")</f>
        <v/>
      </c>
      <c r="B62" s="1" t="str">
        <f>IF(NOT(ISBLANK(C62)),CONCATENATE(PARAMETRES!$C$5,A62),"")</f>
        <v/>
      </c>
      <c r="M62" s="1">
        <f t="shared" si="0"/>
        <v>0</v>
      </c>
      <c r="N62" s="58"/>
    </row>
    <row r="63" spans="1:14" x14ac:dyDescent="0.25">
      <c r="A63" s="1" t="str">
        <f>IF(NOT(ISBLANK(C63)),CONCATENATE(PARAMETRES!$C$5,B63),"")</f>
        <v/>
      </c>
      <c r="B63" s="1" t="str">
        <f>IF(NOT(ISBLANK(C63)),CONCATENATE(PARAMETRES!$C$5,A63),"")</f>
        <v/>
      </c>
      <c r="M63" s="1">
        <f t="shared" si="0"/>
        <v>0</v>
      </c>
      <c r="N63" s="58"/>
    </row>
    <row r="64" spans="1:14" x14ac:dyDescent="0.25">
      <c r="A64" s="1" t="str">
        <f>IF(NOT(ISBLANK(C64)),CONCATENATE(PARAMETRES!$C$5,B64),"")</f>
        <v/>
      </c>
      <c r="B64" s="1" t="str">
        <f>IF(NOT(ISBLANK(C64)),CONCATENATE(PARAMETRES!$C$5,A64),"")</f>
        <v/>
      </c>
      <c r="M64" s="1">
        <f t="shared" si="0"/>
        <v>0</v>
      </c>
      <c r="N64" s="58"/>
    </row>
    <row r="65" spans="1:14" x14ac:dyDescent="0.25">
      <c r="A65" s="1" t="str">
        <f>IF(NOT(ISBLANK(C65)),CONCATENATE(PARAMETRES!$C$5,B65),"")</f>
        <v/>
      </c>
      <c r="B65" s="1" t="str">
        <f>IF(NOT(ISBLANK(C65)),CONCATENATE(PARAMETRES!$C$5,A65),"")</f>
        <v/>
      </c>
      <c r="M65" s="1">
        <f t="shared" si="0"/>
        <v>0</v>
      </c>
      <c r="N65" s="58"/>
    </row>
    <row r="66" spans="1:14" x14ac:dyDescent="0.25">
      <c r="A66" s="1" t="str">
        <f>IF(NOT(ISBLANK(C66)),CONCATENATE(PARAMETRES!$C$5,B66),"")</f>
        <v/>
      </c>
      <c r="B66" s="1" t="str">
        <f>IF(NOT(ISBLANK(C66)),CONCATENATE(PARAMETRES!$C$5,A66),"")</f>
        <v/>
      </c>
      <c r="M66" s="1">
        <f t="shared" si="0"/>
        <v>0</v>
      </c>
      <c r="N66" s="58"/>
    </row>
    <row r="67" spans="1:14" x14ac:dyDescent="0.25">
      <c r="A67" s="1" t="str">
        <f>IF(NOT(ISBLANK(C67)),CONCATENATE(PARAMETRES!$C$5,B67),"")</f>
        <v/>
      </c>
      <c r="B67" s="1" t="str">
        <f>IF(NOT(ISBLANK(C67)),CONCATENATE(PARAMETRES!$C$5,A67),"")</f>
        <v/>
      </c>
      <c r="M67" s="1">
        <f t="shared" ref="M67:M130" si="1">ABS(L67-K67)</f>
        <v>0</v>
      </c>
      <c r="N67" s="58"/>
    </row>
    <row r="68" spans="1:14" x14ac:dyDescent="0.25">
      <c r="A68" s="1" t="str">
        <f>IF(NOT(ISBLANK(C68)),CONCATENATE(PARAMETRES!$C$5,B68),"")</f>
        <v/>
      </c>
      <c r="B68" s="1" t="str">
        <f>IF(NOT(ISBLANK(C68)),CONCATENATE(PARAMETRES!$C$5,A68),"")</f>
        <v/>
      </c>
      <c r="M68" s="1">
        <f t="shared" si="1"/>
        <v>0</v>
      </c>
      <c r="N68" s="58"/>
    </row>
    <row r="69" spans="1:14" x14ac:dyDescent="0.25">
      <c r="A69" s="1" t="str">
        <f>IF(NOT(ISBLANK(C69)),CONCATENATE(PARAMETRES!$C$5,B69),"")</f>
        <v/>
      </c>
      <c r="B69" s="1" t="str">
        <f>IF(NOT(ISBLANK(C69)),CONCATENATE(PARAMETRES!$C$5,A69),"")</f>
        <v/>
      </c>
      <c r="M69" s="1">
        <f t="shared" si="1"/>
        <v>0</v>
      </c>
      <c r="N69" s="58"/>
    </row>
    <row r="70" spans="1:14" x14ac:dyDescent="0.25">
      <c r="A70" s="1" t="str">
        <f>IF(NOT(ISBLANK(C70)),CONCATENATE(PARAMETRES!$C$5,B70),"")</f>
        <v/>
      </c>
      <c r="B70" s="1" t="str">
        <f>IF(NOT(ISBLANK(C70)),CONCATENATE(PARAMETRES!$C$5,A70),"")</f>
        <v/>
      </c>
      <c r="M70" s="1">
        <f t="shared" si="1"/>
        <v>0</v>
      </c>
      <c r="N70" s="58"/>
    </row>
    <row r="71" spans="1:14" x14ac:dyDescent="0.25">
      <c r="A71" s="1" t="str">
        <f>IF(NOT(ISBLANK(C71)),CONCATENATE(PARAMETRES!$C$5,B71),"")</f>
        <v/>
      </c>
      <c r="B71" s="1" t="str">
        <f>IF(NOT(ISBLANK(C71)),CONCATENATE(PARAMETRES!$C$5,A71),"")</f>
        <v/>
      </c>
      <c r="M71" s="1">
        <f t="shared" si="1"/>
        <v>0</v>
      </c>
      <c r="N71" s="58"/>
    </row>
    <row r="72" spans="1:14" x14ac:dyDescent="0.25">
      <c r="A72" s="1" t="str">
        <f>IF(NOT(ISBLANK(C72)),CONCATENATE(PARAMETRES!$C$5,B72),"")</f>
        <v/>
      </c>
      <c r="B72" s="1" t="str">
        <f>IF(NOT(ISBLANK(C72)),CONCATENATE(PARAMETRES!$C$5,A72),"")</f>
        <v/>
      </c>
      <c r="M72" s="1">
        <f t="shared" si="1"/>
        <v>0</v>
      </c>
      <c r="N72" s="58"/>
    </row>
    <row r="73" spans="1:14" x14ac:dyDescent="0.25">
      <c r="A73" s="1" t="str">
        <f>IF(NOT(ISBLANK(C73)),CONCATENATE(PARAMETRES!$C$5,B73),"")</f>
        <v/>
      </c>
      <c r="B73" s="1" t="str">
        <f>IF(NOT(ISBLANK(C73)),CONCATENATE(PARAMETRES!$C$5,A73),"")</f>
        <v/>
      </c>
      <c r="M73" s="1">
        <f t="shared" si="1"/>
        <v>0</v>
      </c>
      <c r="N73" s="58"/>
    </row>
    <row r="74" spans="1:14" x14ac:dyDescent="0.25">
      <c r="A74" s="1" t="str">
        <f>IF(NOT(ISBLANK(C74)),CONCATENATE(PARAMETRES!$C$5,B74),"")</f>
        <v/>
      </c>
      <c r="B74" s="1" t="str">
        <f>IF(NOT(ISBLANK(C74)),CONCATENATE(PARAMETRES!$C$5,A74),"")</f>
        <v/>
      </c>
      <c r="M74" s="1">
        <f t="shared" si="1"/>
        <v>0</v>
      </c>
      <c r="N74" s="58"/>
    </row>
    <row r="75" spans="1:14" x14ac:dyDescent="0.25">
      <c r="A75" s="1" t="str">
        <f>IF(NOT(ISBLANK(C75)),CONCATENATE(PARAMETRES!$C$5,B75),"")</f>
        <v/>
      </c>
      <c r="B75" s="1" t="str">
        <f>IF(NOT(ISBLANK(C75)),CONCATENATE(PARAMETRES!$C$5,A75),"")</f>
        <v/>
      </c>
      <c r="M75" s="1">
        <f t="shared" si="1"/>
        <v>0</v>
      </c>
      <c r="N75" s="58"/>
    </row>
    <row r="76" spans="1:14" x14ac:dyDescent="0.25">
      <c r="A76" s="1" t="str">
        <f>IF(NOT(ISBLANK(C76)),CONCATENATE(PARAMETRES!$C$5,B76),"")</f>
        <v/>
      </c>
      <c r="B76" s="1" t="str">
        <f>IF(NOT(ISBLANK(C76)),CONCATENATE(PARAMETRES!$C$5,A76),"")</f>
        <v/>
      </c>
      <c r="M76" s="1">
        <f t="shared" si="1"/>
        <v>0</v>
      </c>
      <c r="N76" s="58"/>
    </row>
    <row r="77" spans="1:14" x14ac:dyDescent="0.25">
      <c r="A77" s="1" t="str">
        <f>IF(NOT(ISBLANK(C77)),CONCATENATE(PARAMETRES!$C$5,B77),"")</f>
        <v/>
      </c>
      <c r="B77" s="1" t="str">
        <f>IF(NOT(ISBLANK(C77)),CONCATENATE(PARAMETRES!$C$5,A77),"")</f>
        <v/>
      </c>
      <c r="M77" s="1">
        <f t="shared" si="1"/>
        <v>0</v>
      </c>
      <c r="N77" s="58"/>
    </row>
    <row r="78" spans="1:14" x14ac:dyDescent="0.25">
      <c r="A78" s="1" t="str">
        <f>IF(NOT(ISBLANK(C78)),CONCATENATE(PARAMETRES!$C$5,B78),"")</f>
        <v/>
      </c>
      <c r="B78" s="1" t="str">
        <f>IF(NOT(ISBLANK(C78)),CONCATENATE(PARAMETRES!$C$5,A78),"")</f>
        <v/>
      </c>
      <c r="M78" s="1">
        <f t="shared" si="1"/>
        <v>0</v>
      </c>
      <c r="N78" s="58"/>
    </row>
    <row r="79" spans="1:14" x14ac:dyDescent="0.25">
      <c r="A79" s="1" t="str">
        <f>IF(NOT(ISBLANK(C79)),CONCATENATE(PARAMETRES!$C$5,B79),"")</f>
        <v/>
      </c>
      <c r="B79" s="1" t="str">
        <f>IF(NOT(ISBLANK(C79)),CONCATENATE(PARAMETRES!$C$5,A79),"")</f>
        <v/>
      </c>
      <c r="M79" s="1">
        <f t="shared" si="1"/>
        <v>0</v>
      </c>
      <c r="N79" s="58"/>
    </row>
    <row r="80" spans="1:14" x14ac:dyDescent="0.25">
      <c r="A80" s="1" t="str">
        <f>IF(NOT(ISBLANK(C80)),CONCATENATE(PARAMETRES!$C$5,B80),"")</f>
        <v/>
      </c>
      <c r="B80" s="1" t="str">
        <f>IF(NOT(ISBLANK(C80)),CONCATENATE(PARAMETRES!$C$5,A80),"")</f>
        <v/>
      </c>
      <c r="M80" s="1">
        <f t="shared" si="1"/>
        <v>0</v>
      </c>
      <c r="N80" s="58"/>
    </row>
    <row r="81" spans="1:14" x14ac:dyDescent="0.25">
      <c r="A81" s="1" t="str">
        <f>IF(NOT(ISBLANK(C81)),CONCATENATE(PARAMETRES!$C$5,B81),"")</f>
        <v/>
      </c>
      <c r="B81" s="1" t="str">
        <f>IF(NOT(ISBLANK(C81)),CONCATENATE(PARAMETRES!$C$5,A81),"")</f>
        <v/>
      </c>
      <c r="M81" s="1">
        <f t="shared" si="1"/>
        <v>0</v>
      </c>
      <c r="N81" s="58"/>
    </row>
    <row r="82" spans="1:14" x14ac:dyDescent="0.25">
      <c r="A82" s="1" t="str">
        <f>IF(NOT(ISBLANK(C82)),CONCATENATE(PARAMETRES!$C$5,B82),"")</f>
        <v/>
      </c>
      <c r="B82" s="1" t="str">
        <f>IF(NOT(ISBLANK(C82)),CONCATENATE(PARAMETRES!$C$5,A82),"")</f>
        <v/>
      </c>
      <c r="M82" s="1">
        <f t="shared" si="1"/>
        <v>0</v>
      </c>
      <c r="N82" s="58"/>
    </row>
    <row r="83" spans="1:14" x14ac:dyDescent="0.25">
      <c r="A83" s="1" t="str">
        <f>IF(NOT(ISBLANK(C83)),CONCATENATE(PARAMETRES!$C$5,B83),"")</f>
        <v/>
      </c>
      <c r="B83" s="1" t="str">
        <f>IF(NOT(ISBLANK(C83)),CONCATENATE(PARAMETRES!$C$5,A83),"")</f>
        <v/>
      </c>
      <c r="M83" s="1">
        <f t="shared" si="1"/>
        <v>0</v>
      </c>
      <c r="N83" s="58"/>
    </row>
    <row r="84" spans="1:14" x14ac:dyDescent="0.25">
      <c r="A84" s="1" t="str">
        <f>IF(NOT(ISBLANK(C84)),CONCATENATE(PARAMETRES!$C$5,B84),"")</f>
        <v/>
      </c>
      <c r="B84" s="1" t="str">
        <f>IF(NOT(ISBLANK(C84)),CONCATENATE(PARAMETRES!$C$5,A84),"")</f>
        <v/>
      </c>
      <c r="M84" s="1">
        <f t="shared" si="1"/>
        <v>0</v>
      </c>
      <c r="N84" s="58"/>
    </row>
    <row r="85" spans="1:14" x14ac:dyDescent="0.25">
      <c r="A85" s="1" t="str">
        <f>IF(NOT(ISBLANK(C85)),CONCATENATE(PARAMETRES!$C$5,B85),"")</f>
        <v/>
      </c>
      <c r="B85" s="1" t="str">
        <f>IF(NOT(ISBLANK(C85)),CONCATENATE(PARAMETRES!$C$5,A85),"")</f>
        <v/>
      </c>
      <c r="M85" s="1">
        <f t="shared" si="1"/>
        <v>0</v>
      </c>
      <c r="N85" s="58"/>
    </row>
    <row r="86" spans="1:14" x14ac:dyDescent="0.25">
      <c r="A86" s="1" t="str">
        <f>IF(NOT(ISBLANK(C86)),CONCATENATE(PARAMETRES!$C$5,B86),"")</f>
        <v/>
      </c>
      <c r="B86" s="1" t="str">
        <f>IF(NOT(ISBLANK(C86)),CONCATENATE(PARAMETRES!$C$5,A86),"")</f>
        <v/>
      </c>
      <c r="M86" s="1">
        <f t="shared" si="1"/>
        <v>0</v>
      </c>
      <c r="N86" s="58"/>
    </row>
    <row r="87" spans="1:14" x14ac:dyDescent="0.25">
      <c r="A87" s="1" t="str">
        <f>IF(NOT(ISBLANK(C87)),CONCATENATE(PARAMETRES!$C$5,B87),"")</f>
        <v/>
      </c>
      <c r="B87" s="1" t="str">
        <f>IF(NOT(ISBLANK(C87)),CONCATENATE(PARAMETRES!$C$5,A87),"")</f>
        <v/>
      </c>
      <c r="M87" s="1">
        <f t="shared" si="1"/>
        <v>0</v>
      </c>
      <c r="N87" s="58"/>
    </row>
    <row r="88" spans="1:14" x14ac:dyDescent="0.25">
      <c r="A88" s="1" t="str">
        <f>IF(NOT(ISBLANK(C88)),CONCATENATE(PARAMETRES!$C$5,B88),"")</f>
        <v/>
      </c>
      <c r="B88" s="1" t="str">
        <f>IF(NOT(ISBLANK(C88)),CONCATENATE(PARAMETRES!$C$5,A88),"")</f>
        <v/>
      </c>
      <c r="M88" s="1">
        <f t="shared" si="1"/>
        <v>0</v>
      </c>
      <c r="N88" s="58"/>
    </row>
    <row r="89" spans="1:14" x14ac:dyDescent="0.25">
      <c r="A89" s="1" t="str">
        <f>IF(NOT(ISBLANK(C89)),CONCATENATE(PARAMETRES!$C$5,B89),"")</f>
        <v/>
      </c>
      <c r="B89" s="1" t="str">
        <f>IF(NOT(ISBLANK(C89)),CONCATENATE(PARAMETRES!$C$5,A89),"")</f>
        <v/>
      </c>
      <c r="M89" s="1">
        <f t="shared" si="1"/>
        <v>0</v>
      </c>
      <c r="N89" s="58"/>
    </row>
    <row r="90" spans="1:14" x14ac:dyDescent="0.25">
      <c r="A90" s="1" t="str">
        <f>IF(NOT(ISBLANK(C90)),CONCATENATE(PARAMETRES!$C$5,B90),"")</f>
        <v/>
      </c>
      <c r="B90" s="1" t="str">
        <f>IF(NOT(ISBLANK(C90)),CONCATENATE(PARAMETRES!$C$5,A90),"")</f>
        <v/>
      </c>
      <c r="M90" s="1">
        <f t="shared" si="1"/>
        <v>0</v>
      </c>
      <c r="N90" s="58"/>
    </row>
    <row r="91" spans="1:14" x14ac:dyDescent="0.25">
      <c r="A91" s="1" t="str">
        <f>IF(NOT(ISBLANK(C91)),CONCATENATE(PARAMETRES!$C$5,B91),"")</f>
        <v/>
      </c>
      <c r="B91" s="1" t="str">
        <f>IF(NOT(ISBLANK(C91)),CONCATENATE(PARAMETRES!$C$5,A91),"")</f>
        <v/>
      </c>
      <c r="M91" s="1">
        <f t="shared" si="1"/>
        <v>0</v>
      </c>
      <c r="N91" s="58"/>
    </row>
    <row r="92" spans="1:14" x14ac:dyDescent="0.25">
      <c r="A92" s="1" t="str">
        <f>IF(NOT(ISBLANK(C92)),CONCATENATE(PARAMETRES!$C$5,B92),"")</f>
        <v/>
      </c>
      <c r="B92" s="1" t="str">
        <f>IF(NOT(ISBLANK(C92)),CONCATENATE(PARAMETRES!$C$5,A92),"")</f>
        <v/>
      </c>
      <c r="M92" s="1">
        <f t="shared" si="1"/>
        <v>0</v>
      </c>
      <c r="N92" s="58"/>
    </row>
    <row r="93" spans="1:14" x14ac:dyDescent="0.25">
      <c r="A93" s="1" t="str">
        <f>IF(NOT(ISBLANK(C93)),CONCATENATE(PARAMETRES!$C$5,B93),"")</f>
        <v/>
      </c>
      <c r="B93" s="1" t="str">
        <f>IF(NOT(ISBLANK(C93)),CONCATENATE(PARAMETRES!$C$5,A93),"")</f>
        <v/>
      </c>
      <c r="M93" s="1">
        <f t="shared" si="1"/>
        <v>0</v>
      </c>
      <c r="N93" s="58"/>
    </row>
    <row r="94" spans="1:14" x14ac:dyDescent="0.25">
      <c r="A94" s="1" t="str">
        <f>IF(NOT(ISBLANK(C94)),CONCATENATE(PARAMETRES!$C$5,B94),"")</f>
        <v/>
      </c>
      <c r="B94" s="1" t="str">
        <f>IF(NOT(ISBLANK(C94)),CONCATENATE(PARAMETRES!$C$5,A94),"")</f>
        <v/>
      </c>
      <c r="M94" s="1">
        <f t="shared" si="1"/>
        <v>0</v>
      </c>
      <c r="N94" s="58"/>
    </row>
    <row r="95" spans="1:14" x14ac:dyDescent="0.25">
      <c r="A95" s="1" t="str">
        <f>IF(NOT(ISBLANK(C95)),CONCATENATE(PARAMETRES!$C$5,B95),"")</f>
        <v/>
      </c>
      <c r="B95" s="1" t="str">
        <f>IF(NOT(ISBLANK(C95)),CONCATENATE(PARAMETRES!$C$5,A95),"")</f>
        <v/>
      </c>
      <c r="M95" s="1">
        <f t="shared" si="1"/>
        <v>0</v>
      </c>
      <c r="N95" s="58"/>
    </row>
    <row r="96" spans="1:14" x14ac:dyDescent="0.25">
      <c r="A96" s="1" t="str">
        <f>IF(NOT(ISBLANK(C96)),CONCATENATE(PARAMETRES!$C$5,B96),"")</f>
        <v/>
      </c>
      <c r="B96" s="1" t="str">
        <f>IF(NOT(ISBLANK(C96)),CONCATENATE(PARAMETRES!$C$5,A96),"")</f>
        <v/>
      </c>
      <c r="M96" s="1">
        <f t="shared" si="1"/>
        <v>0</v>
      </c>
      <c r="N96" s="58"/>
    </row>
    <row r="97" spans="1:14" x14ac:dyDescent="0.25">
      <c r="A97" s="1" t="str">
        <f>IF(NOT(ISBLANK(C97)),CONCATENATE(PARAMETRES!$C$5,B97),"")</f>
        <v/>
      </c>
      <c r="B97" s="1" t="str">
        <f>IF(NOT(ISBLANK(C97)),CONCATENATE(PARAMETRES!$C$5,A97),"")</f>
        <v/>
      </c>
      <c r="M97" s="1">
        <f t="shared" si="1"/>
        <v>0</v>
      </c>
      <c r="N97" s="58"/>
    </row>
    <row r="98" spans="1:14" x14ac:dyDescent="0.25">
      <c r="A98" s="1" t="str">
        <f>IF(NOT(ISBLANK(C98)),CONCATENATE(PARAMETRES!$C$5,B98),"")</f>
        <v/>
      </c>
      <c r="B98" s="1" t="str">
        <f>IF(NOT(ISBLANK(C98)),CONCATENATE(PARAMETRES!$C$5,A98),"")</f>
        <v/>
      </c>
      <c r="M98" s="1">
        <f t="shared" si="1"/>
        <v>0</v>
      </c>
      <c r="N98" s="58"/>
    </row>
    <row r="99" spans="1:14" x14ac:dyDescent="0.25">
      <c r="A99" s="1" t="str">
        <f>IF(NOT(ISBLANK(C99)),CONCATENATE(PARAMETRES!$C$5,B99),"")</f>
        <v/>
      </c>
      <c r="B99" s="1" t="str">
        <f>IF(NOT(ISBLANK(C99)),CONCATENATE(PARAMETRES!$C$5,A99),"")</f>
        <v/>
      </c>
      <c r="M99" s="1">
        <f t="shared" si="1"/>
        <v>0</v>
      </c>
      <c r="N99" s="58"/>
    </row>
    <row r="100" spans="1:14" x14ac:dyDescent="0.25">
      <c r="A100" s="1" t="str">
        <f>IF(NOT(ISBLANK(C100)),CONCATENATE(PARAMETRES!$C$5,B100),"")</f>
        <v/>
      </c>
      <c r="B100" s="1" t="str">
        <f>IF(NOT(ISBLANK(C100)),CONCATENATE(PARAMETRES!$C$5,A100),"")</f>
        <v/>
      </c>
      <c r="M100" s="1">
        <f t="shared" si="1"/>
        <v>0</v>
      </c>
      <c r="N100" s="58"/>
    </row>
    <row r="101" spans="1:14" x14ac:dyDescent="0.25">
      <c r="A101" s="1" t="str">
        <f>IF(NOT(ISBLANK(C101)),CONCATENATE(PARAMETRES!$C$5,B101),"")</f>
        <v/>
      </c>
      <c r="B101" s="1" t="str">
        <f>IF(NOT(ISBLANK(C101)),CONCATENATE(PARAMETRES!$C$5,A101),"")</f>
        <v/>
      </c>
      <c r="M101" s="1">
        <f t="shared" si="1"/>
        <v>0</v>
      </c>
      <c r="N101" s="58"/>
    </row>
    <row r="102" spans="1:14" x14ac:dyDescent="0.25">
      <c r="A102" s="1" t="str">
        <f>IF(NOT(ISBLANK(C102)),CONCATENATE(PARAMETRES!$C$5,B102),"")</f>
        <v/>
      </c>
      <c r="B102" s="1" t="str">
        <f>IF(NOT(ISBLANK(C102)),CONCATENATE(PARAMETRES!$C$5,A102),"")</f>
        <v/>
      </c>
      <c r="M102" s="1">
        <f t="shared" si="1"/>
        <v>0</v>
      </c>
      <c r="N102" s="58"/>
    </row>
    <row r="103" spans="1:14" x14ac:dyDescent="0.25">
      <c r="A103" s="1" t="str">
        <f>IF(NOT(ISBLANK(C103)),CONCATENATE(PARAMETRES!$C$5,B103),"")</f>
        <v/>
      </c>
      <c r="B103" s="1" t="str">
        <f>IF(NOT(ISBLANK(C103)),CONCATENATE(PARAMETRES!$C$5,A103),"")</f>
        <v/>
      </c>
      <c r="M103" s="1">
        <f t="shared" si="1"/>
        <v>0</v>
      </c>
      <c r="N103" s="58"/>
    </row>
    <row r="104" spans="1:14" x14ac:dyDescent="0.25">
      <c r="A104" s="1" t="str">
        <f>IF(NOT(ISBLANK(C104)),CONCATENATE(PARAMETRES!$C$5,B104),"")</f>
        <v/>
      </c>
      <c r="B104" s="1" t="str">
        <f>IF(NOT(ISBLANK(C104)),CONCATENATE(PARAMETRES!$C$5,A104),"")</f>
        <v/>
      </c>
      <c r="M104" s="1">
        <f t="shared" si="1"/>
        <v>0</v>
      </c>
      <c r="N104" s="58"/>
    </row>
    <row r="105" spans="1:14" x14ac:dyDescent="0.25">
      <c r="A105" s="1" t="str">
        <f>IF(NOT(ISBLANK(C105)),CONCATENATE(PARAMETRES!$C$5,B105),"")</f>
        <v/>
      </c>
      <c r="B105" s="1" t="str">
        <f>IF(NOT(ISBLANK(C105)),CONCATENATE(PARAMETRES!$C$5,A105),"")</f>
        <v/>
      </c>
      <c r="M105" s="1">
        <f t="shared" si="1"/>
        <v>0</v>
      </c>
      <c r="N105" s="58"/>
    </row>
    <row r="106" spans="1:14" x14ac:dyDescent="0.25">
      <c r="A106" s="1" t="str">
        <f>IF(NOT(ISBLANK(C106)),CONCATENATE(PARAMETRES!$C$5,B106),"")</f>
        <v/>
      </c>
      <c r="B106" s="1" t="str">
        <f>IF(NOT(ISBLANK(C106)),CONCATENATE(PARAMETRES!$C$5,A106),"")</f>
        <v/>
      </c>
      <c r="M106" s="1">
        <f t="shared" si="1"/>
        <v>0</v>
      </c>
      <c r="N106" s="58"/>
    </row>
    <row r="107" spans="1:14" x14ac:dyDescent="0.25">
      <c r="A107" s="1" t="str">
        <f>IF(NOT(ISBLANK(C107)),CONCATENATE(PARAMETRES!$C$5,B107),"")</f>
        <v/>
      </c>
      <c r="B107" s="1" t="str">
        <f>IF(NOT(ISBLANK(C107)),CONCATENATE(PARAMETRES!$C$5,A107),"")</f>
        <v/>
      </c>
      <c r="M107" s="1">
        <f t="shared" si="1"/>
        <v>0</v>
      </c>
      <c r="N107" s="58"/>
    </row>
    <row r="108" spans="1:14" x14ac:dyDescent="0.25">
      <c r="A108" s="1" t="str">
        <f>IF(NOT(ISBLANK(C108)),CONCATENATE(PARAMETRES!$C$5,B108),"")</f>
        <v/>
      </c>
      <c r="B108" s="1" t="str">
        <f>IF(NOT(ISBLANK(C108)),CONCATENATE(PARAMETRES!$C$5,A108),"")</f>
        <v/>
      </c>
      <c r="M108" s="1">
        <f t="shared" si="1"/>
        <v>0</v>
      </c>
      <c r="N108" s="58"/>
    </row>
    <row r="109" spans="1:14" x14ac:dyDescent="0.25">
      <c r="A109" s="1" t="str">
        <f>IF(NOT(ISBLANK(C109)),CONCATENATE(PARAMETRES!$C$5,B109),"")</f>
        <v/>
      </c>
      <c r="B109" s="1" t="str">
        <f>IF(NOT(ISBLANK(C109)),CONCATENATE(PARAMETRES!$C$5,A109),"")</f>
        <v/>
      </c>
      <c r="M109" s="1">
        <f t="shared" si="1"/>
        <v>0</v>
      </c>
      <c r="N109" s="58"/>
    </row>
    <row r="110" spans="1:14" x14ac:dyDescent="0.25">
      <c r="A110" s="1" t="str">
        <f>IF(NOT(ISBLANK(C110)),CONCATENATE(PARAMETRES!$C$5,B110),"")</f>
        <v/>
      </c>
      <c r="B110" s="1" t="str">
        <f>IF(NOT(ISBLANK(C110)),CONCATENATE(PARAMETRES!$C$5,A110),"")</f>
        <v/>
      </c>
      <c r="M110" s="1">
        <f t="shared" si="1"/>
        <v>0</v>
      </c>
      <c r="N110" s="58"/>
    </row>
    <row r="111" spans="1:14" x14ac:dyDescent="0.25">
      <c r="A111" s="1" t="str">
        <f>IF(NOT(ISBLANK(C111)),CONCATENATE(PARAMETRES!$C$5,B111),"")</f>
        <v/>
      </c>
      <c r="B111" s="1" t="str">
        <f>IF(NOT(ISBLANK(C111)),CONCATENATE(PARAMETRES!$C$5,A111),"")</f>
        <v/>
      </c>
      <c r="M111" s="1">
        <f t="shared" si="1"/>
        <v>0</v>
      </c>
      <c r="N111" s="58"/>
    </row>
    <row r="112" spans="1:14" x14ac:dyDescent="0.25">
      <c r="A112" s="1" t="str">
        <f>IF(NOT(ISBLANK(C112)),CONCATENATE(PARAMETRES!$C$5,B112),"")</f>
        <v/>
      </c>
      <c r="B112" s="1" t="str">
        <f>IF(NOT(ISBLANK(C112)),CONCATENATE(PARAMETRES!$C$5,A112),"")</f>
        <v/>
      </c>
      <c r="M112" s="1">
        <f t="shared" si="1"/>
        <v>0</v>
      </c>
      <c r="N112" s="58"/>
    </row>
    <row r="113" spans="1:14" x14ac:dyDescent="0.25">
      <c r="A113" s="1" t="str">
        <f>IF(NOT(ISBLANK(C113)),CONCATENATE(PARAMETRES!$C$5,B113),"")</f>
        <v/>
      </c>
      <c r="B113" s="1" t="str">
        <f>IF(NOT(ISBLANK(C113)),CONCATENATE(PARAMETRES!$C$5,A113),"")</f>
        <v/>
      </c>
      <c r="M113" s="1">
        <f t="shared" si="1"/>
        <v>0</v>
      </c>
      <c r="N113" s="58"/>
    </row>
    <row r="114" spans="1:14" x14ac:dyDescent="0.25">
      <c r="A114" s="1" t="str">
        <f>IF(NOT(ISBLANK(C114)),CONCATENATE(PARAMETRES!$C$5,B114),"")</f>
        <v/>
      </c>
      <c r="B114" s="1" t="str">
        <f>IF(NOT(ISBLANK(C114)),CONCATENATE(PARAMETRES!$C$5,A114),"")</f>
        <v/>
      </c>
      <c r="M114" s="1">
        <f t="shared" si="1"/>
        <v>0</v>
      </c>
      <c r="N114" s="58"/>
    </row>
    <row r="115" spans="1:14" x14ac:dyDescent="0.25">
      <c r="A115" s="1" t="str">
        <f>IF(NOT(ISBLANK(C115)),CONCATENATE(PARAMETRES!$C$5,B115),"")</f>
        <v/>
      </c>
      <c r="B115" s="1" t="str">
        <f>IF(NOT(ISBLANK(C115)),CONCATENATE(PARAMETRES!$C$5,A115),"")</f>
        <v/>
      </c>
      <c r="M115" s="1">
        <f t="shared" si="1"/>
        <v>0</v>
      </c>
      <c r="N115" s="58"/>
    </row>
    <row r="116" spans="1:14" x14ac:dyDescent="0.25">
      <c r="A116" s="1" t="str">
        <f>IF(NOT(ISBLANK(C116)),CONCATENATE(PARAMETRES!$C$5,B116),"")</f>
        <v/>
      </c>
      <c r="B116" s="1" t="str">
        <f>IF(NOT(ISBLANK(C116)),CONCATENATE(PARAMETRES!$C$5,A116),"")</f>
        <v/>
      </c>
      <c r="M116" s="1">
        <f t="shared" si="1"/>
        <v>0</v>
      </c>
      <c r="N116" s="58"/>
    </row>
    <row r="117" spans="1:14" x14ac:dyDescent="0.25">
      <c r="A117" s="1" t="str">
        <f>IF(NOT(ISBLANK(C117)),CONCATENATE(PARAMETRES!$C$5,B117),"")</f>
        <v/>
      </c>
      <c r="B117" s="1" t="str">
        <f>IF(NOT(ISBLANK(C117)),CONCATENATE(PARAMETRES!$C$5,A117),"")</f>
        <v/>
      </c>
      <c r="M117" s="1">
        <f t="shared" si="1"/>
        <v>0</v>
      </c>
      <c r="N117" s="58"/>
    </row>
    <row r="118" spans="1:14" x14ac:dyDescent="0.25">
      <c r="A118" s="1" t="str">
        <f>IF(NOT(ISBLANK(C118)),CONCATENATE(PARAMETRES!$C$5,B118),"")</f>
        <v/>
      </c>
      <c r="B118" s="1" t="str">
        <f>IF(NOT(ISBLANK(C118)),CONCATENATE(PARAMETRES!$C$5,A118),"")</f>
        <v/>
      </c>
      <c r="M118" s="1">
        <f t="shared" si="1"/>
        <v>0</v>
      </c>
      <c r="N118" s="58"/>
    </row>
    <row r="119" spans="1:14" x14ac:dyDescent="0.25">
      <c r="A119" s="1" t="str">
        <f>IF(NOT(ISBLANK(C119)),CONCATENATE(PARAMETRES!$C$5,B119),"")</f>
        <v/>
      </c>
      <c r="B119" s="1" t="str">
        <f>IF(NOT(ISBLANK(C119)),CONCATENATE(PARAMETRES!$C$5,A119),"")</f>
        <v/>
      </c>
      <c r="M119" s="1">
        <f t="shared" si="1"/>
        <v>0</v>
      </c>
      <c r="N119" s="58"/>
    </row>
    <row r="120" spans="1:14" x14ac:dyDescent="0.25">
      <c r="A120" s="1" t="str">
        <f>IF(NOT(ISBLANK(C120)),CONCATENATE(PARAMETRES!$C$5,B120),"")</f>
        <v/>
      </c>
      <c r="B120" s="1" t="str">
        <f>IF(NOT(ISBLANK(C120)),CONCATENATE(PARAMETRES!$C$5,A120),"")</f>
        <v/>
      </c>
      <c r="M120" s="1">
        <f t="shared" si="1"/>
        <v>0</v>
      </c>
      <c r="N120" s="58"/>
    </row>
    <row r="121" spans="1:14" x14ac:dyDescent="0.25">
      <c r="A121" s="1" t="str">
        <f>IF(NOT(ISBLANK(C121)),CONCATENATE(PARAMETRES!$C$5,B121),"")</f>
        <v/>
      </c>
      <c r="B121" s="1" t="str">
        <f>IF(NOT(ISBLANK(C121)),CONCATENATE(PARAMETRES!$C$5,A121),"")</f>
        <v/>
      </c>
      <c r="M121" s="1">
        <f t="shared" si="1"/>
        <v>0</v>
      </c>
      <c r="N121" s="58"/>
    </row>
    <row r="122" spans="1:14" x14ac:dyDescent="0.25">
      <c r="A122" s="1" t="str">
        <f>IF(NOT(ISBLANK(C122)),CONCATENATE(PARAMETRES!$C$5,B122),"")</f>
        <v/>
      </c>
      <c r="B122" s="1" t="str">
        <f>IF(NOT(ISBLANK(C122)),CONCATENATE(PARAMETRES!$C$5,A122),"")</f>
        <v/>
      </c>
      <c r="M122" s="1">
        <f t="shared" si="1"/>
        <v>0</v>
      </c>
      <c r="N122" s="58"/>
    </row>
    <row r="123" spans="1:14" x14ac:dyDescent="0.25">
      <c r="A123" s="1" t="str">
        <f>IF(NOT(ISBLANK(C123)),CONCATENATE(PARAMETRES!$C$5,B123),"")</f>
        <v/>
      </c>
      <c r="B123" s="1" t="str">
        <f>IF(NOT(ISBLANK(C123)),CONCATENATE(PARAMETRES!$C$5,A123),"")</f>
        <v/>
      </c>
      <c r="M123" s="1">
        <f t="shared" si="1"/>
        <v>0</v>
      </c>
      <c r="N123" s="58"/>
    </row>
    <row r="124" spans="1:14" x14ac:dyDescent="0.25">
      <c r="A124" s="1" t="str">
        <f>IF(NOT(ISBLANK(C124)),CONCATENATE(PARAMETRES!$C$5,B124),"")</f>
        <v/>
      </c>
      <c r="B124" s="1" t="str">
        <f>IF(NOT(ISBLANK(C124)),CONCATENATE(PARAMETRES!$C$5,A124),"")</f>
        <v/>
      </c>
      <c r="M124" s="1">
        <f t="shared" si="1"/>
        <v>0</v>
      </c>
      <c r="N124" s="58"/>
    </row>
    <row r="125" spans="1:14" x14ac:dyDescent="0.25">
      <c r="A125" s="1" t="str">
        <f>IF(NOT(ISBLANK(C125)),CONCATENATE(PARAMETRES!$C$5,B125),"")</f>
        <v/>
      </c>
      <c r="B125" s="1" t="str">
        <f>IF(NOT(ISBLANK(C125)),CONCATENATE(PARAMETRES!$C$5,A125),"")</f>
        <v/>
      </c>
      <c r="M125" s="1">
        <f t="shared" si="1"/>
        <v>0</v>
      </c>
      <c r="N125" s="58"/>
    </row>
    <row r="126" spans="1:14" x14ac:dyDescent="0.25">
      <c r="A126" s="1" t="str">
        <f>IF(NOT(ISBLANK(C126)),CONCATENATE(PARAMETRES!$C$5,B126),"")</f>
        <v/>
      </c>
      <c r="B126" s="1" t="str">
        <f>IF(NOT(ISBLANK(C126)),CONCATENATE(PARAMETRES!$C$5,A126),"")</f>
        <v/>
      </c>
      <c r="M126" s="1">
        <f t="shared" si="1"/>
        <v>0</v>
      </c>
      <c r="N126" s="58"/>
    </row>
    <row r="127" spans="1:14" x14ac:dyDescent="0.25">
      <c r="A127" s="1" t="str">
        <f>IF(NOT(ISBLANK(C127)),CONCATENATE(PARAMETRES!$C$5,B127),"")</f>
        <v/>
      </c>
      <c r="B127" s="1" t="str">
        <f>IF(NOT(ISBLANK(C127)),CONCATENATE(PARAMETRES!$C$5,A127),"")</f>
        <v/>
      </c>
      <c r="M127" s="1">
        <f t="shared" si="1"/>
        <v>0</v>
      </c>
      <c r="N127" s="58"/>
    </row>
    <row r="128" spans="1:14" x14ac:dyDescent="0.25">
      <c r="A128" s="1" t="str">
        <f>IF(NOT(ISBLANK(C128)),CONCATENATE(PARAMETRES!$C$5,B128),"")</f>
        <v/>
      </c>
      <c r="B128" s="1" t="str">
        <f>IF(NOT(ISBLANK(C128)),CONCATENATE(PARAMETRES!$C$5,A128),"")</f>
        <v/>
      </c>
      <c r="M128" s="1">
        <f t="shared" si="1"/>
        <v>0</v>
      </c>
      <c r="N128" s="58"/>
    </row>
    <row r="129" spans="1:14" x14ac:dyDescent="0.25">
      <c r="A129" s="1" t="str">
        <f>IF(NOT(ISBLANK(C129)),CONCATENATE(PARAMETRES!$C$5,B129),"")</f>
        <v/>
      </c>
      <c r="B129" s="1" t="str">
        <f>IF(NOT(ISBLANK(C129)),CONCATENATE(PARAMETRES!$C$5,A129),"")</f>
        <v/>
      </c>
      <c r="M129" s="1">
        <f t="shared" si="1"/>
        <v>0</v>
      </c>
      <c r="N129" s="58"/>
    </row>
    <row r="130" spans="1:14" x14ac:dyDescent="0.25">
      <c r="A130" s="1" t="str">
        <f>IF(NOT(ISBLANK(C130)),CONCATENATE(PARAMETRES!$C$5,B130),"")</f>
        <v/>
      </c>
      <c r="B130" s="1" t="str">
        <f>IF(NOT(ISBLANK(C130)),CONCATENATE(PARAMETRES!$C$5,A130),"")</f>
        <v/>
      </c>
      <c r="M130" s="1">
        <f t="shared" si="1"/>
        <v>0</v>
      </c>
      <c r="N130" s="58"/>
    </row>
    <row r="131" spans="1:14" x14ac:dyDescent="0.25">
      <c r="A131" s="1" t="str">
        <f>IF(NOT(ISBLANK(C131)),CONCATENATE(PARAMETRES!$C$5,B131),"")</f>
        <v/>
      </c>
      <c r="B131" s="1" t="str">
        <f>IF(NOT(ISBLANK(C131)),CONCATENATE(PARAMETRES!$C$5,A131),"")</f>
        <v/>
      </c>
      <c r="M131" s="1">
        <f t="shared" ref="M131:M194" si="2">ABS(L131-K131)</f>
        <v>0</v>
      </c>
      <c r="N131" s="58"/>
    </row>
    <row r="132" spans="1:14" x14ac:dyDescent="0.25">
      <c r="A132" s="1" t="str">
        <f>IF(NOT(ISBLANK(C132)),CONCATENATE(PARAMETRES!$C$5,B132),"")</f>
        <v/>
      </c>
      <c r="B132" s="1" t="str">
        <f>IF(NOT(ISBLANK(C132)),CONCATENATE(PARAMETRES!$C$5,A132),"")</f>
        <v/>
      </c>
      <c r="M132" s="1">
        <f t="shared" si="2"/>
        <v>0</v>
      </c>
      <c r="N132" s="58"/>
    </row>
    <row r="133" spans="1:14" x14ac:dyDescent="0.25">
      <c r="A133" s="1" t="str">
        <f>IF(NOT(ISBLANK(C133)),CONCATENATE(PARAMETRES!$C$5,B133),"")</f>
        <v/>
      </c>
      <c r="B133" s="1" t="str">
        <f>IF(NOT(ISBLANK(C133)),CONCATENATE(PARAMETRES!$C$5,A133),"")</f>
        <v/>
      </c>
      <c r="M133" s="1">
        <f t="shared" si="2"/>
        <v>0</v>
      </c>
      <c r="N133" s="58"/>
    </row>
    <row r="134" spans="1:14" x14ac:dyDescent="0.25">
      <c r="A134" s="1" t="str">
        <f>IF(NOT(ISBLANK(C134)),CONCATENATE(PARAMETRES!$C$5,B134),"")</f>
        <v/>
      </c>
      <c r="B134" s="1" t="str">
        <f>IF(NOT(ISBLANK(C134)),CONCATENATE(PARAMETRES!$C$5,A134),"")</f>
        <v/>
      </c>
      <c r="M134" s="1">
        <f t="shared" si="2"/>
        <v>0</v>
      </c>
      <c r="N134" s="58"/>
    </row>
    <row r="135" spans="1:14" x14ac:dyDescent="0.25">
      <c r="A135" s="1" t="str">
        <f>IF(NOT(ISBLANK(C135)),CONCATENATE(PARAMETRES!$C$5,B135),"")</f>
        <v/>
      </c>
      <c r="B135" s="1" t="str">
        <f>IF(NOT(ISBLANK(C135)),CONCATENATE(PARAMETRES!$C$5,A135),"")</f>
        <v/>
      </c>
      <c r="M135" s="1">
        <f t="shared" si="2"/>
        <v>0</v>
      </c>
      <c r="N135" s="58"/>
    </row>
    <row r="136" spans="1:14" x14ac:dyDescent="0.25">
      <c r="A136" s="1" t="str">
        <f>IF(NOT(ISBLANK(C136)),CONCATENATE(PARAMETRES!$C$5,B136),"")</f>
        <v/>
      </c>
      <c r="B136" s="1" t="str">
        <f>IF(NOT(ISBLANK(C136)),CONCATENATE(PARAMETRES!$C$5,A136),"")</f>
        <v/>
      </c>
      <c r="M136" s="1">
        <f t="shared" si="2"/>
        <v>0</v>
      </c>
      <c r="N136" s="58"/>
    </row>
    <row r="137" spans="1:14" x14ac:dyDescent="0.25">
      <c r="A137" s="1" t="str">
        <f>IF(NOT(ISBLANK(C137)),CONCATENATE(PARAMETRES!$C$5,B137),"")</f>
        <v/>
      </c>
      <c r="B137" s="1" t="str">
        <f>IF(NOT(ISBLANK(C137)),CONCATENATE(PARAMETRES!$C$5,A137),"")</f>
        <v/>
      </c>
      <c r="M137" s="1">
        <f t="shared" si="2"/>
        <v>0</v>
      </c>
      <c r="N137" s="58"/>
    </row>
    <row r="138" spans="1:14" x14ac:dyDescent="0.25">
      <c r="A138" s="1" t="str">
        <f>IF(NOT(ISBLANK(C138)),CONCATENATE(PARAMETRES!$C$5,B138),"")</f>
        <v/>
      </c>
      <c r="B138" s="1" t="str">
        <f>IF(NOT(ISBLANK(C138)),CONCATENATE(PARAMETRES!$C$5,A138),"")</f>
        <v/>
      </c>
      <c r="M138" s="1">
        <f t="shared" si="2"/>
        <v>0</v>
      </c>
      <c r="N138" s="58"/>
    </row>
    <row r="139" spans="1:14" x14ac:dyDescent="0.25">
      <c r="A139" s="1" t="str">
        <f>IF(NOT(ISBLANK(C139)),CONCATENATE(PARAMETRES!$C$5,B139),"")</f>
        <v/>
      </c>
      <c r="B139" s="1" t="str">
        <f>IF(NOT(ISBLANK(C139)),CONCATENATE(PARAMETRES!$C$5,A139),"")</f>
        <v/>
      </c>
      <c r="M139" s="1">
        <f t="shared" si="2"/>
        <v>0</v>
      </c>
      <c r="N139" s="58"/>
    </row>
    <row r="140" spans="1:14" x14ac:dyDescent="0.25">
      <c r="A140" s="1" t="str">
        <f>IF(NOT(ISBLANK(C140)),CONCATENATE(PARAMETRES!$C$5,B140),"")</f>
        <v/>
      </c>
      <c r="B140" s="1" t="str">
        <f>IF(NOT(ISBLANK(C140)),CONCATENATE(PARAMETRES!$C$5,A140),"")</f>
        <v/>
      </c>
      <c r="M140" s="1">
        <f t="shared" si="2"/>
        <v>0</v>
      </c>
      <c r="N140" s="58"/>
    </row>
    <row r="141" spans="1:14" x14ac:dyDescent="0.25">
      <c r="A141" s="1" t="str">
        <f>IF(NOT(ISBLANK(C141)),CONCATENATE(PARAMETRES!$C$5,B141),"")</f>
        <v/>
      </c>
      <c r="B141" s="1" t="str">
        <f>IF(NOT(ISBLANK(C141)),CONCATENATE(PARAMETRES!$C$5,A141),"")</f>
        <v/>
      </c>
      <c r="M141" s="1">
        <f t="shared" si="2"/>
        <v>0</v>
      </c>
      <c r="N141" s="58"/>
    </row>
    <row r="142" spans="1:14" x14ac:dyDescent="0.25">
      <c r="A142" s="1" t="str">
        <f>IF(NOT(ISBLANK(C142)),CONCATENATE(PARAMETRES!$C$5,B142),"")</f>
        <v/>
      </c>
      <c r="B142" s="1" t="str">
        <f>IF(NOT(ISBLANK(C142)),CONCATENATE(PARAMETRES!$C$5,A142),"")</f>
        <v/>
      </c>
      <c r="M142" s="1">
        <f t="shared" si="2"/>
        <v>0</v>
      </c>
      <c r="N142" s="58"/>
    </row>
    <row r="143" spans="1:14" x14ac:dyDescent="0.25">
      <c r="A143" s="1" t="str">
        <f>IF(NOT(ISBLANK(C143)),CONCATENATE(PARAMETRES!$C$5,B143),"")</f>
        <v/>
      </c>
      <c r="B143" s="1" t="str">
        <f>IF(NOT(ISBLANK(C143)),CONCATENATE(PARAMETRES!$C$5,A143),"")</f>
        <v/>
      </c>
      <c r="M143" s="1">
        <f t="shared" si="2"/>
        <v>0</v>
      </c>
      <c r="N143" s="58"/>
    </row>
    <row r="144" spans="1:14" x14ac:dyDescent="0.25">
      <c r="A144" s="1" t="str">
        <f>IF(NOT(ISBLANK(C144)),CONCATENATE(PARAMETRES!$C$5,B144),"")</f>
        <v/>
      </c>
      <c r="B144" s="1" t="str">
        <f>IF(NOT(ISBLANK(C144)),CONCATENATE(PARAMETRES!$C$5,A144),"")</f>
        <v/>
      </c>
      <c r="M144" s="1">
        <f t="shared" si="2"/>
        <v>0</v>
      </c>
      <c r="N144" s="58"/>
    </row>
    <row r="145" spans="1:14" x14ac:dyDescent="0.25">
      <c r="A145" s="1" t="str">
        <f>IF(NOT(ISBLANK(C145)),CONCATENATE(PARAMETRES!$C$5,B145),"")</f>
        <v/>
      </c>
      <c r="B145" s="1" t="str">
        <f>IF(NOT(ISBLANK(C145)),CONCATENATE(PARAMETRES!$C$5,A145),"")</f>
        <v/>
      </c>
      <c r="M145" s="1">
        <f t="shared" si="2"/>
        <v>0</v>
      </c>
      <c r="N145" s="58"/>
    </row>
    <row r="146" spans="1:14" x14ac:dyDescent="0.25">
      <c r="A146" s="1" t="str">
        <f>IF(NOT(ISBLANK(C146)),CONCATENATE(PARAMETRES!$C$5,B146),"")</f>
        <v/>
      </c>
      <c r="B146" s="1" t="str">
        <f>IF(NOT(ISBLANK(C146)),CONCATENATE(PARAMETRES!$C$5,A146),"")</f>
        <v/>
      </c>
      <c r="M146" s="1">
        <f t="shared" si="2"/>
        <v>0</v>
      </c>
      <c r="N146" s="58"/>
    </row>
    <row r="147" spans="1:14" x14ac:dyDescent="0.25">
      <c r="A147" s="1" t="str">
        <f>IF(NOT(ISBLANK(C147)),CONCATENATE(PARAMETRES!$C$5,B147),"")</f>
        <v/>
      </c>
      <c r="B147" s="1" t="str">
        <f>IF(NOT(ISBLANK(C147)),CONCATENATE(PARAMETRES!$C$5,A147),"")</f>
        <v/>
      </c>
      <c r="M147" s="1">
        <f t="shared" si="2"/>
        <v>0</v>
      </c>
      <c r="N147" s="58"/>
    </row>
    <row r="148" spans="1:14" x14ac:dyDescent="0.25">
      <c r="A148" s="1" t="str">
        <f>IF(NOT(ISBLANK(C148)),CONCATENATE(PARAMETRES!$C$5,B148),"")</f>
        <v/>
      </c>
      <c r="B148" s="1" t="str">
        <f>IF(NOT(ISBLANK(C148)),CONCATENATE(PARAMETRES!$C$5,A148),"")</f>
        <v/>
      </c>
      <c r="M148" s="1">
        <f t="shared" si="2"/>
        <v>0</v>
      </c>
      <c r="N148" s="58"/>
    </row>
    <row r="149" spans="1:14" x14ac:dyDescent="0.25">
      <c r="A149" s="1" t="str">
        <f>IF(NOT(ISBLANK(C149)),CONCATENATE(PARAMETRES!$C$5,B149),"")</f>
        <v/>
      </c>
      <c r="B149" s="1" t="str">
        <f>IF(NOT(ISBLANK(C149)),CONCATENATE(PARAMETRES!$C$5,A149),"")</f>
        <v/>
      </c>
      <c r="M149" s="1">
        <f t="shared" si="2"/>
        <v>0</v>
      </c>
      <c r="N149" s="58"/>
    </row>
    <row r="150" spans="1:14" x14ac:dyDescent="0.25">
      <c r="A150" s="1" t="str">
        <f>IF(NOT(ISBLANK(C150)),CONCATENATE(PARAMETRES!$C$5,B150),"")</f>
        <v/>
      </c>
      <c r="B150" s="1" t="str">
        <f>IF(NOT(ISBLANK(C150)),CONCATENATE(PARAMETRES!$C$5,A150),"")</f>
        <v/>
      </c>
      <c r="M150" s="1">
        <f t="shared" si="2"/>
        <v>0</v>
      </c>
      <c r="N150" s="58"/>
    </row>
    <row r="151" spans="1:14" x14ac:dyDescent="0.25">
      <c r="A151" s="1" t="str">
        <f>IF(NOT(ISBLANK(C151)),CONCATENATE(PARAMETRES!$C$5,B151),"")</f>
        <v/>
      </c>
      <c r="B151" s="1" t="str">
        <f>IF(NOT(ISBLANK(C151)),CONCATENATE(PARAMETRES!$C$5,A151),"")</f>
        <v/>
      </c>
      <c r="M151" s="1">
        <f t="shared" si="2"/>
        <v>0</v>
      </c>
      <c r="N151" s="58"/>
    </row>
    <row r="152" spans="1:14" x14ac:dyDescent="0.25">
      <c r="A152" s="1" t="str">
        <f>IF(NOT(ISBLANK(C152)),CONCATENATE(PARAMETRES!$C$5,B152),"")</f>
        <v/>
      </c>
      <c r="B152" s="1" t="str">
        <f>IF(NOT(ISBLANK(C152)),CONCATENATE(PARAMETRES!$C$5,A152),"")</f>
        <v/>
      </c>
      <c r="M152" s="1">
        <f t="shared" si="2"/>
        <v>0</v>
      </c>
      <c r="N152" s="58"/>
    </row>
    <row r="153" spans="1:14" x14ac:dyDescent="0.25">
      <c r="A153" s="1" t="str">
        <f>IF(NOT(ISBLANK(C153)),CONCATENATE(PARAMETRES!$C$5,B153),"")</f>
        <v/>
      </c>
      <c r="B153" s="1" t="str">
        <f>IF(NOT(ISBLANK(C153)),CONCATENATE(PARAMETRES!$C$5,A153),"")</f>
        <v/>
      </c>
      <c r="M153" s="1">
        <f t="shared" si="2"/>
        <v>0</v>
      </c>
      <c r="N153" s="58"/>
    </row>
    <row r="154" spans="1:14" x14ac:dyDescent="0.25">
      <c r="A154" s="1" t="str">
        <f>IF(NOT(ISBLANK(C154)),CONCATENATE(PARAMETRES!$C$5,B154),"")</f>
        <v/>
      </c>
      <c r="B154" s="1" t="str">
        <f>IF(NOT(ISBLANK(C154)),CONCATENATE(PARAMETRES!$C$5,A154),"")</f>
        <v/>
      </c>
      <c r="M154" s="1">
        <f t="shared" si="2"/>
        <v>0</v>
      </c>
      <c r="N154" s="58"/>
    </row>
    <row r="155" spans="1:14" x14ac:dyDescent="0.25">
      <c r="A155" s="1" t="str">
        <f>IF(NOT(ISBLANK(C155)),CONCATENATE(PARAMETRES!$C$5,B155),"")</f>
        <v/>
      </c>
      <c r="B155" s="1" t="str">
        <f>IF(NOT(ISBLANK(C155)),CONCATENATE(PARAMETRES!$C$5,A155),"")</f>
        <v/>
      </c>
      <c r="M155" s="1">
        <f t="shared" si="2"/>
        <v>0</v>
      </c>
      <c r="N155" s="58"/>
    </row>
    <row r="156" spans="1:14" x14ac:dyDescent="0.25">
      <c r="A156" s="1" t="str">
        <f>IF(NOT(ISBLANK(C156)),CONCATENATE(PARAMETRES!$C$5,B156),"")</f>
        <v/>
      </c>
      <c r="B156" s="1" t="str">
        <f>IF(NOT(ISBLANK(C156)),CONCATENATE(PARAMETRES!$C$5,A156),"")</f>
        <v/>
      </c>
      <c r="M156" s="1">
        <f t="shared" si="2"/>
        <v>0</v>
      </c>
      <c r="N156" s="58"/>
    </row>
    <row r="157" spans="1:14" x14ac:dyDescent="0.25">
      <c r="A157" s="1" t="str">
        <f>IF(NOT(ISBLANK(C157)),CONCATENATE(PARAMETRES!$C$5,B157),"")</f>
        <v/>
      </c>
      <c r="B157" s="1" t="str">
        <f>IF(NOT(ISBLANK(C157)),CONCATENATE(PARAMETRES!$C$5,A157),"")</f>
        <v/>
      </c>
      <c r="M157" s="1">
        <f t="shared" si="2"/>
        <v>0</v>
      </c>
      <c r="N157" s="58"/>
    </row>
    <row r="158" spans="1:14" x14ac:dyDescent="0.25">
      <c r="A158" s="1" t="str">
        <f>IF(NOT(ISBLANK(C158)),CONCATENATE(PARAMETRES!$C$5,B158),"")</f>
        <v/>
      </c>
      <c r="B158" s="1" t="str">
        <f>IF(NOT(ISBLANK(C158)),CONCATENATE(PARAMETRES!$C$5,A158),"")</f>
        <v/>
      </c>
      <c r="M158" s="1">
        <f t="shared" si="2"/>
        <v>0</v>
      </c>
      <c r="N158" s="58"/>
    </row>
    <row r="159" spans="1:14" x14ac:dyDescent="0.25">
      <c r="A159" s="1" t="str">
        <f>IF(NOT(ISBLANK(C159)),CONCATENATE(PARAMETRES!$C$5,B159),"")</f>
        <v/>
      </c>
      <c r="B159" s="1" t="str">
        <f>IF(NOT(ISBLANK(C159)),CONCATENATE(PARAMETRES!$C$5,A159),"")</f>
        <v/>
      </c>
      <c r="M159" s="1">
        <f t="shared" si="2"/>
        <v>0</v>
      </c>
      <c r="N159" s="58"/>
    </row>
    <row r="160" spans="1:14" x14ac:dyDescent="0.25">
      <c r="A160" s="1" t="str">
        <f>IF(NOT(ISBLANK(C160)),CONCATENATE(PARAMETRES!$C$5,B160),"")</f>
        <v/>
      </c>
      <c r="B160" s="1" t="str">
        <f>IF(NOT(ISBLANK(C160)),CONCATENATE(PARAMETRES!$C$5,A160),"")</f>
        <v/>
      </c>
      <c r="M160" s="1">
        <f t="shared" si="2"/>
        <v>0</v>
      </c>
      <c r="N160" s="58"/>
    </row>
    <row r="161" spans="1:14" x14ac:dyDescent="0.25">
      <c r="A161" s="1" t="str">
        <f>IF(NOT(ISBLANK(C161)),CONCATENATE(PARAMETRES!$C$5,B161),"")</f>
        <v/>
      </c>
      <c r="B161" s="1" t="str">
        <f>IF(NOT(ISBLANK(C161)),CONCATENATE(PARAMETRES!$C$5,A161),"")</f>
        <v/>
      </c>
      <c r="M161" s="1">
        <f t="shared" si="2"/>
        <v>0</v>
      </c>
      <c r="N161" s="58"/>
    </row>
    <row r="162" spans="1:14" x14ac:dyDescent="0.25">
      <c r="A162" s="1" t="str">
        <f>IF(NOT(ISBLANK(C162)),CONCATENATE(PARAMETRES!$C$5,B162),"")</f>
        <v/>
      </c>
      <c r="B162" s="1" t="str">
        <f>IF(NOT(ISBLANK(C162)),CONCATENATE(PARAMETRES!$C$5,A162),"")</f>
        <v/>
      </c>
      <c r="M162" s="1">
        <f t="shared" si="2"/>
        <v>0</v>
      </c>
      <c r="N162" s="58"/>
    </row>
    <row r="163" spans="1:14" x14ac:dyDescent="0.25">
      <c r="A163" s="1" t="str">
        <f>IF(NOT(ISBLANK(C163)),CONCATENATE(PARAMETRES!$C$5,B163),"")</f>
        <v/>
      </c>
      <c r="B163" s="1" t="str">
        <f>IF(NOT(ISBLANK(C163)),CONCATENATE(PARAMETRES!$C$5,A163),"")</f>
        <v/>
      </c>
      <c r="M163" s="1">
        <f t="shared" si="2"/>
        <v>0</v>
      </c>
      <c r="N163" s="58"/>
    </row>
    <row r="164" spans="1:14" x14ac:dyDescent="0.25">
      <c r="A164" s="1" t="str">
        <f>IF(NOT(ISBLANK(C164)),CONCATENATE(PARAMETRES!$C$5,B164),"")</f>
        <v/>
      </c>
      <c r="B164" s="1" t="str">
        <f>IF(NOT(ISBLANK(C164)),CONCATENATE(PARAMETRES!$C$5,A164),"")</f>
        <v/>
      </c>
      <c r="M164" s="1">
        <f t="shared" si="2"/>
        <v>0</v>
      </c>
      <c r="N164" s="58"/>
    </row>
    <row r="165" spans="1:14" x14ac:dyDescent="0.25">
      <c r="A165" s="1" t="str">
        <f>IF(NOT(ISBLANK(C165)),CONCATENATE(PARAMETRES!$C$5,B165),"")</f>
        <v/>
      </c>
      <c r="B165" s="1" t="str">
        <f>IF(NOT(ISBLANK(C165)),CONCATENATE(PARAMETRES!$C$5,A165),"")</f>
        <v/>
      </c>
      <c r="M165" s="1">
        <f t="shared" si="2"/>
        <v>0</v>
      </c>
      <c r="N165" s="58"/>
    </row>
    <row r="166" spans="1:14" x14ac:dyDescent="0.25">
      <c r="A166" s="1" t="str">
        <f>IF(NOT(ISBLANK(C166)),CONCATENATE(PARAMETRES!$C$5,B166),"")</f>
        <v/>
      </c>
      <c r="B166" s="1" t="str">
        <f>IF(NOT(ISBLANK(C166)),CONCATENATE(PARAMETRES!$C$5,A166),"")</f>
        <v/>
      </c>
      <c r="M166" s="1">
        <f t="shared" si="2"/>
        <v>0</v>
      </c>
      <c r="N166" s="58"/>
    </row>
    <row r="167" spans="1:14" x14ac:dyDescent="0.25">
      <c r="A167" s="1" t="str">
        <f>IF(NOT(ISBLANK(C167)),CONCATENATE(PARAMETRES!$C$5,B167),"")</f>
        <v/>
      </c>
      <c r="B167" s="1" t="str">
        <f>IF(NOT(ISBLANK(C167)),CONCATENATE(PARAMETRES!$C$5,A167),"")</f>
        <v/>
      </c>
      <c r="M167" s="1">
        <f t="shared" si="2"/>
        <v>0</v>
      </c>
      <c r="N167" s="58"/>
    </row>
    <row r="168" spans="1:14" x14ac:dyDescent="0.25">
      <c r="A168" s="1" t="str">
        <f>IF(NOT(ISBLANK(C168)),CONCATENATE(PARAMETRES!$C$5,B168),"")</f>
        <v/>
      </c>
      <c r="B168" s="1" t="str">
        <f>IF(NOT(ISBLANK(C168)),CONCATENATE(PARAMETRES!$C$5,A168),"")</f>
        <v/>
      </c>
      <c r="M168" s="1">
        <f t="shared" si="2"/>
        <v>0</v>
      </c>
      <c r="N168" s="58"/>
    </row>
    <row r="169" spans="1:14" x14ac:dyDescent="0.25">
      <c r="A169" s="1" t="str">
        <f>IF(NOT(ISBLANK(C169)),CONCATENATE(PARAMETRES!$C$5,B169),"")</f>
        <v/>
      </c>
      <c r="B169" s="1" t="str">
        <f>IF(NOT(ISBLANK(C169)),CONCATENATE(PARAMETRES!$C$5,A169),"")</f>
        <v/>
      </c>
      <c r="M169" s="1">
        <f t="shared" si="2"/>
        <v>0</v>
      </c>
      <c r="N169" s="58"/>
    </row>
    <row r="170" spans="1:14" x14ac:dyDescent="0.25">
      <c r="A170" s="1" t="str">
        <f>IF(NOT(ISBLANK(C170)),CONCATENATE(PARAMETRES!$C$5,B170),"")</f>
        <v/>
      </c>
      <c r="B170" s="1" t="str">
        <f>IF(NOT(ISBLANK(C170)),CONCATENATE(PARAMETRES!$C$5,A170),"")</f>
        <v/>
      </c>
      <c r="M170" s="1">
        <f t="shared" si="2"/>
        <v>0</v>
      </c>
      <c r="N170" s="58"/>
    </row>
    <row r="171" spans="1:14" x14ac:dyDescent="0.25">
      <c r="A171" s="1" t="str">
        <f>IF(NOT(ISBLANK(C171)),CONCATENATE(PARAMETRES!$C$5,B171),"")</f>
        <v/>
      </c>
      <c r="B171" s="1" t="str">
        <f>IF(NOT(ISBLANK(C171)),CONCATENATE(PARAMETRES!$C$5,A171),"")</f>
        <v/>
      </c>
      <c r="M171" s="1">
        <f t="shared" si="2"/>
        <v>0</v>
      </c>
      <c r="N171" s="58"/>
    </row>
    <row r="172" spans="1:14" x14ac:dyDescent="0.25">
      <c r="A172" s="1" t="str">
        <f>IF(NOT(ISBLANK(C172)),CONCATENATE(PARAMETRES!$C$5,B172),"")</f>
        <v/>
      </c>
      <c r="B172" s="1" t="str">
        <f>IF(NOT(ISBLANK(C172)),CONCATENATE(PARAMETRES!$C$5,A172),"")</f>
        <v/>
      </c>
      <c r="M172" s="1">
        <f t="shared" si="2"/>
        <v>0</v>
      </c>
      <c r="N172" s="58"/>
    </row>
    <row r="173" spans="1:14" x14ac:dyDescent="0.25">
      <c r="A173" s="1" t="str">
        <f>IF(NOT(ISBLANK(C173)),CONCATENATE(PARAMETRES!$C$5,B173),"")</f>
        <v/>
      </c>
      <c r="B173" s="1" t="str">
        <f>IF(NOT(ISBLANK(C173)),CONCATENATE(PARAMETRES!$C$5,A173),"")</f>
        <v/>
      </c>
      <c r="M173" s="1">
        <f t="shared" si="2"/>
        <v>0</v>
      </c>
      <c r="N173" s="58"/>
    </row>
    <row r="174" spans="1:14" x14ac:dyDescent="0.25">
      <c r="A174" s="1" t="str">
        <f>IF(NOT(ISBLANK(C174)),CONCATENATE(PARAMETRES!$C$5,B174),"")</f>
        <v/>
      </c>
      <c r="B174" s="1" t="str">
        <f>IF(NOT(ISBLANK(C174)),CONCATENATE(PARAMETRES!$C$5,A174),"")</f>
        <v/>
      </c>
      <c r="M174" s="1">
        <f t="shared" si="2"/>
        <v>0</v>
      </c>
      <c r="N174" s="58"/>
    </row>
    <row r="175" spans="1:14" x14ac:dyDescent="0.25">
      <c r="A175" s="1" t="str">
        <f>IF(NOT(ISBLANK(C175)),CONCATENATE(PARAMETRES!$C$5,B175),"")</f>
        <v/>
      </c>
      <c r="B175" s="1" t="str">
        <f>IF(NOT(ISBLANK(C175)),CONCATENATE(PARAMETRES!$C$5,A175),"")</f>
        <v/>
      </c>
      <c r="M175" s="1">
        <f t="shared" si="2"/>
        <v>0</v>
      </c>
      <c r="N175" s="58"/>
    </row>
    <row r="176" spans="1:14" x14ac:dyDescent="0.25">
      <c r="A176" s="1" t="str">
        <f>IF(NOT(ISBLANK(C176)),CONCATENATE(PARAMETRES!$C$5,B176),"")</f>
        <v/>
      </c>
      <c r="B176" s="1" t="str">
        <f>IF(NOT(ISBLANK(C176)),CONCATENATE(PARAMETRES!$C$5,A176),"")</f>
        <v/>
      </c>
      <c r="M176" s="1">
        <f t="shared" si="2"/>
        <v>0</v>
      </c>
      <c r="N176" s="58"/>
    </row>
    <row r="177" spans="1:14" x14ac:dyDescent="0.25">
      <c r="A177" s="1" t="str">
        <f>IF(NOT(ISBLANK(C177)),CONCATENATE(PARAMETRES!$C$5,B177),"")</f>
        <v/>
      </c>
      <c r="B177" s="1" t="str">
        <f>IF(NOT(ISBLANK(C177)),CONCATENATE(PARAMETRES!$C$5,A177),"")</f>
        <v/>
      </c>
      <c r="M177" s="1">
        <f t="shared" si="2"/>
        <v>0</v>
      </c>
      <c r="N177" s="58"/>
    </row>
    <row r="178" spans="1:14" x14ac:dyDescent="0.25">
      <c r="A178" s="1" t="str">
        <f>IF(NOT(ISBLANK(C178)),CONCATENATE(PARAMETRES!$C$5,B178),"")</f>
        <v/>
      </c>
      <c r="B178" s="1" t="str">
        <f>IF(NOT(ISBLANK(C178)),CONCATENATE(PARAMETRES!$C$5,A178),"")</f>
        <v/>
      </c>
      <c r="M178" s="1">
        <f t="shared" si="2"/>
        <v>0</v>
      </c>
      <c r="N178" s="58"/>
    </row>
    <row r="179" spans="1:14" x14ac:dyDescent="0.25">
      <c r="A179" s="1" t="str">
        <f>IF(NOT(ISBLANK(C179)),CONCATENATE(PARAMETRES!$C$5,B179),"")</f>
        <v/>
      </c>
      <c r="B179" s="1" t="str">
        <f>IF(NOT(ISBLANK(C179)),CONCATENATE(PARAMETRES!$C$5,A179),"")</f>
        <v/>
      </c>
      <c r="M179" s="1">
        <f t="shared" si="2"/>
        <v>0</v>
      </c>
      <c r="N179" s="58"/>
    </row>
    <row r="180" spans="1:14" x14ac:dyDescent="0.25">
      <c r="A180" s="1" t="str">
        <f>IF(NOT(ISBLANK(C180)),CONCATENATE(PARAMETRES!$C$5,B180),"")</f>
        <v/>
      </c>
      <c r="B180" s="1" t="str">
        <f>IF(NOT(ISBLANK(C180)),CONCATENATE(PARAMETRES!$C$5,A180),"")</f>
        <v/>
      </c>
      <c r="M180" s="1">
        <f t="shared" si="2"/>
        <v>0</v>
      </c>
      <c r="N180" s="58"/>
    </row>
    <row r="181" spans="1:14" x14ac:dyDescent="0.25">
      <c r="A181" s="1" t="str">
        <f>IF(NOT(ISBLANK(C181)),CONCATENATE(PARAMETRES!$C$5,B181),"")</f>
        <v/>
      </c>
      <c r="B181" s="1" t="str">
        <f>IF(NOT(ISBLANK(C181)),CONCATENATE(PARAMETRES!$C$5,A181),"")</f>
        <v/>
      </c>
      <c r="M181" s="1">
        <f t="shared" si="2"/>
        <v>0</v>
      </c>
      <c r="N181" s="58"/>
    </row>
    <row r="182" spans="1:14" x14ac:dyDescent="0.25">
      <c r="A182" s="1" t="str">
        <f>IF(NOT(ISBLANK(C182)),CONCATENATE(PARAMETRES!$C$5,B182),"")</f>
        <v/>
      </c>
      <c r="B182" s="1" t="str">
        <f>IF(NOT(ISBLANK(C182)),CONCATENATE(PARAMETRES!$C$5,A182),"")</f>
        <v/>
      </c>
      <c r="M182" s="1">
        <f t="shared" si="2"/>
        <v>0</v>
      </c>
      <c r="N182" s="58"/>
    </row>
    <row r="183" spans="1:14" x14ac:dyDescent="0.25">
      <c r="A183" s="1" t="str">
        <f>IF(NOT(ISBLANK(C183)),CONCATENATE(PARAMETRES!$C$5,B183),"")</f>
        <v/>
      </c>
      <c r="B183" s="1" t="str">
        <f>IF(NOT(ISBLANK(C183)),CONCATENATE(PARAMETRES!$C$5,A183),"")</f>
        <v/>
      </c>
      <c r="M183" s="1">
        <f t="shared" si="2"/>
        <v>0</v>
      </c>
      <c r="N183" s="58"/>
    </row>
    <row r="184" spans="1:14" x14ac:dyDescent="0.25">
      <c r="A184" s="1" t="str">
        <f>IF(NOT(ISBLANK(C184)),CONCATENATE(PARAMETRES!$C$5,B184),"")</f>
        <v/>
      </c>
      <c r="B184" s="1" t="str">
        <f>IF(NOT(ISBLANK(C184)),CONCATENATE(PARAMETRES!$C$5,A184),"")</f>
        <v/>
      </c>
      <c r="M184" s="1">
        <f t="shared" si="2"/>
        <v>0</v>
      </c>
      <c r="N184" s="58"/>
    </row>
    <row r="185" spans="1:14" x14ac:dyDescent="0.25">
      <c r="A185" s="1" t="str">
        <f>IF(NOT(ISBLANK(C185)),CONCATENATE(PARAMETRES!$C$5,B185),"")</f>
        <v/>
      </c>
      <c r="B185" s="1" t="str">
        <f>IF(NOT(ISBLANK(C185)),CONCATENATE(PARAMETRES!$C$5,A185),"")</f>
        <v/>
      </c>
      <c r="M185" s="1">
        <f t="shared" si="2"/>
        <v>0</v>
      </c>
      <c r="N185" s="58"/>
    </row>
    <row r="186" spans="1:14" x14ac:dyDescent="0.25">
      <c r="A186" s="1" t="str">
        <f>IF(NOT(ISBLANK(C186)),CONCATENATE(PARAMETRES!$C$5,B186),"")</f>
        <v/>
      </c>
      <c r="B186" s="1" t="str">
        <f>IF(NOT(ISBLANK(C186)),CONCATENATE(PARAMETRES!$C$5,A186),"")</f>
        <v/>
      </c>
      <c r="M186" s="1">
        <f t="shared" si="2"/>
        <v>0</v>
      </c>
      <c r="N186" s="58"/>
    </row>
    <row r="187" spans="1:14" x14ac:dyDescent="0.25">
      <c r="A187" s="1" t="str">
        <f>IF(NOT(ISBLANK(C187)),CONCATENATE(PARAMETRES!$C$5,B187),"")</f>
        <v/>
      </c>
      <c r="B187" s="1" t="str">
        <f>IF(NOT(ISBLANK(C187)),CONCATENATE(PARAMETRES!$C$5,A187),"")</f>
        <v/>
      </c>
      <c r="M187" s="1">
        <f t="shared" si="2"/>
        <v>0</v>
      </c>
      <c r="N187" s="58"/>
    </row>
    <row r="188" spans="1:14" x14ac:dyDescent="0.25">
      <c r="A188" s="1" t="str">
        <f>IF(NOT(ISBLANK(C188)),CONCATENATE(PARAMETRES!$C$5,B188),"")</f>
        <v/>
      </c>
      <c r="B188" s="1" t="str">
        <f>IF(NOT(ISBLANK(C188)),CONCATENATE(PARAMETRES!$C$5,A188),"")</f>
        <v/>
      </c>
      <c r="M188" s="1">
        <f t="shared" si="2"/>
        <v>0</v>
      </c>
      <c r="N188" s="58"/>
    </row>
    <row r="189" spans="1:14" x14ac:dyDescent="0.25">
      <c r="A189" s="1" t="str">
        <f>IF(NOT(ISBLANK(C189)),CONCATENATE(PARAMETRES!$C$5,B189),"")</f>
        <v/>
      </c>
      <c r="B189" s="1" t="str">
        <f>IF(NOT(ISBLANK(C189)),CONCATENATE(PARAMETRES!$C$5,A189),"")</f>
        <v/>
      </c>
      <c r="M189" s="1">
        <f t="shared" si="2"/>
        <v>0</v>
      </c>
      <c r="N189" s="58"/>
    </row>
    <row r="190" spans="1:14" x14ac:dyDescent="0.25">
      <c r="A190" s="1" t="str">
        <f>IF(NOT(ISBLANK(C190)),CONCATENATE(PARAMETRES!$C$5,B190),"")</f>
        <v/>
      </c>
      <c r="B190" s="1" t="str">
        <f>IF(NOT(ISBLANK(C190)),CONCATENATE(PARAMETRES!$C$5,A190),"")</f>
        <v/>
      </c>
      <c r="M190" s="1">
        <f t="shared" si="2"/>
        <v>0</v>
      </c>
      <c r="N190" s="58"/>
    </row>
    <row r="191" spans="1:14" x14ac:dyDescent="0.25">
      <c r="A191" s="1" t="str">
        <f>IF(NOT(ISBLANK(C191)),CONCATENATE(PARAMETRES!$C$5,B191),"")</f>
        <v/>
      </c>
      <c r="B191" s="1" t="str">
        <f>IF(NOT(ISBLANK(C191)),CONCATENATE(PARAMETRES!$C$5,A191),"")</f>
        <v/>
      </c>
      <c r="M191" s="1">
        <f t="shared" si="2"/>
        <v>0</v>
      </c>
      <c r="N191" s="58"/>
    </row>
    <row r="192" spans="1:14" x14ac:dyDescent="0.25">
      <c r="A192" s="1" t="str">
        <f>IF(NOT(ISBLANK(C192)),CONCATENATE(PARAMETRES!$C$5,B192),"")</f>
        <v/>
      </c>
      <c r="B192" s="1" t="str">
        <f>IF(NOT(ISBLANK(C192)),CONCATENATE(PARAMETRES!$C$5,A192),"")</f>
        <v/>
      </c>
      <c r="M192" s="1">
        <f t="shared" si="2"/>
        <v>0</v>
      </c>
      <c r="N192" s="58"/>
    </row>
    <row r="193" spans="1:14" x14ac:dyDescent="0.25">
      <c r="A193" s="1" t="str">
        <f>IF(NOT(ISBLANK(C193)),CONCATENATE(PARAMETRES!$C$5,B193),"")</f>
        <v/>
      </c>
      <c r="B193" s="1" t="str">
        <f>IF(NOT(ISBLANK(C193)),CONCATENATE(PARAMETRES!$C$5,A193),"")</f>
        <v/>
      </c>
      <c r="M193" s="1">
        <f t="shared" si="2"/>
        <v>0</v>
      </c>
      <c r="N193" s="58"/>
    </row>
    <row r="194" spans="1:14" x14ac:dyDescent="0.25">
      <c r="A194" s="1" t="str">
        <f>IF(NOT(ISBLANK(C194)),CONCATENATE(PARAMETRES!$C$5,B194),"")</f>
        <v/>
      </c>
      <c r="B194" s="1" t="str">
        <f>IF(NOT(ISBLANK(C194)),CONCATENATE(PARAMETRES!$C$5,A194),"")</f>
        <v/>
      </c>
      <c r="M194" s="1">
        <f t="shared" si="2"/>
        <v>0</v>
      </c>
      <c r="N194" s="58"/>
    </row>
    <row r="195" spans="1:14" x14ac:dyDescent="0.25">
      <c r="A195" s="1" t="str">
        <f>IF(NOT(ISBLANK(C195)),CONCATENATE(PARAMETRES!$C$5,B195),"")</f>
        <v/>
      </c>
      <c r="B195" s="1" t="str">
        <f>IF(NOT(ISBLANK(C195)),CONCATENATE(PARAMETRES!$C$5,A195),"")</f>
        <v/>
      </c>
      <c r="M195" s="1">
        <f t="shared" ref="M195:M258" si="3">ABS(L195-K195)</f>
        <v>0</v>
      </c>
      <c r="N195" s="58"/>
    </row>
    <row r="196" spans="1:14" x14ac:dyDescent="0.25">
      <c r="A196" s="1" t="str">
        <f>IF(NOT(ISBLANK(C196)),CONCATENATE(PARAMETRES!$C$5,B196),"")</f>
        <v/>
      </c>
      <c r="B196" s="1" t="str">
        <f>IF(NOT(ISBLANK(C196)),CONCATENATE(PARAMETRES!$C$5,A196),"")</f>
        <v/>
      </c>
      <c r="M196" s="1">
        <f t="shared" si="3"/>
        <v>0</v>
      </c>
      <c r="N196" s="58"/>
    </row>
    <row r="197" spans="1:14" x14ac:dyDescent="0.25">
      <c r="A197" s="1" t="str">
        <f>IF(NOT(ISBLANK(C197)),CONCATENATE(PARAMETRES!$C$5,B197),"")</f>
        <v/>
      </c>
      <c r="B197" s="1" t="str">
        <f>IF(NOT(ISBLANK(C197)),CONCATENATE(PARAMETRES!$C$5,A197),"")</f>
        <v/>
      </c>
      <c r="M197" s="1">
        <f t="shared" si="3"/>
        <v>0</v>
      </c>
      <c r="N197" s="58"/>
    </row>
    <row r="198" spans="1:14" x14ac:dyDescent="0.25">
      <c r="A198" s="1" t="str">
        <f>IF(NOT(ISBLANK(C198)),CONCATENATE(PARAMETRES!$C$5,B198),"")</f>
        <v/>
      </c>
      <c r="B198" s="1" t="str">
        <f>IF(NOT(ISBLANK(C198)),CONCATENATE(PARAMETRES!$C$5,A198),"")</f>
        <v/>
      </c>
      <c r="M198" s="1">
        <f t="shared" si="3"/>
        <v>0</v>
      </c>
      <c r="N198" s="58"/>
    </row>
    <row r="199" spans="1:14" x14ac:dyDescent="0.25">
      <c r="A199" s="1" t="str">
        <f>IF(NOT(ISBLANK(C199)),CONCATENATE(PARAMETRES!$C$5,B199),"")</f>
        <v/>
      </c>
      <c r="B199" s="1" t="str">
        <f>IF(NOT(ISBLANK(C199)),CONCATENATE(PARAMETRES!$C$5,A199),"")</f>
        <v/>
      </c>
      <c r="M199" s="1">
        <f t="shared" si="3"/>
        <v>0</v>
      </c>
      <c r="N199" s="58"/>
    </row>
    <row r="200" spans="1:14" x14ac:dyDescent="0.25">
      <c r="A200" s="1" t="str">
        <f>IF(NOT(ISBLANK(C200)),CONCATENATE(PARAMETRES!$C$5,B200),"")</f>
        <v/>
      </c>
      <c r="B200" s="1" t="str">
        <f>IF(NOT(ISBLANK(C200)),CONCATENATE(PARAMETRES!$C$5,A200),"")</f>
        <v/>
      </c>
      <c r="M200" s="1">
        <f t="shared" si="3"/>
        <v>0</v>
      </c>
      <c r="N200" s="58"/>
    </row>
    <row r="201" spans="1:14" x14ac:dyDescent="0.25">
      <c r="A201" s="1" t="str">
        <f>IF(NOT(ISBLANK(C201)),CONCATENATE(PARAMETRES!$C$5,B201),"")</f>
        <v/>
      </c>
      <c r="B201" s="1" t="str">
        <f>IF(NOT(ISBLANK(C201)),CONCATENATE(PARAMETRES!$C$5,A201),"")</f>
        <v/>
      </c>
      <c r="M201" s="1">
        <f t="shared" si="3"/>
        <v>0</v>
      </c>
      <c r="N201" s="58"/>
    </row>
    <row r="202" spans="1:14" x14ac:dyDescent="0.25">
      <c r="A202" s="1" t="str">
        <f>IF(NOT(ISBLANK(C202)),CONCATENATE(PARAMETRES!$C$5,B202),"")</f>
        <v/>
      </c>
      <c r="B202" s="1" t="str">
        <f>IF(NOT(ISBLANK(C202)),CONCATENATE(PARAMETRES!$C$5,A202),"")</f>
        <v/>
      </c>
      <c r="M202" s="1">
        <f t="shared" si="3"/>
        <v>0</v>
      </c>
      <c r="N202" s="58"/>
    </row>
    <row r="203" spans="1:14" x14ac:dyDescent="0.25">
      <c r="A203" s="1" t="str">
        <f>IF(NOT(ISBLANK(C203)),CONCATENATE(PARAMETRES!$C$5,B203),"")</f>
        <v/>
      </c>
      <c r="B203" s="1" t="str">
        <f>IF(NOT(ISBLANK(C203)),CONCATENATE(PARAMETRES!$C$5,A203),"")</f>
        <v/>
      </c>
      <c r="M203" s="1">
        <f t="shared" si="3"/>
        <v>0</v>
      </c>
      <c r="N203" s="58"/>
    </row>
    <row r="204" spans="1:14" x14ac:dyDescent="0.25">
      <c r="A204" s="1" t="str">
        <f>IF(NOT(ISBLANK(C204)),CONCATENATE(PARAMETRES!$C$5,B204),"")</f>
        <v/>
      </c>
      <c r="B204" s="1" t="str">
        <f>IF(NOT(ISBLANK(C204)),CONCATENATE(PARAMETRES!$C$5,A204),"")</f>
        <v/>
      </c>
      <c r="M204" s="1">
        <f t="shared" si="3"/>
        <v>0</v>
      </c>
      <c r="N204" s="58"/>
    </row>
    <row r="205" spans="1:14" x14ac:dyDescent="0.25">
      <c r="A205" s="1" t="str">
        <f>IF(NOT(ISBLANK(C205)),CONCATENATE(PARAMETRES!$C$5,B205),"")</f>
        <v/>
      </c>
      <c r="B205" s="1" t="str">
        <f>IF(NOT(ISBLANK(C205)),CONCATENATE(PARAMETRES!$C$5,A205),"")</f>
        <v/>
      </c>
      <c r="M205" s="1">
        <f t="shared" si="3"/>
        <v>0</v>
      </c>
      <c r="N205" s="58"/>
    </row>
    <row r="206" spans="1:14" x14ac:dyDescent="0.25">
      <c r="A206" s="1" t="str">
        <f>IF(NOT(ISBLANK(C206)),CONCATENATE(PARAMETRES!$C$5,B206),"")</f>
        <v/>
      </c>
      <c r="B206" s="1" t="str">
        <f>IF(NOT(ISBLANK(C206)),CONCATENATE(PARAMETRES!$C$5,A206),"")</f>
        <v/>
      </c>
      <c r="M206" s="1">
        <f t="shared" si="3"/>
        <v>0</v>
      </c>
      <c r="N206" s="58"/>
    </row>
    <row r="207" spans="1:14" x14ac:dyDescent="0.25">
      <c r="A207" s="1" t="str">
        <f>IF(NOT(ISBLANK(C207)),CONCATENATE(PARAMETRES!$C$5,B207),"")</f>
        <v/>
      </c>
      <c r="B207" s="1" t="str">
        <f>IF(NOT(ISBLANK(C207)),CONCATENATE(PARAMETRES!$C$5,A207),"")</f>
        <v/>
      </c>
      <c r="M207" s="1">
        <f t="shared" si="3"/>
        <v>0</v>
      </c>
      <c r="N207" s="58"/>
    </row>
    <row r="208" spans="1:14" x14ac:dyDescent="0.25">
      <c r="A208" s="1" t="str">
        <f>IF(NOT(ISBLANK(C208)),CONCATENATE(PARAMETRES!$C$5,B208),"")</f>
        <v/>
      </c>
      <c r="B208" s="1" t="str">
        <f>IF(NOT(ISBLANK(C208)),CONCATENATE(PARAMETRES!$C$5,A208),"")</f>
        <v/>
      </c>
      <c r="M208" s="1">
        <f t="shared" si="3"/>
        <v>0</v>
      </c>
      <c r="N208" s="58"/>
    </row>
    <row r="209" spans="1:14" x14ac:dyDescent="0.25">
      <c r="A209" s="1" t="str">
        <f>IF(NOT(ISBLANK(C209)),CONCATENATE(PARAMETRES!$C$5,B209),"")</f>
        <v/>
      </c>
      <c r="B209" s="1" t="str">
        <f>IF(NOT(ISBLANK(C209)),CONCATENATE(PARAMETRES!$C$5,A209),"")</f>
        <v/>
      </c>
      <c r="M209" s="1">
        <f t="shared" si="3"/>
        <v>0</v>
      </c>
      <c r="N209" s="58"/>
    </row>
    <row r="210" spans="1:14" x14ac:dyDescent="0.25">
      <c r="A210" s="1" t="str">
        <f>IF(NOT(ISBLANK(C210)),CONCATENATE(PARAMETRES!$C$5,B210),"")</f>
        <v/>
      </c>
      <c r="B210" s="1" t="str">
        <f>IF(NOT(ISBLANK(C210)),CONCATENATE(PARAMETRES!$C$5,A210),"")</f>
        <v/>
      </c>
      <c r="M210" s="1">
        <f t="shared" si="3"/>
        <v>0</v>
      </c>
      <c r="N210" s="58"/>
    </row>
    <row r="211" spans="1:14" x14ac:dyDescent="0.25">
      <c r="A211" s="1" t="str">
        <f>IF(NOT(ISBLANK(C211)),CONCATENATE(PARAMETRES!$C$5,B211),"")</f>
        <v/>
      </c>
      <c r="B211" s="1" t="str">
        <f>IF(NOT(ISBLANK(C211)),CONCATENATE(PARAMETRES!$C$5,A211),"")</f>
        <v/>
      </c>
      <c r="M211" s="1">
        <f t="shared" si="3"/>
        <v>0</v>
      </c>
      <c r="N211" s="58"/>
    </row>
    <row r="212" spans="1:14" x14ac:dyDescent="0.25">
      <c r="A212" s="1" t="str">
        <f>IF(NOT(ISBLANK(C212)),CONCATENATE(PARAMETRES!$C$5,B212),"")</f>
        <v/>
      </c>
      <c r="B212" s="1" t="str">
        <f>IF(NOT(ISBLANK(C212)),CONCATENATE(PARAMETRES!$C$5,A212),"")</f>
        <v/>
      </c>
      <c r="M212" s="1">
        <f t="shared" si="3"/>
        <v>0</v>
      </c>
      <c r="N212" s="58"/>
    </row>
    <row r="213" spans="1:14" x14ac:dyDescent="0.25">
      <c r="A213" s="1" t="str">
        <f>IF(NOT(ISBLANK(C213)),CONCATENATE(PARAMETRES!$C$5,B213),"")</f>
        <v/>
      </c>
      <c r="B213" s="1" t="str">
        <f>IF(NOT(ISBLANK(C213)),CONCATENATE(PARAMETRES!$C$5,A213),"")</f>
        <v/>
      </c>
      <c r="M213" s="1">
        <f t="shared" si="3"/>
        <v>0</v>
      </c>
      <c r="N213" s="58"/>
    </row>
    <row r="214" spans="1:14" x14ac:dyDescent="0.25">
      <c r="A214" s="1" t="str">
        <f>IF(NOT(ISBLANK(C214)),CONCATENATE(PARAMETRES!$C$5,B214),"")</f>
        <v/>
      </c>
      <c r="B214" s="1" t="str">
        <f>IF(NOT(ISBLANK(C214)),CONCATENATE(PARAMETRES!$C$5,A214),"")</f>
        <v/>
      </c>
      <c r="M214" s="1">
        <f t="shared" si="3"/>
        <v>0</v>
      </c>
      <c r="N214" s="58"/>
    </row>
    <row r="215" spans="1:14" x14ac:dyDescent="0.25">
      <c r="A215" s="1" t="str">
        <f>IF(NOT(ISBLANK(C215)),CONCATENATE(PARAMETRES!$C$5,B215),"")</f>
        <v/>
      </c>
      <c r="B215" s="1" t="str">
        <f>IF(NOT(ISBLANK(C215)),CONCATENATE(PARAMETRES!$C$5,A215),"")</f>
        <v/>
      </c>
      <c r="M215" s="1">
        <f t="shared" si="3"/>
        <v>0</v>
      </c>
      <c r="N215" s="58"/>
    </row>
    <row r="216" spans="1:14" x14ac:dyDescent="0.25">
      <c r="A216" s="1" t="str">
        <f>IF(NOT(ISBLANK(C216)),CONCATENATE(PARAMETRES!$C$5,B216),"")</f>
        <v/>
      </c>
      <c r="B216" s="1" t="str">
        <f>IF(NOT(ISBLANK(C216)),CONCATENATE(PARAMETRES!$C$5,A216),"")</f>
        <v/>
      </c>
      <c r="M216" s="1">
        <f t="shared" si="3"/>
        <v>0</v>
      </c>
      <c r="N216" s="58"/>
    </row>
    <row r="217" spans="1:14" x14ac:dyDescent="0.25">
      <c r="A217" s="1" t="str">
        <f>IF(NOT(ISBLANK(C217)),CONCATENATE(PARAMETRES!$C$5,B217),"")</f>
        <v/>
      </c>
      <c r="B217" s="1" t="str">
        <f>IF(NOT(ISBLANK(C217)),CONCATENATE(PARAMETRES!$C$5,A217),"")</f>
        <v/>
      </c>
      <c r="M217" s="1">
        <f t="shared" si="3"/>
        <v>0</v>
      </c>
      <c r="N217" s="58"/>
    </row>
    <row r="218" spans="1:14" x14ac:dyDescent="0.25">
      <c r="A218" s="1" t="str">
        <f>IF(NOT(ISBLANK(C218)),CONCATENATE(PARAMETRES!$C$5,B218),"")</f>
        <v/>
      </c>
      <c r="B218" s="1" t="str">
        <f>IF(NOT(ISBLANK(C218)),CONCATENATE(PARAMETRES!$C$5,A218),"")</f>
        <v/>
      </c>
      <c r="M218" s="1">
        <f t="shared" si="3"/>
        <v>0</v>
      </c>
      <c r="N218" s="58"/>
    </row>
    <row r="219" spans="1:14" x14ac:dyDescent="0.25">
      <c r="A219" s="1" t="str">
        <f>IF(NOT(ISBLANK(C219)),CONCATENATE(PARAMETRES!$C$5,B219),"")</f>
        <v/>
      </c>
      <c r="B219" s="1" t="str">
        <f>IF(NOT(ISBLANK(C219)),CONCATENATE(PARAMETRES!$C$5,A219),"")</f>
        <v/>
      </c>
      <c r="M219" s="1">
        <f t="shared" si="3"/>
        <v>0</v>
      </c>
      <c r="N219" s="58"/>
    </row>
    <row r="220" spans="1:14" x14ac:dyDescent="0.25">
      <c r="A220" s="1" t="str">
        <f>IF(NOT(ISBLANK(C220)),CONCATENATE(PARAMETRES!$C$5,B220),"")</f>
        <v/>
      </c>
      <c r="B220" s="1" t="str">
        <f>IF(NOT(ISBLANK(C220)),CONCATENATE(PARAMETRES!$C$5,A220),"")</f>
        <v/>
      </c>
      <c r="M220" s="1">
        <f t="shared" si="3"/>
        <v>0</v>
      </c>
      <c r="N220" s="58"/>
    </row>
    <row r="221" spans="1:14" x14ac:dyDescent="0.25">
      <c r="A221" s="1" t="str">
        <f>IF(NOT(ISBLANK(C221)),CONCATENATE(PARAMETRES!$C$5,B221),"")</f>
        <v/>
      </c>
      <c r="B221" s="1" t="str">
        <f>IF(NOT(ISBLANK(C221)),CONCATENATE(PARAMETRES!$C$5,A221),"")</f>
        <v/>
      </c>
      <c r="M221" s="1">
        <f t="shared" si="3"/>
        <v>0</v>
      </c>
      <c r="N221" s="58"/>
    </row>
    <row r="222" spans="1:14" x14ac:dyDescent="0.25">
      <c r="A222" s="1" t="str">
        <f>IF(NOT(ISBLANK(C222)),CONCATENATE(PARAMETRES!$C$5,B222),"")</f>
        <v/>
      </c>
      <c r="B222" s="1" t="str">
        <f>IF(NOT(ISBLANK(C222)),CONCATENATE(PARAMETRES!$C$5,A222),"")</f>
        <v/>
      </c>
      <c r="M222" s="1">
        <f t="shared" si="3"/>
        <v>0</v>
      </c>
      <c r="N222" s="58"/>
    </row>
    <row r="223" spans="1:14" x14ac:dyDescent="0.25">
      <c r="A223" s="1" t="str">
        <f>IF(NOT(ISBLANK(C223)),CONCATENATE(PARAMETRES!$C$5,B223),"")</f>
        <v/>
      </c>
      <c r="B223" s="1" t="str">
        <f>IF(NOT(ISBLANK(C223)),CONCATENATE(PARAMETRES!$C$5,A223),"")</f>
        <v/>
      </c>
      <c r="M223" s="1">
        <f t="shared" si="3"/>
        <v>0</v>
      </c>
      <c r="N223" s="58"/>
    </row>
    <row r="224" spans="1:14" x14ac:dyDescent="0.25">
      <c r="A224" s="1" t="str">
        <f>IF(NOT(ISBLANK(C224)),CONCATENATE(PARAMETRES!$C$5,B224),"")</f>
        <v/>
      </c>
      <c r="B224" s="1" t="str">
        <f>IF(NOT(ISBLANK(C224)),CONCATENATE(PARAMETRES!$C$5,A224),"")</f>
        <v/>
      </c>
      <c r="M224" s="1">
        <f t="shared" si="3"/>
        <v>0</v>
      </c>
      <c r="N224" s="58"/>
    </row>
    <row r="225" spans="1:14" x14ac:dyDescent="0.25">
      <c r="A225" s="1" t="str">
        <f>IF(NOT(ISBLANK(C225)),CONCATENATE(PARAMETRES!$C$5,B225),"")</f>
        <v/>
      </c>
      <c r="B225" s="1" t="str">
        <f>IF(NOT(ISBLANK(C225)),CONCATENATE(PARAMETRES!$C$5,A225),"")</f>
        <v/>
      </c>
      <c r="M225" s="1">
        <f t="shared" si="3"/>
        <v>0</v>
      </c>
      <c r="N225" s="58"/>
    </row>
    <row r="226" spans="1:14" x14ac:dyDescent="0.25">
      <c r="A226" s="1" t="str">
        <f>IF(NOT(ISBLANK(C226)),CONCATENATE(PARAMETRES!$C$5,B226),"")</f>
        <v/>
      </c>
      <c r="B226" s="1" t="str">
        <f>IF(NOT(ISBLANK(C226)),CONCATENATE(PARAMETRES!$C$5,A226),"")</f>
        <v/>
      </c>
      <c r="M226" s="1">
        <f t="shared" si="3"/>
        <v>0</v>
      </c>
      <c r="N226" s="58"/>
    </row>
    <row r="227" spans="1:14" x14ac:dyDescent="0.25">
      <c r="A227" s="1" t="str">
        <f>IF(NOT(ISBLANK(C227)),CONCATENATE(PARAMETRES!$C$5,B227),"")</f>
        <v/>
      </c>
      <c r="B227" s="1" t="str">
        <f>IF(NOT(ISBLANK(C227)),CONCATENATE(PARAMETRES!$C$5,A227),"")</f>
        <v/>
      </c>
      <c r="M227" s="1">
        <f t="shared" si="3"/>
        <v>0</v>
      </c>
      <c r="N227" s="58"/>
    </row>
    <row r="228" spans="1:14" x14ac:dyDescent="0.25">
      <c r="A228" s="1" t="str">
        <f>IF(NOT(ISBLANK(C228)),CONCATENATE(PARAMETRES!$C$5,B228),"")</f>
        <v/>
      </c>
      <c r="B228" s="1" t="str">
        <f>IF(NOT(ISBLANK(C228)),CONCATENATE(PARAMETRES!$C$5,A228),"")</f>
        <v/>
      </c>
      <c r="M228" s="1">
        <f t="shared" si="3"/>
        <v>0</v>
      </c>
      <c r="N228" s="58"/>
    </row>
    <row r="229" spans="1:14" x14ac:dyDescent="0.25">
      <c r="A229" s="1" t="str">
        <f>IF(NOT(ISBLANK(C229)),CONCATENATE(PARAMETRES!$C$5,B229),"")</f>
        <v/>
      </c>
      <c r="B229" s="1" t="str">
        <f>IF(NOT(ISBLANK(C229)),CONCATENATE(PARAMETRES!$C$5,A229),"")</f>
        <v/>
      </c>
      <c r="M229" s="1">
        <f t="shared" si="3"/>
        <v>0</v>
      </c>
      <c r="N229" s="58"/>
    </row>
    <row r="230" spans="1:14" x14ac:dyDescent="0.25">
      <c r="A230" s="1" t="str">
        <f>IF(NOT(ISBLANK(C230)),CONCATENATE(PARAMETRES!$C$5,B230),"")</f>
        <v/>
      </c>
      <c r="B230" s="1" t="str">
        <f>IF(NOT(ISBLANK(C230)),CONCATENATE(PARAMETRES!$C$5,A230),"")</f>
        <v/>
      </c>
      <c r="M230" s="1">
        <f t="shared" si="3"/>
        <v>0</v>
      </c>
      <c r="N230" s="58"/>
    </row>
    <row r="231" spans="1:14" x14ac:dyDescent="0.25">
      <c r="A231" s="1" t="str">
        <f>IF(NOT(ISBLANK(C231)),CONCATENATE(PARAMETRES!$C$5,B231),"")</f>
        <v/>
      </c>
      <c r="B231" s="1" t="str">
        <f>IF(NOT(ISBLANK(C231)),CONCATENATE(PARAMETRES!$C$5,A231),"")</f>
        <v/>
      </c>
      <c r="M231" s="1">
        <f t="shared" si="3"/>
        <v>0</v>
      </c>
      <c r="N231" s="58"/>
    </row>
    <row r="232" spans="1:14" x14ac:dyDescent="0.25">
      <c r="A232" s="1" t="str">
        <f>IF(NOT(ISBLANK(C232)),CONCATENATE(PARAMETRES!$C$5,B232),"")</f>
        <v/>
      </c>
      <c r="B232" s="1" t="str">
        <f>IF(NOT(ISBLANK(C232)),CONCATENATE(PARAMETRES!$C$5,A232),"")</f>
        <v/>
      </c>
      <c r="M232" s="1">
        <f t="shared" si="3"/>
        <v>0</v>
      </c>
      <c r="N232" s="58"/>
    </row>
    <row r="233" spans="1:14" x14ac:dyDescent="0.25">
      <c r="A233" s="1" t="str">
        <f>IF(NOT(ISBLANK(C233)),CONCATENATE(PARAMETRES!$C$5,B233),"")</f>
        <v/>
      </c>
      <c r="B233" s="1" t="str">
        <f>IF(NOT(ISBLANK(C233)),CONCATENATE(PARAMETRES!$C$5,A233),"")</f>
        <v/>
      </c>
      <c r="M233" s="1">
        <f t="shared" si="3"/>
        <v>0</v>
      </c>
      <c r="N233" s="58"/>
    </row>
    <row r="234" spans="1:14" x14ac:dyDescent="0.25">
      <c r="A234" s="1" t="str">
        <f>IF(NOT(ISBLANK(C234)),CONCATENATE(PARAMETRES!$C$5,B234),"")</f>
        <v/>
      </c>
      <c r="B234" s="1" t="str">
        <f>IF(NOT(ISBLANK(C234)),CONCATENATE(PARAMETRES!$C$5,A234),"")</f>
        <v/>
      </c>
      <c r="M234" s="1">
        <f t="shared" si="3"/>
        <v>0</v>
      </c>
      <c r="N234" s="58"/>
    </row>
    <row r="235" spans="1:14" x14ac:dyDescent="0.25">
      <c r="A235" s="1" t="str">
        <f>IF(NOT(ISBLANK(C235)),CONCATENATE(PARAMETRES!$C$5,B235),"")</f>
        <v/>
      </c>
      <c r="B235" s="1" t="str">
        <f>IF(NOT(ISBLANK(C235)),CONCATENATE(PARAMETRES!$C$5,A235),"")</f>
        <v/>
      </c>
      <c r="M235" s="1">
        <f t="shared" si="3"/>
        <v>0</v>
      </c>
      <c r="N235" s="58"/>
    </row>
    <row r="236" spans="1:14" x14ac:dyDescent="0.25">
      <c r="A236" s="1" t="str">
        <f>IF(NOT(ISBLANK(C236)),CONCATENATE(PARAMETRES!$C$5,B236),"")</f>
        <v/>
      </c>
      <c r="B236" s="1" t="str">
        <f>IF(NOT(ISBLANK(C236)),CONCATENATE(PARAMETRES!$C$5,A236),"")</f>
        <v/>
      </c>
      <c r="M236" s="1">
        <f t="shared" si="3"/>
        <v>0</v>
      </c>
      <c r="N236" s="58"/>
    </row>
    <row r="237" spans="1:14" x14ac:dyDescent="0.25">
      <c r="A237" s="1" t="str">
        <f>IF(NOT(ISBLANK(C237)),CONCATENATE(PARAMETRES!$C$5,B237),"")</f>
        <v/>
      </c>
      <c r="B237" s="1" t="str">
        <f>IF(NOT(ISBLANK(C237)),CONCATENATE(PARAMETRES!$C$5,A237),"")</f>
        <v/>
      </c>
      <c r="M237" s="1">
        <f t="shared" si="3"/>
        <v>0</v>
      </c>
      <c r="N237" s="58"/>
    </row>
    <row r="238" spans="1:14" x14ac:dyDescent="0.25">
      <c r="A238" s="1" t="str">
        <f>IF(NOT(ISBLANK(C238)),CONCATENATE(PARAMETRES!$C$5,B238),"")</f>
        <v/>
      </c>
      <c r="B238" s="1" t="str">
        <f>IF(NOT(ISBLANK(C238)),CONCATENATE(PARAMETRES!$C$5,A238),"")</f>
        <v/>
      </c>
      <c r="M238" s="1">
        <f t="shared" si="3"/>
        <v>0</v>
      </c>
      <c r="N238" s="58"/>
    </row>
    <row r="239" spans="1:14" x14ac:dyDescent="0.25">
      <c r="A239" s="1" t="str">
        <f>IF(NOT(ISBLANK(C239)),CONCATENATE(PARAMETRES!$C$5,B239),"")</f>
        <v/>
      </c>
      <c r="B239" s="1" t="str">
        <f>IF(NOT(ISBLANK(C239)),CONCATENATE(PARAMETRES!$C$5,A239),"")</f>
        <v/>
      </c>
      <c r="M239" s="1">
        <f t="shared" si="3"/>
        <v>0</v>
      </c>
      <c r="N239" s="58"/>
    </row>
    <row r="240" spans="1:14" x14ac:dyDescent="0.25">
      <c r="A240" s="1" t="str">
        <f>IF(NOT(ISBLANK(C240)),CONCATENATE(PARAMETRES!$C$5,B240),"")</f>
        <v/>
      </c>
      <c r="B240" s="1" t="str">
        <f>IF(NOT(ISBLANK(C240)),CONCATENATE(PARAMETRES!$C$5,A240),"")</f>
        <v/>
      </c>
      <c r="M240" s="1">
        <f t="shared" si="3"/>
        <v>0</v>
      </c>
      <c r="N240" s="58"/>
    </row>
    <row r="241" spans="1:14" x14ac:dyDescent="0.25">
      <c r="A241" s="1" t="str">
        <f>IF(NOT(ISBLANK(C241)),CONCATENATE(PARAMETRES!$C$5,B241),"")</f>
        <v/>
      </c>
      <c r="B241" s="1" t="str">
        <f>IF(NOT(ISBLANK(C241)),CONCATENATE(PARAMETRES!$C$5,A241),"")</f>
        <v/>
      </c>
      <c r="M241" s="1">
        <f t="shared" si="3"/>
        <v>0</v>
      </c>
      <c r="N241" s="58"/>
    </row>
    <row r="242" spans="1:14" x14ac:dyDescent="0.25">
      <c r="A242" s="1" t="str">
        <f>IF(NOT(ISBLANK(C242)),CONCATENATE(PARAMETRES!$C$5,B242),"")</f>
        <v/>
      </c>
      <c r="B242" s="1" t="str">
        <f>IF(NOT(ISBLANK(C242)),CONCATENATE(PARAMETRES!$C$5,A242),"")</f>
        <v/>
      </c>
      <c r="M242" s="1">
        <f t="shared" si="3"/>
        <v>0</v>
      </c>
      <c r="N242" s="58"/>
    </row>
    <row r="243" spans="1:14" x14ac:dyDescent="0.25">
      <c r="A243" s="1" t="str">
        <f>IF(NOT(ISBLANK(C243)),CONCATENATE(PARAMETRES!$C$5,B243),"")</f>
        <v/>
      </c>
      <c r="B243" s="1" t="str">
        <f>IF(NOT(ISBLANK(C243)),CONCATENATE(PARAMETRES!$C$5,A243),"")</f>
        <v/>
      </c>
      <c r="M243" s="1">
        <f t="shared" si="3"/>
        <v>0</v>
      </c>
      <c r="N243" s="58"/>
    </row>
    <row r="244" spans="1:14" x14ac:dyDescent="0.25">
      <c r="A244" s="1" t="str">
        <f>IF(NOT(ISBLANK(C244)),CONCATENATE(PARAMETRES!$C$5,B244),"")</f>
        <v/>
      </c>
      <c r="B244" s="1" t="str">
        <f>IF(NOT(ISBLANK(C244)),CONCATENATE(PARAMETRES!$C$5,A244),"")</f>
        <v/>
      </c>
      <c r="M244" s="1">
        <f t="shared" si="3"/>
        <v>0</v>
      </c>
      <c r="N244" s="58"/>
    </row>
    <row r="245" spans="1:14" x14ac:dyDescent="0.25">
      <c r="A245" s="1" t="str">
        <f>IF(NOT(ISBLANK(C245)),CONCATENATE(PARAMETRES!$C$5,B245),"")</f>
        <v/>
      </c>
      <c r="B245" s="1" t="str">
        <f>IF(NOT(ISBLANK(C245)),CONCATENATE(PARAMETRES!$C$5,A245),"")</f>
        <v/>
      </c>
      <c r="M245" s="1">
        <f t="shared" si="3"/>
        <v>0</v>
      </c>
      <c r="N245" s="58"/>
    </row>
    <row r="246" spans="1:14" x14ac:dyDescent="0.25">
      <c r="A246" s="1" t="str">
        <f>IF(NOT(ISBLANK(C246)),CONCATENATE(PARAMETRES!$C$5,B246),"")</f>
        <v/>
      </c>
      <c r="B246" s="1" t="str">
        <f>IF(NOT(ISBLANK(C246)),CONCATENATE(PARAMETRES!$C$5,A246),"")</f>
        <v/>
      </c>
      <c r="M246" s="1">
        <f t="shared" si="3"/>
        <v>0</v>
      </c>
      <c r="N246" s="58"/>
    </row>
    <row r="247" spans="1:14" x14ac:dyDescent="0.25">
      <c r="A247" s="1" t="str">
        <f>IF(NOT(ISBLANK(C247)),CONCATENATE(PARAMETRES!$C$5,B247),"")</f>
        <v/>
      </c>
      <c r="B247" s="1" t="str">
        <f>IF(NOT(ISBLANK(C247)),CONCATENATE(PARAMETRES!$C$5,A247),"")</f>
        <v/>
      </c>
      <c r="M247" s="1">
        <f t="shared" si="3"/>
        <v>0</v>
      </c>
      <c r="N247" s="58"/>
    </row>
    <row r="248" spans="1:14" x14ac:dyDescent="0.25">
      <c r="A248" s="1" t="str">
        <f>IF(NOT(ISBLANK(C248)),CONCATENATE(PARAMETRES!$C$5,B248),"")</f>
        <v/>
      </c>
      <c r="B248" s="1" t="str">
        <f>IF(NOT(ISBLANK(C248)),CONCATENATE(PARAMETRES!$C$5,A248),"")</f>
        <v/>
      </c>
      <c r="M248" s="1">
        <f t="shared" si="3"/>
        <v>0</v>
      </c>
      <c r="N248" s="58"/>
    </row>
    <row r="249" spans="1:14" x14ac:dyDescent="0.25">
      <c r="A249" s="1" t="str">
        <f>IF(NOT(ISBLANK(C249)),CONCATENATE(PARAMETRES!$C$5,B249),"")</f>
        <v/>
      </c>
      <c r="B249" s="1" t="str">
        <f>IF(NOT(ISBLANK(C249)),CONCATENATE(PARAMETRES!$C$5,A249),"")</f>
        <v/>
      </c>
      <c r="M249" s="1">
        <f t="shared" si="3"/>
        <v>0</v>
      </c>
      <c r="N249" s="58"/>
    </row>
    <row r="250" spans="1:14" x14ac:dyDescent="0.25">
      <c r="A250" s="1" t="str">
        <f>IF(NOT(ISBLANK(C250)),CONCATENATE(PARAMETRES!$C$5,B250),"")</f>
        <v/>
      </c>
      <c r="B250" s="1" t="str">
        <f>IF(NOT(ISBLANK(C250)),CONCATENATE(PARAMETRES!$C$5,A250),"")</f>
        <v/>
      </c>
      <c r="M250" s="1">
        <f t="shared" si="3"/>
        <v>0</v>
      </c>
      <c r="N250" s="58"/>
    </row>
    <row r="251" spans="1:14" x14ac:dyDescent="0.25">
      <c r="A251" s="1" t="str">
        <f>IF(NOT(ISBLANK(C251)),CONCATENATE(PARAMETRES!$C$5,B251),"")</f>
        <v/>
      </c>
      <c r="B251" s="1" t="str">
        <f>IF(NOT(ISBLANK(C251)),CONCATENATE(PARAMETRES!$C$5,A251),"")</f>
        <v/>
      </c>
      <c r="M251" s="1">
        <f t="shared" si="3"/>
        <v>0</v>
      </c>
      <c r="N251" s="58"/>
    </row>
    <row r="252" spans="1:14" x14ac:dyDescent="0.25">
      <c r="A252" s="1" t="str">
        <f>IF(NOT(ISBLANK(C252)),CONCATENATE(PARAMETRES!$C$5,B252),"")</f>
        <v/>
      </c>
      <c r="B252" s="1" t="str">
        <f>IF(NOT(ISBLANK(C252)),CONCATENATE(PARAMETRES!$C$5,A252),"")</f>
        <v/>
      </c>
      <c r="M252" s="1">
        <f t="shared" si="3"/>
        <v>0</v>
      </c>
      <c r="N252" s="58"/>
    </row>
    <row r="253" spans="1:14" x14ac:dyDescent="0.25">
      <c r="A253" s="1" t="str">
        <f>IF(NOT(ISBLANK(C253)),CONCATENATE(PARAMETRES!$C$5,B253),"")</f>
        <v/>
      </c>
      <c r="B253" s="1" t="str">
        <f>IF(NOT(ISBLANK(C253)),CONCATENATE(PARAMETRES!$C$5,A253),"")</f>
        <v/>
      </c>
      <c r="M253" s="1">
        <f t="shared" si="3"/>
        <v>0</v>
      </c>
      <c r="N253" s="58"/>
    </row>
    <row r="254" spans="1:14" x14ac:dyDescent="0.25">
      <c r="A254" s="1" t="str">
        <f>IF(NOT(ISBLANK(C254)),CONCATENATE(PARAMETRES!$C$5,B254),"")</f>
        <v/>
      </c>
      <c r="B254" s="1" t="str">
        <f>IF(NOT(ISBLANK(C254)),CONCATENATE(PARAMETRES!$C$5,A254),"")</f>
        <v/>
      </c>
      <c r="M254" s="1">
        <f t="shared" si="3"/>
        <v>0</v>
      </c>
      <c r="N254" s="58"/>
    </row>
    <row r="255" spans="1:14" x14ac:dyDescent="0.25">
      <c r="A255" s="1" t="str">
        <f>IF(NOT(ISBLANK(C255)),CONCATENATE(PARAMETRES!$C$5,B255),"")</f>
        <v/>
      </c>
      <c r="B255" s="1" t="str">
        <f>IF(NOT(ISBLANK(C255)),CONCATENATE(PARAMETRES!$C$5,A255),"")</f>
        <v/>
      </c>
      <c r="M255" s="1">
        <f t="shared" si="3"/>
        <v>0</v>
      </c>
      <c r="N255" s="58"/>
    </row>
    <row r="256" spans="1:14" x14ac:dyDescent="0.25">
      <c r="A256" s="1" t="str">
        <f>IF(NOT(ISBLANK(C256)),CONCATENATE(PARAMETRES!$C$5,B256),"")</f>
        <v/>
      </c>
      <c r="B256" s="1" t="str">
        <f>IF(NOT(ISBLANK(C256)),CONCATENATE(PARAMETRES!$C$5,A256),"")</f>
        <v/>
      </c>
      <c r="M256" s="1">
        <f t="shared" si="3"/>
        <v>0</v>
      </c>
      <c r="N256" s="58"/>
    </row>
    <row r="257" spans="1:14" x14ac:dyDescent="0.25">
      <c r="A257" s="1" t="str">
        <f>IF(NOT(ISBLANK(C257)),CONCATENATE(PARAMETRES!$C$5,B257),"")</f>
        <v/>
      </c>
      <c r="B257" s="1" t="str">
        <f>IF(NOT(ISBLANK(C257)),CONCATENATE(PARAMETRES!$C$5,A257),"")</f>
        <v/>
      </c>
      <c r="M257" s="1">
        <f t="shared" si="3"/>
        <v>0</v>
      </c>
      <c r="N257" s="58"/>
    </row>
    <row r="258" spans="1:14" x14ac:dyDescent="0.25">
      <c r="A258" s="1" t="str">
        <f>IF(NOT(ISBLANK(C258)),CONCATENATE(PARAMETRES!$C$5,B258),"")</f>
        <v/>
      </c>
      <c r="B258" s="1" t="str">
        <f>IF(NOT(ISBLANK(C258)),CONCATENATE(PARAMETRES!$C$5,A258),"")</f>
        <v/>
      </c>
      <c r="M258" s="1">
        <f t="shared" si="3"/>
        <v>0</v>
      </c>
      <c r="N258" s="58"/>
    </row>
    <row r="259" spans="1:14" x14ac:dyDescent="0.25">
      <c r="A259" s="1" t="str">
        <f>IF(NOT(ISBLANK(C259)),CONCATENATE(PARAMETRES!$C$5,B259),"")</f>
        <v/>
      </c>
      <c r="B259" s="1" t="str">
        <f>IF(NOT(ISBLANK(C259)),CONCATENATE(PARAMETRES!$C$5,A259),"")</f>
        <v/>
      </c>
      <c r="M259" s="1">
        <f t="shared" ref="M259:M322" si="4">ABS(L259-K259)</f>
        <v>0</v>
      </c>
      <c r="N259" s="58"/>
    </row>
    <row r="260" spans="1:14" x14ac:dyDescent="0.25">
      <c r="A260" s="1" t="str">
        <f>IF(NOT(ISBLANK(C260)),CONCATENATE(PARAMETRES!$C$5,B260),"")</f>
        <v/>
      </c>
      <c r="B260" s="1" t="str">
        <f>IF(NOT(ISBLANK(C260)),CONCATENATE(PARAMETRES!$C$5,A260),"")</f>
        <v/>
      </c>
      <c r="M260" s="1">
        <f t="shared" si="4"/>
        <v>0</v>
      </c>
      <c r="N260" s="58"/>
    </row>
    <row r="261" spans="1:14" x14ac:dyDescent="0.25">
      <c r="A261" s="1" t="str">
        <f>IF(NOT(ISBLANK(C261)),CONCATENATE(PARAMETRES!$C$5,B261),"")</f>
        <v/>
      </c>
      <c r="B261" s="1" t="str">
        <f>IF(NOT(ISBLANK(C261)),CONCATENATE(PARAMETRES!$C$5,A261),"")</f>
        <v/>
      </c>
      <c r="M261" s="1">
        <f t="shared" si="4"/>
        <v>0</v>
      </c>
      <c r="N261" s="58"/>
    </row>
    <row r="262" spans="1:14" x14ac:dyDescent="0.25">
      <c r="A262" s="1" t="str">
        <f>IF(NOT(ISBLANK(C262)),CONCATENATE(PARAMETRES!$C$5,B262),"")</f>
        <v/>
      </c>
      <c r="B262" s="1" t="str">
        <f>IF(NOT(ISBLANK(C262)),CONCATENATE(PARAMETRES!$C$5,A262),"")</f>
        <v/>
      </c>
      <c r="M262" s="1">
        <f t="shared" si="4"/>
        <v>0</v>
      </c>
      <c r="N262" s="58"/>
    </row>
    <row r="263" spans="1:14" x14ac:dyDescent="0.25">
      <c r="A263" s="1" t="str">
        <f>IF(NOT(ISBLANK(C263)),CONCATENATE(PARAMETRES!$C$5,B263),"")</f>
        <v/>
      </c>
      <c r="B263" s="1" t="str">
        <f>IF(NOT(ISBLANK(C263)),CONCATENATE(PARAMETRES!$C$5,A263),"")</f>
        <v/>
      </c>
      <c r="M263" s="1">
        <f t="shared" si="4"/>
        <v>0</v>
      </c>
      <c r="N263" s="58"/>
    </row>
    <row r="264" spans="1:14" x14ac:dyDescent="0.25">
      <c r="A264" s="1" t="str">
        <f>IF(NOT(ISBLANK(C264)),CONCATENATE(PARAMETRES!$C$5,B264),"")</f>
        <v/>
      </c>
      <c r="B264" s="1" t="str">
        <f>IF(NOT(ISBLANK(C264)),CONCATENATE(PARAMETRES!$C$5,A264),"")</f>
        <v/>
      </c>
      <c r="M264" s="1">
        <f t="shared" si="4"/>
        <v>0</v>
      </c>
      <c r="N264" s="58"/>
    </row>
    <row r="265" spans="1:14" x14ac:dyDescent="0.25">
      <c r="A265" s="1" t="str">
        <f>IF(NOT(ISBLANK(C265)),CONCATENATE(PARAMETRES!$C$5,B265),"")</f>
        <v/>
      </c>
      <c r="B265" s="1" t="str">
        <f>IF(NOT(ISBLANK(C265)),CONCATENATE(PARAMETRES!$C$5,A265),"")</f>
        <v/>
      </c>
      <c r="M265" s="1">
        <f t="shared" si="4"/>
        <v>0</v>
      </c>
      <c r="N265" s="58"/>
    </row>
    <row r="266" spans="1:14" x14ac:dyDescent="0.25">
      <c r="A266" s="1" t="str">
        <f>IF(NOT(ISBLANK(C266)),CONCATENATE(PARAMETRES!$C$5,B266),"")</f>
        <v/>
      </c>
      <c r="B266" s="1" t="str">
        <f>IF(NOT(ISBLANK(C266)),CONCATENATE(PARAMETRES!$C$5,A266),"")</f>
        <v/>
      </c>
      <c r="M266" s="1">
        <f t="shared" si="4"/>
        <v>0</v>
      </c>
      <c r="N266" s="58"/>
    </row>
    <row r="267" spans="1:14" x14ac:dyDescent="0.25">
      <c r="A267" s="1" t="str">
        <f>IF(NOT(ISBLANK(C267)),CONCATENATE(PARAMETRES!$C$5,B267),"")</f>
        <v/>
      </c>
      <c r="B267" s="1" t="str">
        <f>IF(NOT(ISBLANK(C267)),CONCATENATE(PARAMETRES!$C$5,A267),"")</f>
        <v/>
      </c>
      <c r="M267" s="1">
        <f t="shared" si="4"/>
        <v>0</v>
      </c>
      <c r="N267" s="58"/>
    </row>
    <row r="268" spans="1:14" x14ac:dyDescent="0.25">
      <c r="A268" s="1" t="str">
        <f>IF(NOT(ISBLANK(C268)),CONCATENATE(PARAMETRES!$C$5,B268),"")</f>
        <v/>
      </c>
      <c r="B268" s="1" t="str">
        <f>IF(NOT(ISBLANK(C268)),CONCATENATE(PARAMETRES!$C$5,A268),"")</f>
        <v/>
      </c>
      <c r="M268" s="1">
        <f t="shared" si="4"/>
        <v>0</v>
      </c>
      <c r="N268" s="58"/>
    </row>
    <row r="269" spans="1:14" x14ac:dyDescent="0.25">
      <c r="A269" s="1" t="str">
        <f>IF(NOT(ISBLANK(C269)),CONCATENATE(PARAMETRES!$C$5,B269),"")</f>
        <v/>
      </c>
      <c r="B269" s="1" t="str">
        <f>IF(NOT(ISBLANK(C269)),CONCATENATE(PARAMETRES!$C$5,A269),"")</f>
        <v/>
      </c>
      <c r="M269" s="1">
        <f t="shared" si="4"/>
        <v>0</v>
      </c>
      <c r="N269" s="58"/>
    </row>
    <row r="270" spans="1:14" x14ac:dyDescent="0.25">
      <c r="A270" s="1" t="str">
        <f>IF(NOT(ISBLANK(C270)),CONCATENATE(PARAMETRES!$C$5,B270),"")</f>
        <v/>
      </c>
      <c r="B270" s="1" t="str">
        <f>IF(NOT(ISBLANK(C270)),CONCATENATE(PARAMETRES!$C$5,A270),"")</f>
        <v/>
      </c>
      <c r="M270" s="1">
        <f t="shared" si="4"/>
        <v>0</v>
      </c>
      <c r="N270" s="58"/>
    </row>
    <row r="271" spans="1:14" x14ac:dyDescent="0.25">
      <c r="A271" s="1" t="str">
        <f>IF(NOT(ISBLANK(C271)),CONCATENATE(PARAMETRES!$C$5,B271),"")</f>
        <v/>
      </c>
      <c r="B271" s="1" t="str">
        <f>IF(NOT(ISBLANK(C271)),CONCATENATE(PARAMETRES!$C$5,A271),"")</f>
        <v/>
      </c>
      <c r="M271" s="1">
        <f t="shared" si="4"/>
        <v>0</v>
      </c>
      <c r="N271" s="58"/>
    </row>
    <row r="272" spans="1:14" x14ac:dyDescent="0.25">
      <c r="A272" s="1" t="str">
        <f>IF(NOT(ISBLANK(C272)),CONCATENATE(PARAMETRES!$C$5,B272),"")</f>
        <v/>
      </c>
      <c r="B272" s="1" t="str">
        <f>IF(NOT(ISBLANK(C272)),CONCATENATE(PARAMETRES!$C$5,A272),"")</f>
        <v/>
      </c>
      <c r="M272" s="1">
        <f t="shared" si="4"/>
        <v>0</v>
      </c>
      <c r="N272" s="58"/>
    </row>
    <row r="273" spans="1:14" x14ac:dyDescent="0.25">
      <c r="A273" s="1" t="str">
        <f>IF(NOT(ISBLANK(C273)),CONCATENATE(PARAMETRES!$C$5,B273),"")</f>
        <v/>
      </c>
      <c r="B273" s="1" t="str">
        <f>IF(NOT(ISBLANK(C273)),CONCATENATE(PARAMETRES!$C$5,A273),"")</f>
        <v/>
      </c>
      <c r="M273" s="1">
        <f t="shared" si="4"/>
        <v>0</v>
      </c>
      <c r="N273" s="58"/>
    </row>
    <row r="274" spans="1:14" x14ac:dyDescent="0.25">
      <c r="A274" s="1" t="str">
        <f>IF(NOT(ISBLANK(C274)),CONCATENATE(PARAMETRES!$C$5,B274),"")</f>
        <v/>
      </c>
      <c r="B274" s="1" t="str">
        <f>IF(NOT(ISBLANK(C274)),CONCATENATE(PARAMETRES!$C$5,A274),"")</f>
        <v/>
      </c>
      <c r="M274" s="1">
        <f t="shared" si="4"/>
        <v>0</v>
      </c>
      <c r="N274" s="58"/>
    </row>
    <row r="275" spans="1:14" x14ac:dyDescent="0.25">
      <c r="A275" s="1" t="str">
        <f>IF(NOT(ISBLANK(C275)),CONCATENATE(PARAMETRES!$C$5,B275),"")</f>
        <v/>
      </c>
      <c r="B275" s="1" t="str">
        <f>IF(NOT(ISBLANK(C275)),CONCATENATE(PARAMETRES!$C$5,A275),"")</f>
        <v/>
      </c>
      <c r="M275" s="1">
        <f t="shared" si="4"/>
        <v>0</v>
      </c>
      <c r="N275" s="58"/>
    </row>
    <row r="276" spans="1:14" x14ac:dyDescent="0.25">
      <c r="A276" s="1" t="str">
        <f>IF(NOT(ISBLANK(C276)),CONCATENATE(PARAMETRES!$C$5,B276),"")</f>
        <v/>
      </c>
      <c r="B276" s="1" t="str">
        <f>IF(NOT(ISBLANK(C276)),CONCATENATE(PARAMETRES!$C$5,A276),"")</f>
        <v/>
      </c>
      <c r="M276" s="1">
        <f t="shared" si="4"/>
        <v>0</v>
      </c>
      <c r="N276" s="58"/>
    </row>
    <row r="277" spans="1:14" x14ac:dyDescent="0.25">
      <c r="A277" s="1" t="str">
        <f>IF(NOT(ISBLANK(C277)),CONCATENATE(PARAMETRES!$C$5,B277),"")</f>
        <v/>
      </c>
      <c r="B277" s="1" t="str">
        <f>IF(NOT(ISBLANK(C277)),CONCATENATE(PARAMETRES!$C$5,A277),"")</f>
        <v/>
      </c>
      <c r="M277" s="1">
        <f t="shared" si="4"/>
        <v>0</v>
      </c>
      <c r="N277" s="58"/>
    </row>
    <row r="278" spans="1:14" x14ac:dyDescent="0.25">
      <c r="A278" s="1" t="str">
        <f>IF(NOT(ISBLANK(C278)),CONCATENATE(PARAMETRES!$C$5,B278),"")</f>
        <v/>
      </c>
      <c r="B278" s="1" t="str">
        <f>IF(NOT(ISBLANK(C278)),CONCATENATE(PARAMETRES!$C$5,A278),"")</f>
        <v/>
      </c>
      <c r="M278" s="1">
        <f t="shared" si="4"/>
        <v>0</v>
      </c>
      <c r="N278" s="58"/>
    </row>
    <row r="279" spans="1:14" x14ac:dyDescent="0.25">
      <c r="A279" s="1" t="str">
        <f>IF(NOT(ISBLANK(C279)),CONCATENATE(PARAMETRES!$C$5,B279),"")</f>
        <v/>
      </c>
      <c r="B279" s="1" t="str">
        <f>IF(NOT(ISBLANK(C279)),CONCATENATE(PARAMETRES!$C$5,A279),"")</f>
        <v/>
      </c>
      <c r="M279" s="1">
        <f t="shared" si="4"/>
        <v>0</v>
      </c>
      <c r="N279" s="58"/>
    </row>
    <row r="280" spans="1:14" x14ac:dyDescent="0.25">
      <c r="A280" s="1" t="str">
        <f>IF(NOT(ISBLANK(C280)),CONCATENATE(PARAMETRES!$C$5,B280),"")</f>
        <v/>
      </c>
      <c r="B280" s="1" t="str">
        <f>IF(NOT(ISBLANK(C280)),CONCATENATE(PARAMETRES!$C$5,A280),"")</f>
        <v/>
      </c>
      <c r="M280" s="1">
        <f t="shared" si="4"/>
        <v>0</v>
      </c>
      <c r="N280" s="58"/>
    </row>
    <row r="281" spans="1:14" x14ac:dyDescent="0.25">
      <c r="A281" s="1" t="str">
        <f>IF(NOT(ISBLANK(C281)),CONCATENATE(PARAMETRES!$C$5,B281),"")</f>
        <v/>
      </c>
      <c r="B281" s="1" t="str">
        <f>IF(NOT(ISBLANK(C281)),CONCATENATE(PARAMETRES!$C$5,A281),"")</f>
        <v/>
      </c>
      <c r="M281" s="1">
        <f t="shared" si="4"/>
        <v>0</v>
      </c>
      <c r="N281" s="58"/>
    </row>
    <row r="282" spans="1:14" x14ac:dyDescent="0.25">
      <c r="A282" s="1" t="str">
        <f>IF(NOT(ISBLANK(C282)),CONCATENATE(PARAMETRES!$C$5,B282),"")</f>
        <v/>
      </c>
      <c r="B282" s="1" t="str">
        <f>IF(NOT(ISBLANK(C282)),CONCATENATE(PARAMETRES!$C$5,A282),"")</f>
        <v/>
      </c>
      <c r="M282" s="1">
        <f t="shared" si="4"/>
        <v>0</v>
      </c>
      <c r="N282" s="58"/>
    </row>
    <row r="283" spans="1:14" x14ac:dyDescent="0.25">
      <c r="A283" s="1" t="str">
        <f>IF(NOT(ISBLANK(C283)),CONCATENATE(PARAMETRES!$C$5,B283),"")</f>
        <v/>
      </c>
      <c r="B283" s="1" t="str">
        <f>IF(NOT(ISBLANK(C283)),CONCATENATE(PARAMETRES!$C$5,A283),"")</f>
        <v/>
      </c>
      <c r="M283" s="1">
        <f t="shared" si="4"/>
        <v>0</v>
      </c>
      <c r="N283" s="58"/>
    </row>
    <row r="284" spans="1:14" x14ac:dyDescent="0.25">
      <c r="A284" s="1" t="str">
        <f>IF(NOT(ISBLANK(C284)),CONCATENATE(PARAMETRES!$C$5,B284),"")</f>
        <v/>
      </c>
      <c r="B284" s="1" t="str">
        <f>IF(NOT(ISBLANK(C284)),CONCATENATE(PARAMETRES!$C$5,A284),"")</f>
        <v/>
      </c>
      <c r="M284" s="1">
        <f t="shared" si="4"/>
        <v>0</v>
      </c>
      <c r="N284" s="58"/>
    </row>
    <row r="285" spans="1:14" x14ac:dyDescent="0.25">
      <c r="A285" s="1" t="str">
        <f>IF(NOT(ISBLANK(C285)),CONCATENATE(PARAMETRES!$C$5,B285),"")</f>
        <v/>
      </c>
      <c r="B285" s="1" t="str">
        <f>IF(NOT(ISBLANK(C285)),CONCATENATE(PARAMETRES!$C$5,A285),"")</f>
        <v/>
      </c>
      <c r="M285" s="1">
        <f t="shared" si="4"/>
        <v>0</v>
      </c>
      <c r="N285" s="58"/>
    </row>
    <row r="286" spans="1:14" x14ac:dyDescent="0.25">
      <c r="A286" s="1" t="str">
        <f>IF(NOT(ISBLANK(C286)),CONCATENATE(PARAMETRES!$C$5,B286),"")</f>
        <v/>
      </c>
      <c r="B286" s="1" t="str">
        <f>IF(NOT(ISBLANK(C286)),CONCATENATE(PARAMETRES!$C$5,A286),"")</f>
        <v/>
      </c>
      <c r="M286" s="1">
        <f t="shared" si="4"/>
        <v>0</v>
      </c>
      <c r="N286" s="58"/>
    </row>
    <row r="287" spans="1:14" x14ac:dyDescent="0.25">
      <c r="A287" s="1" t="str">
        <f>IF(NOT(ISBLANK(C287)),CONCATENATE(PARAMETRES!$C$5,B287),"")</f>
        <v/>
      </c>
      <c r="B287" s="1" t="str">
        <f>IF(NOT(ISBLANK(C287)),CONCATENATE(PARAMETRES!$C$5,A287),"")</f>
        <v/>
      </c>
      <c r="M287" s="1">
        <f t="shared" si="4"/>
        <v>0</v>
      </c>
      <c r="N287" s="58"/>
    </row>
    <row r="288" spans="1:14" x14ac:dyDescent="0.25">
      <c r="A288" s="1" t="str">
        <f>IF(NOT(ISBLANK(C288)),CONCATENATE(PARAMETRES!$C$5,B288),"")</f>
        <v/>
      </c>
      <c r="B288" s="1" t="str">
        <f>IF(NOT(ISBLANK(C288)),CONCATENATE(PARAMETRES!$C$5,A288),"")</f>
        <v/>
      </c>
      <c r="M288" s="1">
        <f t="shared" si="4"/>
        <v>0</v>
      </c>
      <c r="N288" s="58"/>
    </row>
    <row r="289" spans="1:14" x14ac:dyDescent="0.25">
      <c r="A289" s="1" t="str">
        <f>IF(NOT(ISBLANK(C289)),CONCATENATE(PARAMETRES!$C$5,B289),"")</f>
        <v/>
      </c>
      <c r="B289" s="1" t="str">
        <f>IF(NOT(ISBLANK(C289)),CONCATENATE(PARAMETRES!$C$5,A289),"")</f>
        <v/>
      </c>
      <c r="M289" s="1">
        <f t="shared" si="4"/>
        <v>0</v>
      </c>
      <c r="N289" s="58"/>
    </row>
    <row r="290" spans="1:14" x14ac:dyDescent="0.25">
      <c r="A290" s="1" t="str">
        <f>IF(NOT(ISBLANK(C290)),CONCATENATE(PARAMETRES!$C$5,B290),"")</f>
        <v/>
      </c>
      <c r="B290" s="1" t="str">
        <f>IF(NOT(ISBLANK(C290)),CONCATENATE(PARAMETRES!$C$5,A290),"")</f>
        <v/>
      </c>
      <c r="M290" s="1">
        <f t="shared" si="4"/>
        <v>0</v>
      </c>
      <c r="N290" s="58"/>
    </row>
    <row r="291" spans="1:14" x14ac:dyDescent="0.25">
      <c r="A291" s="1" t="str">
        <f>IF(NOT(ISBLANK(C291)),CONCATENATE(PARAMETRES!$C$5,B291),"")</f>
        <v/>
      </c>
      <c r="B291" s="1" t="str">
        <f>IF(NOT(ISBLANK(C291)),CONCATENATE(PARAMETRES!$C$5,A291),"")</f>
        <v/>
      </c>
      <c r="M291" s="1">
        <f t="shared" si="4"/>
        <v>0</v>
      </c>
      <c r="N291" s="58"/>
    </row>
    <row r="292" spans="1:14" x14ac:dyDescent="0.25">
      <c r="A292" s="1" t="str">
        <f>IF(NOT(ISBLANK(C292)),CONCATENATE(PARAMETRES!$C$5,B292),"")</f>
        <v/>
      </c>
      <c r="B292" s="1" t="str">
        <f>IF(NOT(ISBLANK(C292)),CONCATENATE(PARAMETRES!$C$5,A292),"")</f>
        <v/>
      </c>
      <c r="M292" s="1">
        <f t="shared" si="4"/>
        <v>0</v>
      </c>
      <c r="N292" s="58"/>
    </row>
    <row r="293" spans="1:14" x14ac:dyDescent="0.25">
      <c r="A293" s="1" t="str">
        <f>IF(NOT(ISBLANK(C293)),CONCATENATE(PARAMETRES!$C$5,B293),"")</f>
        <v/>
      </c>
      <c r="B293" s="1" t="str">
        <f>IF(NOT(ISBLANK(C293)),CONCATENATE(PARAMETRES!$C$5,A293),"")</f>
        <v/>
      </c>
      <c r="M293" s="1">
        <f t="shared" si="4"/>
        <v>0</v>
      </c>
      <c r="N293" s="58"/>
    </row>
    <row r="294" spans="1:14" x14ac:dyDescent="0.25">
      <c r="A294" s="1" t="str">
        <f>IF(NOT(ISBLANK(C294)),CONCATENATE(PARAMETRES!$C$5,B294),"")</f>
        <v/>
      </c>
      <c r="B294" s="1" t="str">
        <f>IF(NOT(ISBLANK(C294)),CONCATENATE(PARAMETRES!$C$5,A294),"")</f>
        <v/>
      </c>
      <c r="M294" s="1">
        <f t="shared" si="4"/>
        <v>0</v>
      </c>
      <c r="N294" s="58"/>
    </row>
    <row r="295" spans="1:14" x14ac:dyDescent="0.25">
      <c r="A295" s="1" t="str">
        <f>IF(NOT(ISBLANK(C295)),CONCATENATE(PARAMETRES!$C$5,B295),"")</f>
        <v/>
      </c>
      <c r="B295" s="1" t="str">
        <f>IF(NOT(ISBLANK(C295)),CONCATENATE(PARAMETRES!$C$5,A295),"")</f>
        <v/>
      </c>
      <c r="M295" s="1">
        <f t="shared" si="4"/>
        <v>0</v>
      </c>
      <c r="N295" s="58"/>
    </row>
    <row r="296" spans="1:14" x14ac:dyDescent="0.25">
      <c r="A296" s="1" t="str">
        <f>IF(NOT(ISBLANK(C296)),CONCATENATE(PARAMETRES!$C$5,B296),"")</f>
        <v/>
      </c>
      <c r="B296" s="1" t="str">
        <f>IF(NOT(ISBLANK(C296)),CONCATENATE(PARAMETRES!$C$5,A296),"")</f>
        <v/>
      </c>
      <c r="M296" s="1">
        <f t="shared" si="4"/>
        <v>0</v>
      </c>
      <c r="N296" s="58"/>
    </row>
    <row r="297" spans="1:14" x14ac:dyDescent="0.25">
      <c r="A297" s="1" t="str">
        <f>IF(NOT(ISBLANK(C297)),CONCATENATE(PARAMETRES!$C$5,B297),"")</f>
        <v/>
      </c>
      <c r="B297" s="1" t="str">
        <f>IF(NOT(ISBLANK(C297)),CONCATENATE(PARAMETRES!$C$5,A297),"")</f>
        <v/>
      </c>
      <c r="M297" s="1">
        <f t="shared" si="4"/>
        <v>0</v>
      </c>
      <c r="N297" s="58"/>
    </row>
    <row r="298" spans="1:14" x14ac:dyDescent="0.25">
      <c r="A298" s="1" t="str">
        <f>IF(NOT(ISBLANK(C298)),CONCATENATE(PARAMETRES!$C$5,B298),"")</f>
        <v/>
      </c>
      <c r="B298" s="1" t="str">
        <f>IF(NOT(ISBLANK(C298)),CONCATENATE(PARAMETRES!$C$5,A298),"")</f>
        <v/>
      </c>
      <c r="M298" s="1">
        <f t="shared" si="4"/>
        <v>0</v>
      </c>
      <c r="N298" s="58"/>
    </row>
    <row r="299" spans="1:14" x14ac:dyDescent="0.25">
      <c r="A299" s="1" t="str">
        <f>IF(NOT(ISBLANK(C299)),CONCATENATE(PARAMETRES!$C$5,B299),"")</f>
        <v/>
      </c>
      <c r="B299" s="1" t="str">
        <f>IF(NOT(ISBLANK(C299)),CONCATENATE(PARAMETRES!$C$5,A299),"")</f>
        <v/>
      </c>
      <c r="M299" s="1">
        <f t="shared" si="4"/>
        <v>0</v>
      </c>
      <c r="N299" s="58"/>
    </row>
    <row r="300" spans="1:14" x14ac:dyDescent="0.25">
      <c r="A300" s="1" t="str">
        <f>IF(NOT(ISBLANK(C300)),CONCATENATE(PARAMETRES!$C$5,B300),"")</f>
        <v/>
      </c>
      <c r="B300" s="1" t="str">
        <f>IF(NOT(ISBLANK(C300)),CONCATENATE(PARAMETRES!$C$5,A300),"")</f>
        <v/>
      </c>
      <c r="M300" s="1">
        <f t="shared" si="4"/>
        <v>0</v>
      </c>
      <c r="N300" s="58"/>
    </row>
    <row r="301" spans="1:14" x14ac:dyDescent="0.25">
      <c r="A301" s="1" t="str">
        <f>IF(NOT(ISBLANK(C301)),CONCATENATE(PARAMETRES!$C$5,B301),"")</f>
        <v/>
      </c>
      <c r="B301" s="1" t="str">
        <f>IF(NOT(ISBLANK(C301)),CONCATENATE(PARAMETRES!$C$5,A301),"")</f>
        <v/>
      </c>
      <c r="M301" s="1">
        <f t="shared" si="4"/>
        <v>0</v>
      </c>
      <c r="N301" s="58"/>
    </row>
    <row r="302" spans="1:14" x14ac:dyDescent="0.25">
      <c r="A302" s="1" t="str">
        <f>IF(NOT(ISBLANK(C302)),CONCATENATE(PARAMETRES!$C$5,B302),"")</f>
        <v/>
      </c>
      <c r="B302" s="1" t="str">
        <f>IF(NOT(ISBLANK(C302)),CONCATENATE(PARAMETRES!$C$5,A302),"")</f>
        <v/>
      </c>
      <c r="M302" s="1">
        <f t="shared" si="4"/>
        <v>0</v>
      </c>
      <c r="N302" s="58"/>
    </row>
    <row r="303" spans="1:14" x14ac:dyDescent="0.25">
      <c r="A303" s="1" t="str">
        <f>IF(NOT(ISBLANK(C303)),CONCATENATE(PARAMETRES!$C$5,B303),"")</f>
        <v/>
      </c>
      <c r="B303" s="1" t="str">
        <f>IF(NOT(ISBLANK(C303)),CONCATENATE(PARAMETRES!$C$5,A303),"")</f>
        <v/>
      </c>
      <c r="M303" s="1">
        <f t="shared" si="4"/>
        <v>0</v>
      </c>
      <c r="N303" s="58"/>
    </row>
    <row r="304" spans="1:14" x14ac:dyDescent="0.25">
      <c r="A304" s="1" t="str">
        <f>IF(NOT(ISBLANK(C304)),CONCATENATE(PARAMETRES!$C$5,B304),"")</f>
        <v/>
      </c>
      <c r="B304" s="1" t="str">
        <f>IF(NOT(ISBLANK(C304)),CONCATENATE(PARAMETRES!$C$5,A304),"")</f>
        <v/>
      </c>
      <c r="M304" s="1">
        <f t="shared" si="4"/>
        <v>0</v>
      </c>
      <c r="N304" s="58"/>
    </row>
    <row r="305" spans="1:14" x14ac:dyDescent="0.25">
      <c r="A305" s="1" t="str">
        <f>IF(NOT(ISBLANK(C305)),CONCATENATE(PARAMETRES!$C$5,B305),"")</f>
        <v/>
      </c>
      <c r="B305" s="1" t="str">
        <f>IF(NOT(ISBLANK(C305)),CONCATENATE(PARAMETRES!$C$5,A305),"")</f>
        <v/>
      </c>
      <c r="M305" s="1">
        <f t="shared" si="4"/>
        <v>0</v>
      </c>
      <c r="N305" s="58"/>
    </row>
    <row r="306" spans="1:14" x14ac:dyDescent="0.25">
      <c r="A306" s="1" t="str">
        <f>IF(NOT(ISBLANK(C306)),CONCATENATE(PARAMETRES!$C$5,B306),"")</f>
        <v/>
      </c>
      <c r="B306" s="1" t="str">
        <f>IF(NOT(ISBLANK(C306)),CONCATENATE(PARAMETRES!$C$5,A306),"")</f>
        <v/>
      </c>
      <c r="M306" s="1">
        <f t="shared" si="4"/>
        <v>0</v>
      </c>
      <c r="N306" s="58"/>
    </row>
    <row r="307" spans="1:14" x14ac:dyDescent="0.25">
      <c r="A307" s="1" t="str">
        <f>IF(NOT(ISBLANK(C307)),CONCATENATE(PARAMETRES!$C$5,B307),"")</f>
        <v/>
      </c>
      <c r="B307" s="1" t="str">
        <f>IF(NOT(ISBLANK(C307)),CONCATENATE(PARAMETRES!$C$5,A307),"")</f>
        <v/>
      </c>
      <c r="M307" s="1">
        <f t="shared" si="4"/>
        <v>0</v>
      </c>
      <c r="N307" s="58"/>
    </row>
    <row r="308" spans="1:14" x14ac:dyDescent="0.25">
      <c r="A308" s="1" t="str">
        <f>IF(NOT(ISBLANK(C308)),CONCATENATE(PARAMETRES!$C$5,B308),"")</f>
        <v/>
      </c>
      <c r="B308" s="1" t="str">
        <f>IF(NOT(ISBLANK(C308)),CONCATENATE(PARAMETRES!$C$5,A308),"")</f>
        <v/>
      </c>
      <c r="M308" s="1">
        <f t="shared" si="4"/>
        <v>0</v>
      </c>
      <c r="N308" s="58"/>
    </row>
    <row r="309" spans="1:14" x14ac:dyDescent="0.25">
      <c r="A309" s="1" t="str">
        <f>IF(NOT(ISBLANK(C309)),CONCATENATE(PARAMETRES!$C$5,B309),"")</f>
        <v/>
      </c>
      <c r="B309" s="1" t="str">
        <f>IF(NOT(ISBLANK(C309)),CONCATENATE(PARAMETRES!$C$5,A309),"")</f>
        <v/>
      </c>
      <c r="M309" s="1">
        <f t="shared" si="4"/>
        <v>0</v>
      </c>
      <c r="N309" s="58"/>
    </row>
    <row r="310" spans="1:14" x14ac:dyDescent="0.25">
      <c r="A310" s="1" t="str">
        <f>IF(NOT(ISBLANK(C310)),CONCATENATE(PARAMETRES!$C$5,B310),"")</f>
        <v/>
      </c>
      <c r="B310" s="1" t="str">
        <f>IF(NOT(ISBLANK(C310)),CONCATENATE(PARAMETRES!$C$5,A310),"")</f>
        <v/>
      </c>
      <c r="M310" s="1">
        <f t="shared" si="4"/>
        <v>0</v>
      </c>
      <c r="N310" s="58"/>
    </row>
    <row r="311" spans="1:14" x14ac:dyDescent="0.25">
      <c r="A311" s="1" t="str">
        <f>IF(NOT(ISBLANK(C311)),CONCATENATE(PARAMETRES!$C$5,B311),"")</f>
        <v/>
      </c>
      <c r="B311" s="1" t="str">
        <f>IF(NOT(ISBLANK(C311)),CONCATENATE(PARAMETRES!$C$5,A311),"")</f>
        <v/>
      </c>
      <c r="M311" s="1">
        <f t="shared" si="4"/>
        <v>0</v>
      </c>
      <c r="N311" s="58"/>
    </row>
    <row r="312" spans="1:14" x14ac:dyDescent="0.25">
      <c r="A312" s="1" t="str">
        <f>IF(NOT(ISBLANK(C312)),CONCATENATE(PARAMETRES!$C$5,B312),"")</f>
        <v/>
      </c>
      <c r="B312" s="1" t="str">
        <f>IF(NOT(ISBLANK(C312)),CONCATENATE(PARAMETRES!$C$5,A312),"")</f>
        <v/>
      </c>
      <c r="M312" s="1">
        <f t="shared" si="4"/>
        <v>0</v>
      </c>
      <c r="N312" s="58"/>
    </row>
    <row r="313" spans="1:14" x14ac:dyDescent="0.25">
      <c r="A313" s="1" t="str">
        <f>IF(NOT(ISBLANK(C313)),CONCATENATE(PARAMETRES!$C$5,B313),"")</f>
        <v/>
      </c>
      <c r="B313" s="1" t="str">
        <f>IF(NOT(ISBLANK(C313)),CONCATENATE(PARAMETRES!$C$5,A313),"")</f>
        <v/>
      </c>
      <c r="M313" s="1">
        <f t="shared" si="4"/>
        <v>0</v>
      </c>
      <c r="N313" s="58"/>
    </row>
    <row r="314" spans="1:14" x14ac:dyDescent="0.25">
      <c r="A314" s="1" t="str">
        <f>IF(NOT(ISBLANK(C314)),CONCATENATE(PARAMETRES!$C$5,B314),"")</f>
        <v/>
      </c>
      <c r="B314" s="1" t="str">
        <f>IF(NOT(ISBLANK(C314)),CONCATENATE(PARAMETRES!$C$5,A314),"")</f>
        <v/>
      </c>
      <c r="M314" s="1">
        <f t="shared" si="4"/>
        <v>0</v>
      </c>
      <c r="N314" s="58"/>
    </row>
    <row r="315" spans="1:14" x14ac:dyDescent="0.25">
      <c r="A315" s="1" t="str">
        <f>IF(NOT(ISBLANK(C315)),CONCATENATE(PARAMETRES!$C$5,B315),"")</f>
        <v/>
      </c>
      <c r="B315" s="1" t="str">
        <f>IF(NOT(ISBLANK(C315)),CONCATENATE(PARAMETRES!$C$5,A315),"")</f>
        <v/>
      </c>
      <c r="M315" s="1">
        <f t="shared" si="4"/>
        <v>0</v>
      </c>
      <c r="N315" s="58"/>
    </row>
    <row r="316" spans="1:14" x14ac:dyDescent="0.25">
      <c r="A316" s="1" t="str">
        <f>IF(NOT(ISBLANK(C316)),CONCATENATE(PARAMETRES!$C$5,B316),"")</f>
        <v/>
      </c>
      <c r="B316" s="1" t="str">
        <f>IF(NOT(ISBLANK(C316)),CONCATENATE(PARAMETRES!$C$5,A316),"")</f>
        <v/>
      </c>
      <c r="M316" s="1">
        <f t="shared" si="4"/>
        <v>0</v>
      </c>
      <c r="N316" s="58"/>
    </row>
    <row r="317" spans="1:14" x14ac:dyDescent="0.25">
      <c r="A317" s="1" t="str">
        <f>IF(NOT(ISBLANK(C317)),CONCATENATE(PARAMETRES!$C$5,B317),"")</f>
        <v/>
      </c>
      <c r="B317" s="1" t="str">
        <f>IF(NOT(ISBLANK(C317)),CONCATENATE(PARAMETRES!$C$5,A317),"")</f>
        <v/>
      </c>
      <c r="M317" s="1">
        <f t="shared" si="4"/>
        <v>0</v>
      </c>
      <c r="N317" s="58"/>
    </row>
    <row r="318" spans="1:14" x14ac:dyDescent="0.25">
      <c r="A318" s="1" t="str">
        <f>IF(NOT(ISBLANK(C318)),CONCATENATE(PARAMETRES!$C$5,B318),"")</f>
        <v/>
      </c>
      <c r="B318" s="1" t="str">
        <f>IF(NOT(ISBLANK(C318)),CONCATENATE(PARAMETRES!$C$5,A318),"")</f>
        <v/>
      </c>
      <c r="M318" s="1">
        <f t="shared" si="4"/>
        <v>0</v>
      </c>
      <c r="N318" s="58"/>
    </row>
    <row r="319" spans="1:14" x14ac:dyDescent="0.25">
      <c r="A319" s="1" t="str">
        <f>IF(NOT(ISBLANK(C319)),CONCATENATE(PARAMETRES!$C$5,B319),"")</f>
        <v/>
      </c>
      <c r="B319" s="1" t="str">
        <f>IF(NOT(ISBLANK(C319)),CONCATENATE(PARAMETRES!$C$5,A319),"")</f>
        <v/>
      </c>
      <c r="M319" s="1">
        <f t="shared" si="4"/>
        <v>0</v>
      </c>
      <c r="N319" s="58"/>
    </row>
    <row r="320" spans="1:14" x14ac:dyDescent="0.25">
      <c r="A320" s="1" t="str">
        <f>IF(NOT(ISBLANK(C320)),CONCATENATE(PARAMETRES!$C$5,B320),"")</f>
        <v/>
      </c>
      <c r="B320" s="1" t="str">
        <f>IF(NOT(ISBLANK(C320)),CONCATENATE(PARAMETRES!$C$5,A320),"")</f>
        <v/>
      </c>
      <c r="M320" s="1">
        <f t="shared" si="4"/>
        <v>0</v>
      </c>
      <c r="N320" s="58"/>
    </row>
    <row r="321" spans="1:14" x14ac:dyDescent="0.25">
      <c r="A321" s="1" t="str">
        <f>IF(NOT(ISBLANK(C321)),CONCATENATE(PARAMETRES!$C$5,B321),"")</f>
        <v/>
      </c>
      <c r="B321" s="1" t="str">
        <f>IF(NOT(ISBLANK(C321)),CONCATENATE(PARAMETRES!$C$5,A321),"")</f>
        <v/>
      </c>
      <c r="M321" s="1">
        <f t="shared" si="4"/>
        <v>0</v>
      </c>
      <c r="N321" s="58"/>
    </row>
    <row r="322" spans="1:14" x14ac:dyDescent="0.25">
      <c r="A322" s="1" t="str">
        <f>IF(NOT(ISBLANK(C322)),CONCATENATE(PARAMETRES!$C$5,B322),"")</f>
        <v/>
      </c>
      <c r="B322" s="1" t="str">
        <f>IF(NOT(ISBLANK(C322)),CONCATENATE(PARAMETRES!$C$5,A322),"")</f>
        <v/>
      </c>
      <c r="M322" s="1">
        <f t="shared" si="4"/>
        <v>0</v>
      </c>
      <c r="N322" s="58"/>
    </row>
    <row r="323" spans="1:14" x14ac:dyDescent="0.25">
      <c r="A323" s="1" t="str">
        <f>IF(NOT(ISBLANK(C323)),CONCATENATE(PARAMETRES!$C$5,B323),"")</f>
        <v/>
      </c>
      <c r="B323" s="1" t="str">
        <f>IF(NOT(ISBLANK(C323)),CONCATENATE(PARAMETRES!$C$5,A323),"")</f>
        <v/>
      </c>
      <c r="M323" s="1">
        <f t="shared" ref="M323:M386" si="5">ABS(L323-K323)</f>
        <v>0</v>
      </c>
      <c r="N323" s="58"/>
    </row>
    <row r="324" spans="1:14" x14ac:dyDescent="0.25">
      <c r="A324" s="1" t="str">
        <f>IF(NOT(ISBLANK(C324)),CONCATENATE(PARAMETRES!$C$5,B324),"")</f>
        <v/>
      </c>
      <c r="B324" s="1" t="str">
        <f>IF(NOT(ISBLANK(C324)),CONCATENATE(PARAMETRES!$C$5,A324),"")</f>
        <v/>
      </c>
      <c r="M324" s="1">
        <f t="shared" si="5"/>
        <v>0</v>
      </c>
      <c r="N324" s="58"/>
    </row>
    <row r="325" spans="1:14" x14ac:dyDescent="0.25">
      <c r="A325" s="1" t="str">
        <f>IF(NOT(ISBLANK(C325)),CONCATENATE(PARAMETRES!$C$5,B325),"")</f>
        <v/>
      </c>
      <c r="B325" s="1" t="str">
        <f>IF(NOT(ISBLANK(C325)),CONCATENATE(PARAMETRES!$C$5,A325),"")</f>
        <v/>
      </c>
      <c r="M325" s="1">
        <f t="shared" si="5"/>
        <v>0</v>
      </c>
      <c r="N325" s="58"/>
    </row>
    <row r="326" spans="1:14" x14ac:dyDescent="0.25">
      <c r="A326" s="1" t="str">
        <f>IF(NOT(ISBLANK(C326)),CONCATENATE(PARAMETRES!$C$5,B326),"")</f>
        <v/>
      </c>
      <c r="B326" s="1" t="str">
        <f>IF(NOT(ISBLANK(C326)),CONCATENATE(PARAMETRES!$C$5,A326),"")</f>
        <v/>
      </c>
      <c r="M326" s="1">
        <f t="shared" si="5"/>
        <v>0</v>
      </c>
      <c r="N326" s="58"/>
    </row>
    <row r="327" spans="1:14" x14ac:dyDescent="0.25">
      <c r="A327" s="1" t="str">
        <f>IF(NOT(ISBLANK(C327)),CONCATENATE(PARAMETRES!$C$5,B327),"")</f>
        <v/>
      </c>
      <c r="B327" s="1" t="str">
        <f>IF(NOT(ISBLANK(C327)),CONCATENATE(PARAMETRES!$C$5,A327),"")</f>
        <v/>
      </c>
      <c r="M327" s="1">
        <f t="shared" si="5"/>
        <v>0</v>
      </c>
      <c r="N327" s="58"/>
    </row>
    <row r="328" spans="1:14" x14ac:dyDescent="0.25">
      <c r="A328" s="1" t="str">
        <f>IF(NOT(ISBLANK(C328)),CONCATENATE(PARAMETRES!$C$5,B328),"")</f>
        <v/>
      </c>
      <c r="B328" s="1" t="str">
        <f>IF(NOT(ISBLANK(C328)),CONCATENATE(PARAMETRES!$C$5,A328),"")</f>
        <v/>
      </c>
      <c r="M328" s="1">
        <f t="shared" si="5"/>
        <v>0</v>
      </c>
      <c r="N328" s="58"/>
    </row>
    <row r="329" spans="1:14" x14ac:dyDescent="0.25">
      <c r="A329" s="1" t="str">
        <f>IF(NOT(ISBLANK(C329)),CONCATENATE(PARAMETRES!$C$5,B329),"")</f>
        <v/>
      </c>
      <c r="B329" s="1" t="str">
        <f>IF(NOT(ISBLANK(C329)),CONCATENATE(PARAMETRES!$C$5,A329),"")</f>
        <v/>
      </c>
      <c r="M329" s="1">
        <f t="shared" si="5"/>
        <v>0</v>
      </c>
      <c r="N329" s="58"/>
    </row>
    <row r="330" spans="1:14" x14ac:dyDescent="0.25">
      <c r="A330" s="1" t="str">
        <f>IF(NOT(ISBLANK(C330)),CONCATENATE(PARAMETRES!$C$5,B330),"")</f>
        <v/>
      </c>
      <c r="B330" s="1" t="str">
        <f>IF(NOT(ISBLANK(C330)),CONCATENATE(PARAMETRES!$C$5,A330),"")</f>
        <v/>
      </c>
      <c r="M330" s="1">
        <f t="shared" si="5"/>
        <v>0</v>
      </c>
      <c r="N330" s="58"/>
    </row>
    <row r="331" spans="1:14" x14ac:dyDescent="0.25">
      <c r="A331" s="1" t="str">
        <f>IF(NOT(ISBLANK(C331)),CONCATENATE(PARAMETRES!$C$5,B331),"")</f>
        <v/>
      </c>
      <c r="B331" s="1" t="str">
        <f>IF(NOT(ISBLANK(C331)),CONCATENATE(PARAMETRES!$C$5,A331),"")</f>
        <v/>
      </c>
      <c r="M331" s="1">
        <f t="shared" si="5"/>
        <v>0</v>
      </c>
      <c r="N331" s="58"/>
    </row>
    <row r="332" spans="1:14" x14ac:dyDescent="0.25">
      <c r="A332" s="1" t="str">
        <f>IF(NOT(ISBLANK(C332)),CONCATENATE(PARAMETRES!$C$5,B332),"")</f>
        <v/>
      </c>
      <c r="B332" s="1" t="str">
        <f>IF(NOT(ISBLANK(C332)),CONCATENATE(PARAMETRES!$C$5,A332),"")</f>
        <v/>
      </c>
      <c r="M332" s="1">
        <f t="shared" si="5"/>
        <v>0</v>
      </c>
      <c r="N332" s="58"/>
    </row>
    <row r="333" spans="1:14" x14ac:dyDescent="0.25">
      <c r="A333" s="1" t="str">
        <f>IF(NOT(ISBLANK(C333)),CONCATENATE(PARAMETRES!$C$5,B333),"")</f>
        <v/>
      </c>
      <c r="B333" s="1" t="str">
        <f>IF(NOT(ISBLANK(C333)),CONCATENATE(PARAMETRES!$C$5,A333),"")</f>
        <v/>
      </c>
      <c r="M333" s="1">
        <f t="shared" si="5"/>
        <v>0</v>
      </c>
      <c r="N333" s="58"/>
    </row>
    <row r="334" spans="1:14" x14ac:dyDescent="0.25">
      <c r="A334" s="1" t="str">
        <f>IF(NOT(ISBLANK(C334)),CONCATENATE(PARAMETRES!$C$5,B334),"")</f>
        <v/>
      </c>
      <c r="B334" s="1" t="str">
        <f>IF(NOT(ISBLANK(C334)),CONCATENATE(PARAMETRES!$C$5,A334),"")</f>
        <v/>
      </c>
      <c r="M334" s="1">
        <f t="shared" si="5"/>
        <v>0</v>
      </c>
      <c r="N334" s="58"/>
    </row>
    <row r="335" spans="1:14" x14ac:dyDescent="0.25">
      <c r="A335" s="1" t="str">
        <f>IF(NOT(ISBLANK(C335)),CONCATENATE(PARAMETRES!$C$5,B335),"")</f>
        <v/>
      </c>
      <c r="B335" s="1" t="str">
        <f>IF(NOT(ISBLANK(C335)),CONCATENATE(PARAMETRES!$C$5,A335),"")</f>
        <v/>
      </c>
      <c r="M335" s="1">
        <f t="shared" si="5"/>
        <v>0</v>
      </c>
      <c r="N335" s="58"/>
    </row>
    <row r="336" spans="1:14" x14ac:dyDescent="0.25">
      <c r="A336" s="1" t="str">
        <f>IF(NOT(ISBLANK(C336)),CONCATENATE(PARAMETRES!$C$5,B336),"")</f>
        <v/>
      </c>
      <c r="B336" s="1" t="str">
        <f>IF(NOT(ISBLANK(C336)),CONCATENATE(PARAMETRES!$C$5,A336),"")</f>
        <v/>
      </c>
      <c r="M336" s="1">
        <f t="shared" si="5"/>
        <v>0</v>
      </c>
      <c r="N336" s="58"/>
    </row>
    <row r="337" spans="1:14" x14ac:dyDescent="0.25">
      <c r="A337" s="1" t="str">
        <f>IF(NOT(ISBLANK(C337)),CONCATENATE(PARAMETRES!$C$5,B337),"")</f>
        <v/>
      </c>
      <c r="B337" s="1" t="str">
        <f>IF(NOT(ISBLANK(C337)),CONCATENATE(PARAMETRES!$C$5,A337),"")</f>
        <v/>
      </c>
      <c r="M337" s="1">
        <f t="shared" si="5"/>
        <v>0</v>
      </c>
      <c r="N337" s="58"/>
    </row>
    <row r="338" spans="1:14" x14ac:dyDescent="0.25">
      <c r="A338" s="1" t="str">
        <f>IF(NOT(ISBLANK(C338)),CONCATENATE(PARAMETRES!$C$5,B338),"")</f>
        <v/>
      </c>
      <c r="B338" s="1" t="str">
        <f>IF(NOT(ISBLANK(C338)),CONCATENATE(PARAMETRES!$C$5,A338),"")</f>
        <v/>
      </c>
      <c r="M338" s="1">
        <f t="shared" si="5"/>
        <v>0</v>
      </c>
      <c r="N338" s="58"/>
    </row>
    <row r="339" spans="1:14" x14ac:dyDescent="0.25">
      <c r="A339" s="1" t="str">
        <f>IF(NOT(ISBLANK(C339)),CONCATENATE(PARAMETRES!$C$5,B339),"")</f>
        <v/>
      </c>
      <c r="B339" s="1" t="str">
        <f>IF(NOT(ISBLANK(C339)),CONCATENATE(PARAMETRES!$C$5,A339),"")</f>
        <v/>
      </c>
      <c r="M339" s="1">
        <f t="shared" si="5"/>
        <v>0</v>
      </c>
      <c r="N339" s="58"/>
    </row>
    <row r="340" spans="1:14" x14ac:dyDescent="0.25">
      <c r="A340" s="1" t="str">
        <f>IF(NOT(ISBLANK(C340)),CONCATENATE(PARAMETRES!$C$5,B340),"")</f>
        <v/>
      </c>
      <c r="B340" s="1" t="str">
        <f>IF(NOT(ISBLANK(C340)),CONCATENATE(PARAMETRES!$C$5,A340),"")</f>
        <v/>
      </c>
      <c r="M340" s="1">
        <f t="shared" si="5"/>
        <v>0</v>
      </c>
      <c r="N340" s="58"/>
    </row>
    <row r="341" spans="1:14" x14ac:dyDescent="0.25">
      <c r="A341" s="1" t="str">
        <f>IF(NOT(ISBLANK(C341)),CONCATENATE(PARAMETRES!$C$5,B341),"")</f>
        <v/>
      </c>
      <c r="B341" s="1" t="str">
        <f>IF(NOT(ISBLANK(C341)),CONCATENATE(PARAMETRES!$C$5,A341),"")</f>
        <v/>
      </c>
      <c r="M341" s="1">
        <f t="shared" si="5"/>
        <v>0</v>
      </c>
      <c r="N341" s="58"/>
    </row>
    <row r="342" spans="1:14" x14ac:dyDescent="0.25">
      <c r="A342" s="1" t="str">
        <f>IF(NOT(ISBLANK(C342)),CONCATENATE(PARAMETRES!$C$5,B342),"")</f>
        <v/>
      </c>
      <c r="B342" s="1" t="str">
        <f>IF(NOT(ISBLANK(C342)),CONCATENATE(PARAMETRES!$C$5,A342),"")</f>
        <v/>
      </c>
      <c r="M342" s="1">
        <f t="shared" si="5"/>
        <v>0</v>
      </c>
      <c r="N342" s="58"/>
    </row>
    <row r="343" spans="1:14" x14ac:dyDescent="0.25">
      <c r="A343" s="1" t="str">
        <f>IF(NOT(ISBLANK(C343)),CONCATENATE(PARAMETRES!$C$5,B343),"")</f>
        <v/>
      </c>
      <c r="B343" s="1" t="str">
        <f>IF(NOT(ISBLANK(C343)),CONCATENATE(PARAMETRES!$C$5,A343),"")</f>
        <v/>
      </c>
      <c r="M343" s="1">
        <f t="shared" si="5"/>
        <v>0</v>
      </c>
      <c r="N343" s="58"/>
    </row>
    <row r="344" spans="1:14" x14ac:dyDescent="0.25">
      <c r="A344" s="1" t="str">
        <f>IF(NOT(ISBLANK(C344)),CONCATENATE(PARAMETRES!$C$5,B344),"")</f>
        <v/>
      </c>
      <c r="B344" s="1" t="str">
        <f>IF(NOT(ISBLANK(C344)),CONCATENATE(PARAMETRES!$C$5,A344),"")</f>
        <v/>
      </c>
      <c r="M344" s="1">
        <f t="shared" si="5"/>
        <v>0</v>
      </c>
      <c r="N344" s="58"/>
    </row>
    <row r="345" spans="1:14" x14ac:dyDescent="0.25">
      <c r="A345" s="1" t="str">
        <f>IF(NOT(ISBLANK(C345)),CONCATENATE(PARAMETRES!$C$5,B345),"")</f>
        <v/>
      </c>
      <c r="B345" s="1" t="str">
        <f>IF(NOT(ISBLANK(C345)),CONCATENATE(PARAMETRES!$C$5,A345),"")</f>
        <v/>
      </c>
      <c r="M345" s="1">
        <f t="shared" si="5"/>
        <v>0</v>
      </c>
      <c r="N345" s="58"/>
    </row>
    <row r="346" spans="1:14" x14ac:dyDescent="0.25">
      <c r="A346" s="1" t="str">
        <f>IF(NOT(ISBLANK(C346)),CONCATENATE(PARAMETRES!$C$5,B346),"")</f>
        <v/>
      </c>
      <c r="B346" s="1" t="str">
        <f>IF(NOT(ISBLANK(C346)),CONCATENATE(PARAMETRES!$C$5,A346),"")</f>
        <v/>
      </c>
      <c r="M346" s="1">
        <f t="shared" si="5"/>
        <v>0</v>
      </c>
      <c r="N346" s="58"/>
    </row>
    <row r="347" spans="1:14" x14ac:dyDescent="0.25">
      <c r="A347" s="1" t="str">
        <f>IF(NOT(ISBLANK(C347)),CONCATENATE(PARAMETRES!$C$5,B347),"")</f>
        <v/>
      </c>
      <c r="B347" s="1" t="str">
        <f>IF(NOT(ISBLANK(C347)),CONCATENATE(PARAMETRES!$C$5,A347),"")</f>
        <v/>
      </c>
      <c r="M347" s="1">
        <f t="shared" si="5"/>
        <v>0</v>
      </c>
      <c r="N347" s="58"/>
    </row>
    <row r="348" spans="1:14" x14ac:dyDescent="0.25">
      <c r="A348" s="1" t="str">
        <f>IF(NOT(ISBLANK(C348)),CONCATENATE(PARAMETRES!$C$5,B348),"")</f>
        <v/>
      </c>
      <c r="B348" s="1" t="str">
        <f>IF(NOT(ISBLANK(C348)),CONCATENATE(PARAMETRES!$C$5,A348),"")</f>
        <v/>
      </c>
      <c r="M348" s="1">
        <f t="shared" si="5"/>
        <v>0</v>
      </c>
      <c r="N348" s="58"/>
    </row>
    <row r="349" spans="1:14" x14ac:dyDescent="0.25">
      <c r="A349" s="1" t="str">
        <f>IF(NOT(ISBLANK(C349)),CONCATENATE(PARAMETRES!$C$5,B349),"")</f>
        <v/>
      </c>
      <c r="B349" s="1" t="str">
        <f>IF(NOT(ISBLANK(C349)),CONCATENATE(PARAMETRES!$C$5,A349),"")</f>
        <v/>
      </c>
      <c r="M349" s="1">
        <f t="shared" si="5"/>
        <v>0</v>
      </c>
      <c r="N349" s="58"/>
    </row>
    <row r="350" spans="1:14" x14ac:dyDescent="0.25">
      <c r="A350" s="1" t="str">
        <f>IF(NOT(ISBLANK(C350)),CONCATENATE(PARAMETRES!$C$5,B350),"")</f>
        <v/>
      </c>
      <c r="B350" s="1" t="str">
        <f>IF(NOT(ISBLANK(C350)),CONCATENATE(PARAMETRES!$C$5,A350),"")</f>
        <v/>
      </c>
      <c r="M350" s="1">
        <f t="shared" si="5"/>
        <v>0</v>
      </c>
      <c r="N350" s="58"/>
    </row>
    <row r="351" spans="1:14" x14ac:dyDescent="0.25">
      <c r="A351" s="1" t="str">
        <f>IF(NOT(ISBLANK(C351)),CONCATENATE(PARAMETRES!$C$5,B351),"")</f>
        <v/>
      </c>
      <c r="B351" s="1" t="str">
        <f>IF(NOT(ISBLANK(C351)),CONCATENATE(PARAMETRES!$C$5,A351),"")</f>
        <v/>
      </c>
      <c r="M351" s="1">
        <f t="shared" si="5"/>
        <v>0</v>
      </c>
      <c r="N351" s="58"/>
    </row>
    <row r="352" spans="1:14" x14ac:dyDescent="0.25">
      <c r="A352" s="1" t="str">
        <f>IF(NOT(ISBLANK(C352)),CONCATENATE(PARAMETRES!$C$5,B352),"")</f>
        <v/>
      </c>
      <c r="B352" s="1" t="str">
        <f>IF(NOT(ISBLANK(C352)),CONCATENATE(PARAMETRES!$C$5,A352),"")</f>
        <v/>
      </c>
      <c r="M352" s="1">
        <f t="shared" si="5"/>
        <v>0</v>
      </c>
      <c r="N352" s="58"/>
    </row>
    <row r="353" spans="1:14" x14ac:dyDescent="0.25">
      <c r="A353" s="1" t="str">
        <f>IF(NOT(ISBLANK(C353)),CONCATENATE(PARAMETRES!$C$5,B353),"")</f>
        <v/>
      </c>
      <c r="B353" s="1" t="str">
        <f>IF(NOT(ISBLANK(C353)),CONCATENATE(PARAMETRES!$C$5,A353),"")</f>
        <v/>
      </c>
      <c r="M353" s="1">
        <f t="shared" si="5"/>
        <v>0</v>
      </c>
      <c r="N353" s="58"/>
    </row>
    <row r="354" spans="1:14" x14ac:dyDescent="0.25">
      <c r="A354" s="1" t="str">
        <f>IF(NOT(ISBLANK(C354)),CONCATENATE(PARAMETRES!$C$5,B354),"")</f>
        <v/>
      </c>
      <c r="B354" s="1" t="str">
        <f>IF(NOT(ISBLANK(C354)),CONCATENATE(PARAMETRES!$C$5,A354),"")</f>
        <v/>
      </c>
      <c r="M354" s="1">
        <f t="shared" si="5"/>
        <v>0</v>
      </c>
      <c r="N354" s="58"/>
    </row>
    <row r="355" spans="1:14" x14ac:dyDescent="0.25">
      <c r="A355" s="1" t="str">
        <f>IF(NOT(ISBLANK(C355)),CONCATENATE(PARAMETRES!$C$5,B355),"")</f>
        <v/>
      </c>
      <c r="B355" s="1" t="str">
        <f>IF(NOT(ISBLANK(C355)),CONCATENATE(PARAMETRES!$C$5,A355),"")</f>
        <v/>
      </c>
      <c r="M355" s="1">
        <f t="shared" si="5"/>
        <v>0</v>
      </c>
      <c r="N355" s="58"/>
    </row>
    <row r="356" spans="1:14" x14ac:dyDescent="0.25">
      <c r="A356" s="1" t="str">
        <f>IF(NOT(ISBLANK(C356)),CONCATENATE(PARAMETRES!$C$5,B356),"")</f>
        <v/>
      </c>
      <c r="B356" s="1" t="str">
        <f>IF(NOT(ISBLANK(C356)),CONCATENATE(PARAMETRES!$C$5,A356),"")</f>
        <v/>
      </c>
      <c r="M356" s="1">
        <f t="shared" si="5"/>
        <v>0</v>
      </c>
      <c r="N356" s="58"/>
    </row>
    <row r="357" spans="1:14" x14ac:dyDescent="0.25">
      <c r="A357" s="1" t="str">
        <f>IF(NOT(ISBLANK(C357)),CONCATENATE(PARAMETRES!$C$5,B357),"")</f>
        <v/>
      </c>
      <c r="B357" s="1" t="str">
        <f>IF(NOT(ISBLANK(C357)),CONCATENATE(PARAMETRES!$C$5,A357),"")</f>
        <v/>
      </c>
      <c r="M357" s="1">
        <f t="shared" si="5"/>
        <v>0</v>
      </c>
      <c r="N357" s="58"/>
    </row>
    <row r="358" spans="1:14" x14ac:dyDescent="0.25">
      <c r="A358" s="1" t="str">
        <f>IF(NOT(ISBLANK(C358)),CONCATENATE(PARAMETRES!$C$5,B358),"")</f>
        <v/>
      </c>
      <c r="B358" s="1" t="str">
        <f>IF(NOT(ISBLANK(C358)),CONCATENATE(PARAMETRES!$C$5,A358),"")</f>
        <v/>
      </c>
      <c r="M358" s="1">
        <f t="shared" si="5"/>
        <v>0</v>
      </c>
      <c r="N358" s="58"/>
    </row>
    <row r="359" spans="1:14" x14ac:dyDescent="0.25">
      <c r="A359" s="1" t="str">
        <f>IF(NOT(ISBLANK(C359)),CONCATENATE(PARAMETRES!$C$5,B359),"")</f>
        <v/>
      </c>
      <c r="B359" s="1" t="str">
        <f>IF(NOT(ISBLANK(C359)),CONCATENATE(PARAMETRES!$C$5,A359),"")</f>
        <v/>
      </c>
      <c r="M359" s="1">
        <f t="shared" si="5"/>
        <v>0</v>
      </c>
      <c r="N359" s="58"/>
    </row>
    <row r="360" spans="1:14" x14ac:dyDescent="0.25">
      <c r="A360" s="1" t="str">
        <f>IF(NOT(ISBLANK(C360)),CONCATENATE(PARAMETRES!$C$5,B360),"")</f>
        <v/>
      </c>
      <c r="B360" s="1" t="str">
        <f>IF(NOT(ISBLANK(C360)),CONCATENATE(PARAMETRES!$C$5,A360),"")</f>
        <v/>
      </c>
      <c r="M360" s="1">
        <f t="shared" si="5"/>
        <v>0</v>
      </c>
      <c r="N360" s="58"/>
    </row>
    <row r="361" spans="1:14" x14ac:dyDescent="0.25">
      <c r="A361" s="1" t="str">
        <f>IF(NOT(ISBLANK(C361)),CONCATENATE(PARAMETRES!$C$5,B361),"")</f>
        <v/>
      </c>
      <c r="B361" s="1" t="str">
        <f>IF(NOT(ISBLANK(C361)),CONCATENATE(PARAMETRES!$C$5,A361),"")</f>
        <v/>
      </c>
      <c r="M361" s="1">
        <f t="shared" si="5"/>
        <v>0</v>
      </c>
      <c r="N361" s="58"/>
    </row>
    <row r="362" spans="1:14" x14ac:dyDescent="0.25">
      <c r="A362" s="1" t="str">
        <f>IF(NOT(ISBLANK(C362)),CONCATENATE(PARAMETRES!$C$5,B362),"")</f>
        <v/>
      </c>
      <c r="B362" s="1" t="str">
        <f>IF(NOT(ISBLANK(C362)),CONCATENATE(PARAMETRES!$C$5,A362),"")</f>
        <v/>
      </c>
      <c r="M362" s="1">
        <f t="shared" si="5"/>
        <v>0</v>
      </c>
      <c r="N362" s="58"/>
    </row>
    <row r="363" spans="1:14" x14ac:dyDescent="0.25">
      <c r="A363" s="1" t="str">
        <f>IF(NOT(ISBLANK(C363)),CONCATENATE(PARAMETRES!$C$5,B363),"")</f>
        <v/>
      </c>
      <c r="B363" s="1" t="str">
        <f>IF(NOT(ISBLANK(C363)),CONCATENATE(PARAMETRES!$C$5,A363),"")</f>
        <v/>
      </c>
      <c r="M363" s="1">
        <f t="shared" si="5"/>
        <v>0</v>
      </c>
      <c r="N363" s="58"/>
    </row>
    <row r="364" spans="1:14" x14ac:dyDescent="0.25">
      <c r="A364" s="1" t="str">
        <f>IF(NOT(ISBLANK(C364)),CONCATENATE(PARAMETRES!$C$5,B364),"")</f>
        <v/>
      </c>
      <c r="B364" s="1" t="str">
        <f>IF(NOT(ISBLANK(C364)),CONCATENATE(PARAMETRES!$C$5,A364),"")</f>
        <v/>
      </c>
      <c r="M364" s="1">
        <f t="shared" si="5"/>
        <v>0</v>
      </c>
      <c r="N364" s="58"/>
    </row>
    <row r="365" spans="1:14" x14ac:dyDescent="0.25">
      <c r="A365" s="1" t="str">
        <f>IF(NOT(ISBLANK(C365)),CONCATENATE(PARAMETRES!$C$5,B365),"")</f>
        <v/>
      </c>
      <c r="B365" s="1" t="str">
        <f>IF(NOT(ISBLANK(C365)),CONCATENATE(PARAMETRES!$C$5,A365),"")</f>
        <v/>
      </c>
      <c r="M365" s="1">
        <f t="shared" si="5"/>
        <v>0</v>
      </c>
      <c r="N365" s="58"/>
    </row>
    <row r="366" spans="1:14" x14ac:dyDescent="0.25">
      <c r="A366" s="1" t="str">
        <f>IF(NOT(ISBLANK(C366)),CONCATENATE(PARAMETRES!$C$5,B366),"")</f>
        <v/>
      </c>
      <c r="B366" s="1" t="str">
        <f>IF(NOT(ISBLANK(C366)),CONCATENATE(PARAMETRES!$C$5,A366),"")</f>
        <v/>
      </c>
      <c r="M366" s="1">
        <f t="shared" si="5"/>
        <v>0</v>
      </c>
      <c r="N366" s="58"/>
    </row>
    <row r="367" spans="1:14" x14ac:dyDescent="0.25">
      <c r="A367" s="1" t="str">
        <f>IF(NOT(ISBLANK(C367)),CONCATENATE(PARAMETRES!$C$5,B367),"")</f>
        <v/>
      </c>
      <c r="B367" s="1" t="str">
        <f>IF(NOT(ISBLANK(C367)),CONCATENATE(PARAMETRES!$C$5,A367),"")</f>
        <v/>
      </c>
      <c r="M367" s="1">
        <f t="shared" si="5"/>
        <v>0</v>
      </c>
      <c r="N367" s="58"/>
    </row>
    <row r="368" spans="1:14" x14ac:dyDescent="0.25">
      <c r="A368" s="1" t="str">
        <f>IF(NOT(ISBLANK(C368)),CONCATENATE(PARAMETRES!$C$5,B368),"")</f>
        <v/>
      </c>
      <c r="B368" s="1" t="str">
        <f>IF(NOT(ISBLANK(C368)),CONCATENATE(PARAMETRES!$C$5,A368),"")</f>
        <v/>
      </c>
      <c r="M368" s="1">
        <f t="shared" si="5"/>
        <v>0</v>
      </c>
      <c r="N368" s="58"/>
    </row>
    <row r="369" spans="1:14" x14ac:dyDescent="0.25">
      <c r="A369" s="1" t="str">
        <f>IF(NOT(ISBLANK(C369)),CONCATENATE(PARAMETRES!$C$5,B369),"")</f>
        <v/>
      </c>
      <c r="B369" s="1" t="str">
        <f>IF(NOT(ISBLANK(C369)),CONCATENATE(PARAMETRES!$C$5,A369),"")</f>
        <v/>
      </c>
      <c r="M369" s="1">
        <f t="shared" si="5"/>
        <v>0</v>
      </c>
      <c r="N369" s="58"/>
    </row>
    <row r="370" spans="1:14" x14ac:dyDescent="0.25">
      <c r="A370" s="1" t="str">
        <f>IF(NOT(ISBLANK(C370)),CONCATENATE(PARAMETRES!$C$5,B370),"")</f>
        <v/>
      </c>
      <c r="B370" s="1" t="str">
        <f>IF(NOT(ISBLANK(C370)),CONCATENATE(PARAMETRES!$C$5,A370),"")</f>
        <v/>
      </c>
      <c r="M370" s="1">
        <f t="shared" si="5"/>
        <v>0</v>
      </c>
      <c r="N370" s="58"/>
    </row>
    <row r="371" spans="1:14" x14ac:dyDescent="0.25">
      <c r="A371" s="1" t="str">
        <f>IF(NOT(ISBLANK(C371)),CONCATENATE(PARAMETRES!$C$5,B371),"")</f>
        <v/>
      </c>
      <c r="B371" s="1" t="str">
        <f>IF(NOT(ISBLANK(C371)),CONCATENATE(PARAMETRES!$C$5,A371),"")</f>
        <v/>
      </c>
      <c r="M371" s="1">
        <f t="shared" si="5"/>
        <v>0</v>
      </c>
      <c r="N371" s="58"/>
    </row>
    <row r="372" spans="1:14" x14ac:dyDescent="0.25">
      <c r="A372" s="1" t="str">
        <f>IF(NOT(ISBLANK(C372)),CONCATENATE(PARAMETRES!$C$5,B372),"")</f>
        <v/>
      </c>
      <c r="B372" s="1" t="str">
        <f>IF(NOT(ISBLANK(C372)),CONCATENATE(PARAMETRES!$C$5,A372),"")</f>
        <v/>
      </c>
      <c r="M372" s="1">
        <f t="shared" si="5"/>
        <v>0</v>
      </c>
      <c r="N372" s="58"/>
    </row>
    <row r="373" spans="1:14" x14ac:dyDescent="0.25">
      <c r="A373" s="1" t="str">
        <f>IF(NOT(ISBLANK(C373)),CONCATENATE(PARAMETRES!$C$5,B373),"")</f>
        <v/>
      </c>
      <c r="B373" s="1" t="str">
        <f>IF(NOT(ISBLANK(C373)),CONCATENATE(PARAMETRES!$C$5,A373),"")</f>
        <v/>
      </c>
      <c r="M373" s="1">
        <f t="shared" si="5"/>
        <v>0</v>
      </c>
      <c r="N373" s="58"/>
    </row>
    <row r="374" spans="1:14" x14ac:dyDescent="0.25">
      <c r="A374" s="1" t="str">
        <f>IF(NOT(ISBLANK(C374)),CONCATENATE(PARAMETRES!$C$5,B374),"")</f>
        <v/>
      </c>
      <c r="B374" s="1" t="str">
        <f>IF(NOT(ISBLANK(C374)),CONCATENATE(PARAMETRES!$C$5,A374),"")</f>
        <v/>
      </c>
      <c r="M374" s="1">
        <f t="shared" si="5"/>
        <v>0</v>
      </c>
      <c r="N374" s="58"/>
    </row>
    <row r="375" spans="1:14" x14ac:dyDescent="0.25">
      <c r="A375" s="1" t="str">
        <f>IF(NOT(ISBLANK(C375)),CONCATENATE(PARAMETRES!$C$5,B375),"")</f>
        <v/>
      </c>
      <c r="B375" s="1" t="str">
        <f>IF(NOT(ISBLANK(C375)),CONCATENATE(PARAMETRES!$C$5,A375),"")</f>
        <v/>
      </c>
      <c r="M375" s="1">
        <f t="shared" si="5"/>
        <v>0</v>
      </c>
      <c r="N375" s="58"/>
    </row>
    <row r="376" spans="1:14" x14ac:dyDescent="0.25">
      <c r="A376" s="1" t="str">
        <f>IF(NOT(ISBLANK(C376)),CONCATENATE(PARAMETRES!$C$5,B376),"")</f>
        <v/>
      </c>
      <c r="B376" s="1" t="str">
        <f>IF(NOT(ISBLANK(C376)),CONCATENATE(PARAMETRES!$C$5,A376),"")</f>
        <v/>
      </c>
      <c r="M376" s="1">
        <f t="shared" si="5"/>
        <v>0</v>
      </c>
      <c r="N376" s="58"/>
    </row>
    <row r="377" spans="1:14" x14ac:dyDescent="0.25">
      <c r="A377" s="1" t="str">
        <f>IF(NOT(ISBLANK(C377)),CONCATENATE(PARAMETRES!$C$5,B377),"")</f>
        <v/>
      </c>
      <c r="B377" s="1" t="str">
        <f>IF(NOT(ISBLANK(C377)),CONCATENATE(PARAMETRES!$C$5,A377),"")</f>
        <v/>
      </c>
      <c r="M377" s="1">
        <f t="shared" si="5"/>
        <v>0</v>
      </c>
      <c r="N377" s="58"/>
    </row>
    <row r="378" spans="1:14" x14ac:dyDescent="0.25">
      <c r="A378" s="1" t="str">
        <f>IF(NOT(ISBLANK(C378)),CONCATENATE(PARAMETRES!$C$5,B378),"")</f>
        <v/>
      </c>
      <c r="B378" s="1" t="str">
        <f>IF(NOT(ISBLANK(C378)),CONCATENATE(PARAMETRES!$C$5,A378),"")</f>
        <v/>
      </c>
      <c r="M378" s="1">
        <f t="shared" si="5"/>
        <v>0</v>
      </c>
      <c r="N378" s="58"/>
    </row>
    <row r="379" spans="1:14" x14ac:dyDescent="0.25">
      <c r="A379" s="1" t="str">
        <f>IF(NOT(ISBLANK(C379)),CONCATENATE(PARAMETRES!$C$5,B379),"")</f>
        <v/>
      </c>
      <c r="B379" s="1" t="str">
        <f>IF(NOT(ISBLANK(C379)),CONCATENATE(PARAMETRES!$C$5,A379),"")</f>
        <v/>
      </c>
      <c r="M379" s="1">
        <f t="shared" si="5"/>
        <v>0</v>
      </c>
      <c r="N379" s="58"/>
    </row>
    <row r="380" spans="1:14" x14ac:dyDescent="0.25">
      <c r="A380" s="1" t="str">
        <f>IF(NOT(ISBLANK(C380)),CONCATENATE(PARAMETRES!$C$5,B380),"")</f>
        <v/>
      </c>
      <c r="B380" s="1" t="str">
        <f>IF(NOT(ISBLANK(C380)),CONCATENATE(PARAMETRES!$C$5,A380),"")</f>
        <v/>
      </c>
      <c r="M380" s="1">
        <f t="shared" si="5"/>
        <v>0</v>
      </c>
      <c r="N380" s="58"/>
    </row>
    <row r="381" spans="1:14" x14ac:dyDescent="0.25">
      <c r="A381" s="1" t="str">
        <f>IF(NOT(ISBLANK(C381)),CONCATENATE(PARAMETRES!$C$5,B381),"")</f>
        <v/>
      </c>
      <c r="B381" s="1" t="str">
        <f>IF(NOT(ISBLANK(C381)),CONCATENATE(PARAMETRES!$C$5,A381),"")</f>
        <v/>
      </c>
      <c r="M381" s="1">
        <f t="shared" si="5"/>
        <v>0</v>
      </c>
      <c r="N381" s="58"/>
    </row>
    <row r="382" spans="1:14" x14ac:dyDescent="0.25">
      <c r="A382" s="1" t="str">
        <f>IF(NOT(ISBLANK(C382)),CONCATENATE(PARAMETRES!$C$5,B382),"")</f>
        <v/>
      </c>
      <c r="B382" s="1" t="str">
        <f>IF(NOT(ISBLANK(C382)),CONCATENATE(PARAMETRES!$C$5,A382),"")</f>
        <v/>
      </c>
      <c r="M382" s="1">
        <f t="shared" si="5"/>
        <v>0</v>
      </c>
      <c r="N382" s="58"/>
    </row>
    <row r="383" spans="1:14" x14ac:dyDescent="0.25">
      <c r="A383" s="1" t="str">
        <f>IF(NOT(ISBLANK(C383)),CONCATENATE(PARAMETRES!$C$5,B383),"")</f>
        <v/>
      </c>
      <c r="B383" s="1" t="str">
        <f>IF(NOT(ISBLANK(C383)),CONCATENATE(PARAMETRES!$C$5,A383),"")</f>
        <v/>
      </c>
      <c r="M383" s="1">
        <f t="shared" si="5"/>
        <v>0</v>
      </c>
      <c r="N383" s="58"/>
    </row>
    <row r="384" spans="1:14" x14ac:dyDescent="0.25">
      <c r="A384" s="1" t="str">
        <f>IF(NOT(ISBLANK(C384)),CONCATENATE(PARAMETRES!$C$5,B384),"")</f>
        <v/>
      </c>
      <c r="B384" s="1" t="str">
        <f>IF(NOT(ISBLANK(C384)),CONCATENATE(PARAMETRES!$C$5,A384),"")</f>
        <v/>
      </c>
      <c r="M384" s="1">
        <f t="shared" si="5"/>
        <v>0</v>
      </c>
      <c r="N384" s="58"/>
    </row>
    <row r="385" spans="1:14" x14ac:dyDescent="0.25">
      <c r="A385" s="1" t="str">
        <f>IF(NOT(ISBLANK(C385)),CONCATENATE(PARAMETRES!$C$5,B385),"")</f>
        <v/>
      </c>
      <c r="B385" s="1" t="str">
        <f>IF(NOT(ISBLANK(C385)),CONCATENATE(PARAMETRES!$C$5,A385),"")</f>
        <v/>
      </c>
      <c r="M385" s="1">
        <f t="shared" si="5"/>
        <v>0</v>
      </c>
      <c r="N385" s="58"/>
    </row>
    <row r="386" spans="1:14" x14ac:dyDescent="0.25">
      <c r="A386" s="1" t="str">
        <f>IF(NOT(ISBLANK(C386)),CONCATENATE(PARAMETRES!$C$5,B386),"")</f>
        <v/>
      </c>
      <c r="B386" s="1" t="str">
        <f>IF(NOT(ISBLANK(C386)),CONCATENATE(PARAMETRES!$C$5,A386),"")</f>
        <v/>
      </c>
      <c r="M386" s="1">
        <f t="shared" si="5"/>
        <v>0</v>
      </c>
      <c r="N386" s="58"/>
    </row>
    <row r="387" spans="1:14" x14ac:dyDescent="0.25">
      <c r="A387" s="1" t="str">
        <f>IF(NOT(ISBLANK(C387)),CONCATENATE(PARAMETRES!$C$5,B387),"")</f>
        <v/>
      </c>
      <c r="B387" s="1" t="str">
        <f>IF(NOT(ISBLANK(C387)),CONCATENATE(PARAMETRES!$C$5,A387),"")</f>
        <v/>
      </c>
      <c r="M387" s="1">
        <f t="shared" ref="M387:M450" si="6">ABS(L387-K387)</f>
        <v>0</v>
      </c>
      <c r="N387" s="58"/>
    </row>
    <row r="388" spans="1:14" x14ac:dyDescent="0.25">
      <c r="A388" s="1" t="str">
        <f>IF(NOT(ISBLANK(C388)),CONCATENATE(PARAMETRES!$C$5,B388),"")</f>
        <v/>
      </c>
      <c r="B388" s="1" t="str">
        <f>IF(NOT(ISBLANK(C388)),CONCATENATE(PARAMETRES!$C$5,A388),"")</f>
        <v/>
      </c>
      <c r="M388" s="1">
        <f t="shared" si="6"/>
        <v>0</v>
      </c>
      <c r="N388" s="58"/>
    </row>
    <row r="389" spans="1:14" x14ac:dyDescent="0.25">
      <c r="A389" s="1" t="str">
        <f>IF(NOT(ISBLANK(C389)),CONCATENATE(PARAMETRES!$C$5,B389),"")</f>
        <v/>
      </c>
      <c r="B389" s="1" t="str">
        <f>IF(NOT(ISBLANK(C389)),CONCATENATE(PARAMETRES!$C$5,A389),"")</f>
        <v/>
      </c>
      <c r="M389" s="1">
        <f t="shared" si="6"/>
        <v>0</v>
      </c>
      <c r="N389" s="58"/>
    </row>
    <row r="390" spans="1:14" x14ac:dyDescent="0.25">
      <c r="A390" s="1" t="str">
        <f>IF(NOT(ISBLANK(C390)),CONCATENATE(PARAMETRES!$C$5,B390),"")</f>
        <v/>
      </c>
      <c r="B390" s="1" t="str">
        <f>IF(NOT(ISBLANK(C390)),CONCATENATE(PARAMETRES!$C$5,A390),"")</f>
        <v/>
      </c>
      <c r="M390" s="1">
        <f t="shared" si="6"/>
        <v>0</v>
      </c>
      <c r="N390" s="58"/>
    </row>
    <row r="391" spans="1:14" x14ac:dyDescent="0.25">
      <c r="A391" s="1" t="str">
        <f>IF(NOT(ISBLANK(C391)),CONCATENATE(PARAMETRES!$C$5,B391),"")</f>
        <v/>
      </c>
      <c r="B391" s="1" t="str">
        <f>IF(NOT(ISBLANK(C391)),CONCATENATE(PARAMETRES!$C$5,A391),"")</f>
        <v/>
      </c>
      <c r="M391" s="1">
        <f t="shared" si="6"/>
        <v>0</v>
      </c>
      <c r="N391" s="58"/>
    </row>
    <row r="392" spans="1:14" x14ac:dyDescent="0.25">
      <c r="A392" s="1" t="str">
        <f>IF(NOT(ISBLANK(C392)),CONCATENATE(PARAMETRES!$C$5,B392),"")</f>
        <v/>
      </c>
      <c r="B392" s="1" t="str">
        <f>IF(NOT(ISBLANK(C392)),CONCATENATE(PARAMETRES!$C$5,A392),"")</f>
        <v/>
      </c>
      <c r="M392" s="1">
        <f t="shared" si="6"/>
        <v>0</v>
      </c>
      <c r="N392" s="58"/>
    </row>
    <row r="393" spans="1:14" x14ac:dyDescent="0.25">
      <c r="A393" s="1" t="str">
        <f>IF(NOT(ISBLANK(C393)),CONCATENATE(PARAMETRES!$C$5,B393),"")</f>
        <v/>
      </c>
      <c r="B393" s="1" t="str">
        <f>IF(NOT(ISBLANK(C393)),CONCATENATE(PARAMETRES!$C$5,A393),"")</f>
        <v/>
      </c>
      <c r="M393" s="1">
        <f t="shared" si="6"/>
        <v>0</v>
      </c>
      <c r="N393" s="58"/>
    </row>
    <row r="394" spans="1:14" x14ac:dyDescent="0.25">
      <c r="A394" s="1" t="str">
        <f>IF(NOT(ISBLANK(C394)),CONCATENATE(PARAMETRES!$C$5,B394),"")</f>
        <v/>
      </c>
      <c r="B394" s="1" t="str">
        <f>IF(NOT(ISBLANK(C394)),CONCATENATE(PARAMETRES!$C$5,A394),"")</f>
        <v/>
      </c>
      <c r="M394" s="1">
        <f t="shared" si="6"/>
        <v>0</v>
      </c>
      <c r="N394" s="58"/>
    </row>
    <row r="395" spans="1:14" x14ac:dyDescent="0.25">
      <c r="A395" s="1" t="str">
        <f>IF(NOT(ISBLANK(C395)),CONCATENATE(PARAMETRES!$C$5,B395),"")</f>
        <v/>
      </c>
      <c r="B395" s="1" t="str">
        <f>IF(NOT(ISBLANK(C395)),CONCATENATE(PARAMETRES!$C$5,A395),"")</f>
        <v/>
      </c>
      <c r="M395" s="1">
        <f t="shared" si="6"/>
        <v>0</v>
      </c>
      <c r="N395" s="58"/>
    </row>
    <row r="396" spans="1:14" x14ac:dyDescent="0.25">
      <c r="A396" s="1" t="str">
        <f>IF(NOT(ISBLANK(C396)),CONCATENATE(PARAMETRES!$C$5,B396),"")</f>
        <v/>
      </c>
      <c r="B396" s="1" t="str">
        <f>IF(NOT(ISBLANK(C396)),CONCATENATE(PARAMETRES!$C$5,A396),"")</f>
        <v/>
      </c>
      <c r="M396" s="1">
        <f t="shared" si="6"/>
        <v>0</v>
      </c>
      <c r="N396" s="58"/>
    </row>
    <row r="397" spans="1:14" x14ac:dyDescent="0.25">
      <c r="A397" s="1" t="str">
        <f>IF(NOT(ISBLANK(C397)),CONCATENATE(PARAMETRES!$C$5,B397),"")</f>
        <v/>
      </c>
      <c r="B397" s="1" t="str">
        <f>IF(NOT(ISBLANK(C397)),CONCATENATE(PARAMETRES!$C$5,A397),"")</f>
        <v/>
      </c>
      <c r="M397" s="1">
        <f t="shared" si="6"/>
        <v>0</v>
      </c>
      <c r="N397" s="58"/>
    </row>
    <row r="398" spans="1:14" x14ac:dyDescent="0.25">
      <c r="A398" s="1" t="str">
        <f>IF(NOT(ISBLANK(C398)),CONCATENATE(PARAMETRES!$C$5,B398),"")</f>
        <v/>
      </c>
      <c r="B398" s="1" t="str">
        <f>IF(NOT(ISBLANK(C398)),CONCATENATE(PARAMETRES!$C$5,A398),"")</f>
        <v/>
      </c>
      <c r="M398" s="1">
        <f t="shared" si="6"/>
        <v>0</v>
      </c>
      <c r="N398" s="58"/>
    </row>
    <row r="399" spans="1:14" x14ac:dyDescent="0.25">
      <c r="A399" s="1" t="str">
        <f>IF(NOT(ISBLANK(C399)),CONCATENATE(PARAMETRES!$C$5,B399),"")</f>
        <v/>
      </c>
      <c r="B399" s="1" t="str">
        <f>IF(NOT(ISBLANK(C399)),CONCATENATE(PARAMETRES!$C$5,A399),"")</f>
        <v/>
      </c>
      <c r="M399" s="1">
        <f t="shared" si="6"/>
        <v>0</v>
      </c>
      <c r="N399" s="58"/>
    </row>
    <row r="400" spans="1:14" x14ac:dyDescent="0.25">
      <c r="A400" s="1" t="str">
        <f>IF(NOT(ISBLANK(C400)),CONCATENATE(PARAMETRES!$C$5,B400),"")</f>
        <v/>
      </c>
      <c r="B400" s="1" t="str">
        <f>IF(NOT(ISBLANK(C400)),CONCATENATE(PARAMETRES!$C$5,A400),"")</f>
        <v/>
      </c>
      <c r="M400" s="1">
        <f t="shared" si="6"/>
        <v>0</v>
      </c>
      <c r="N400" s="58"/>
    </row>
    <row r="401" spans="1:14" x14ac:dyDescent="0.25">
      <c r="A401" s="1" t="str">
        <f>IF(NOT(ISBLANK(C401)),CONCATENATE(PARAMETRES!$C$5,B401),"")</f>
        <v/>
      </c>
      <c r="B401" s="1" t="str">
        <f>IF(NOT(ISBLANK(C401)),CONCATENATE(PARAMETRES!$C$5,A401),"")</f>
        <v/>
      </c>
      <c r="M401" s="1">
        <f t="shared" si="6"/>
        <v>0</v>
      </c>
      <c r="N401" s="58"/>
    </row>
    <row r="402" spans="1:14" x14ac:dyDescent="0.25">
      <c r="A402" s="1" t="str">
        <f>IF(NOT(ISBLANK(C402)),CONCATENATE(PARAMETRES!$C$5,B402),"")</f>
        <v/>
      </c>
      <c r="B402" s="1" t="str">
        <f>IF(NOT(ISBLANK(C402)),CONCATENATE(PARAMETRES!$C$5,A402),"")</f>
        <v/>
      </c>
      <c r="M402" s="1">
        <f t="shared" si="6"/>
        <v>0</v>
      </c>
      <c r="N402" s="58"/>
    </row>
    <row r="403" spans="1:14" x14ac:dyDescent="0.25">
      <c r="A403" s="1" t="str">
        <f>IF(NOT(ISBLANK(C403)),CONCATENATE(PARAMETRES!$C$5,B403),"")</f>
        <v/>
      </c>
      <c r="B403" s="1" t="str">
        <f>IF(NOT(ISBLANK(C403)),CONCATENATE(PARAMETRES!$C$5,A403),"")</f>
        <v/>
      </c>
      <c r="M403" s="1">
        <f t="shared" si="6"/>
        <v>0</v>
      </c>
      <c r="N403" s="58"/>
    </row>
    <row r="404" spans="1:14" x14ac:dyDescent="0.25">
      <c r="A404" s="1" t="str">
        <f>IF(NOT(ISBLANK(C404)),CONCATENATE(PARAMETRES!$C$5,B404),"")</f>
        <v/>
      </c>
      <c r="B404" s="1" t="str">
        <f>IF(NOT(ISBLANK(C404)),CONCATENATE(PARAMETRES!$C$5,A404),"")</f>
        <v/>
      </c>
      <c r="M404" s="1">
        <f t="shared" si="6"/>
        <v>0</v>
      </c>
      <c r="N404" s="58"/>
    </row>
    <row r="405" spans="1:14" x14ac:dyDescent="0.25">
      <c r="A405" s="1" t="str">
        <f>IF(NOT(ISBLANK(C405)),CONCATENATE(PARAMETRES!$C$5,B405),"")</f>
        <v/>
      </c>
      <c r="B405" s="1" t="str">
        <f>IF(NOT(ISBLANK(C405)),CONCATENATE(PARAMETRES!$C$5,A405),"")</f>
        <v/>
      </c>
      <c r="M405" s="1">
        <f t="shared" si="6"/>
        <v>0</v>
      </c>
      <c r="N405" s="58"/>
    </row>
    <row r="406" spans="1:14" x14ac:dyDescent="0.25">
      <c r="A406" s="1" t="str">
        <f>IF(NOT(ISBLANK(C406)),CONCATENATE(PARAMETRES!$C$5,B406),"")</f>
        <v/>
      </c>
      <c r="B406" s="1" t="str">
        <f>IF(NOT(ISBLANK(C406)),CONCATENATE(PARAMETRES!$C$5,A406),"")</f>
        <v/>
      </c>
      <c r="M406" s="1">
        <f t="shared" si="6"/>
        <v>0</v>
      </c>
      <c r="N406" s="58"/>
    </row>
    <row r="407" spans="1:14" x14ac:dyDescent="0.25">
      <c r="A407" s="1" t="str">
        <f>IF(NOT(ISBLANK(C407)),CONCATENATE(PARAMETRES!$C$5,B407),"")</f>
        <v/>
      </c>
      <c r="B407" s="1" t="str">
        <f>IF(NOT(ISBLANK(C407)),CONCATENATE(PARAMETRES!$C$5,A407),"")</f>
        <v/>
      </c>
      <c r="M407" s="1">
        <f t="shared" si="6"/>
        <v>0</v>
      </c>
      <c r="N407" s="58"/>
    </row>
    <row r="408" spans="1:14" x14ac:dyDescent="0.25">
      <c r="A408" s="1" t="str">
        <f>IF(NOT(ISBLANK(C408)),CONCATENATE(PARAMETRES!$C$5,B408),"")</f>
        <v/>
      </c>
      <c r="B408" s="1" t="str">
        <f>IF(NOT(ISBLANK(C408)),CONCATENATE(PARAMETRES!$C$5,A408),"")</f>
        <v/>
      </c>
      <c r="M408" s="1">
        <f t="shared" si="6"/>
        <v>0</v>
      </c>
      <c r="N408" s="58"/>
    </row>
    <row r="409" spans="1:14" x14ac:dyDescent="0.25">
      <c r="A409" s="1" t="str">
        <f>IF(NOT(ISBLANK(C409)),CONCATENATE(PARAMETRES!$C$5,B409),"")</f>
        <v/>
      </c>
      <c r="B409" s="1" t="str">
        <f>IF(NOT(ISBLANK(C409)),CONCATENATE(PARAMETRES!$C$5,A409),"")</f>
        <v/>
      </c>
      <c r="M409" s="1">
        <f t="shared" si="6"/>
        <v>0</v>
      </c>
      <c r="N409" s="58"/>
    </row>
    <row r="410" spans="1:14" x14ac:dyDescent="0.25">
      <c r="A410" s="1" t="str">
        <f>IF(NOT(ISBLANK(C410)),CONCATENATE(PARAMETRES!$C$5,B410),"")</f>
        <v/>
      </c>
      <c r="B410" s="1" t="str">
        <f>IF(NOT(ISBLANK(C410)),CONCATENATE(PARAMETRES!$C$5,A410),"")</f>
        <v/>
      </c>
      <c r="M410" s="1">
        <f t="shared" si="6"/>
        <v>0</v>
      </c>
      <c r="N410" s="58"/>
    </row>
    <row r="411" spans="1:14" x14ac:dyDescent="0.25">
      <c r="A411" s="1" t="str">
        <f>IF(NOT(ISBLANK(C411)),CONCATENATE(PARAMETRES!$C$5,B411),"")</f>
        <v/>
      </c>
      <c r="B411" s="1" t="str">
        <f>IF(NOT(ISBLANK(C411)),CONCATENATE(PARAMETRES!$C$5,A411),"")</f>
        <v/>
      </c>
      <c r="M411" s="1">
        <f t="shared" si="6"/>
        <v>0</v>
      </c>
      <c r="N411" s="58"/>
    </row>
    <row r="412" spans="1:14" x14ac:dyDescent="0.25">
      <c r="A412" s="1" t="str">
        <f>IF(NOT(ISBLANK(C412)),CONCATENATE(PARAMETRES!$C$5,B412),"")</f>
        <v/>
      </c>
      <c r="B412" s="1" t="str">
        <f>IF(NOT(ISBLANK(C412)),CONCATENATE(PARAMETRES!$C$5,A412),"")</f>
        <v/>
      </c>
      <c r="M412" s="1">
        <f t="shared" si="6"/>
        <v>0</v>
      </c>
      <c r="N412" s="58"/>
    </row>
    <row r="413" spans="1:14" x14ac:dyDescent="0.25">
      <c r="A413" s="1" t="str">
        <f>IF(NOT(ISBLANK(C413)),CONCATENATE(PARAMETRES!$C$5,B413),"")</f>
        <v/>
      </c>
      <c r="B413" s="1" t="str">
        <f>IF(NOT(ISBLANK(C413)),CONCATENATE(PARAMETRES!$C$5,A413),"")</f>
        <v/>
      </c>
      <c r="M413" s="1">
        <f t="shared" si="6"/>
        <v>0</v>
      </c>
      <c r="N413" s="58"/>
    </row>
    <row r="414" spans="1:14" x14ac:dyDescent="0.25">
      <c r="A414" s="1" t="str">
        <f>IF(NOT(ISBLANK(C414)),CONCATENATE(PARAMETRES!$C$5,B414),"")</f>
        <v/>
      </c>
      <c r="B414" s="1" t="str">
        <f>IF(NOT(ISBLANK(C414)),CONCATENATE(PARAMETRES!$C$5,A414),"")</f>
        <v/>
      </c>
      <c r="M414" s="1">
        <f t="shared" si="6"/>
        <v>0</v>
      </c>
      <c r="N414" s="58"/>
    </row>
    <row r="415" spans="1:14" x14ac:dyDescent="0.25">
      <c r="A415" s="1" t="str">
        <f>IF(NOT(ISBLANK(C415)),CONCATENATE(PARAMETRES!$C$5,B415),"")</f>
        <v/>
      </c>
      <c r="B415" s="1" t="str">
        <f>IF(NOT(ISBLANK(C415)),CONCATENATE(PARAMETRES!$C$5,A415),"")</f>
        <v/>
      </c>
      <c r="M415" s="1">
        <f t="shared" si="6"/>
        <v>0</v>
      </c>
      <c r="N415" s="58"/>
    </row>
    <row r="416" spans="1:14" x14ac:dyDescent="0.25">
      <c r="A416" s="1" t="str">
        <f>IF(NOT(ISBLANK(C416)),CONCATENATE(PARAMETRES!$C$5,B416),"")</f>
        <v/>
      </c>
      <c r="B416" s="1" t="str">
        <f>IF(NOT(ISBLANK(C416)),CONCATENATE(PARAMETRES!$C$5,A416),"")</f>
        <v/>
      </c>
      <c r="M416" s="1">
        <f t="shared" si="6"/>
        <v>0</v>
      </c>
      <c r="N416" s="58"/>
    </row>
    <row r="417" spans="1:14" x14ac:dyDescent="0.25">
      <c r="A417" s="1" t="str">
        <f>IF(NOT(ISBLANK(C417)),CONCATENATE(PARAMETRES!$C$5,B417),"")</f>
        <v/>
      </c>
      <c r="B417" s="1" t="str">
        <f>IF(NOT(ISBLANK(C417)),CONCATENATE(PARAMETRES!$C$5,A417),"")</f>
        <v/>
      </c>
      <c r="M417" s="1">
        <f t="shared" si="6"/>
        <v>0</v>
      </c>
      <c r="N417" s="58"/>
    </row>
    <row r="418" spans="1:14" x14ac:dyDescent="0.25">
      <c r="A418" s="1" t="str">
        <f>IF(NOT(ISBLANK(C418)),CONCATENATE(PARAMETRES!$C$5,B418),"")</f>
        <v/>
      </c>
      <c r="B418" s="1" t="str">
        <f>IF(NOT(ISBLANK(C418)),CONCATENATE(PARAMETRES!$C$5,A418),"")</f>
        <v/>
      </c>
      <c r="M418" s="1">
        <f t="shared" si="6"/>
        <v>0</v>
      </c>
      <c r="N418" s="58"/>
    </row>
    <row r="419" spans="1:14" x14ac:dyDescent="0.25">
      <c r="A419" s="1" t="str">
        <f>IF(NOT(ISBLANK(C419)),CONCATENATE(PARAMETRES!$C$5,B419),"")</f>
        <v/>
      </c>
      <c r="B419" s="1" t="str">
        <f>IF(NOT(ISBLANK(C419)),CONCATENATE(PARAMETRES!$C$5,A419),"")</f>
        <v/>
      </c>
      <c r="M419" s="1">
        <f t="shared" si="6"/>
        <v>0</v>
      </c>
      <c r="N419" s="58"/>
    </row>
    <row r="420" spans="1:14" x14ac:dyDescent="0.25">
      <c r="A420" s="1" t="str">
        <f>IF(NOT(ISBLANK(C420)),CONCATENATE(PARAMETRES!$C$5,B420),"")</f>
        <v/>
      </c>
      <c r="B420" s="1" t="str">
        <f>IF(NOT(ISBLANK(C420)),CONCATENATE(PARAMETRES!$C$5,A420),"")</f>
        <v/>
      </c>
      <c r="M420" s="1">
        <f t="shared" si="6"/>
        <v>0</v>
      </c>
      <c r="N420" s="58"/>
    </row>
    <row r="421" spans="1:14" x14ac:dyDescent="0.25">
      <c r="A421" s="1" t="str">
        <f>IF(NOT(ISBLANK(C421)),CONCATENATE(PARAMETRES!$C$5,B421),"")</f>
        <v/>
      </c>
      <c r="B421" s="1" t="str">
        <f>IF(NOT(ISBLANK(C421)),CONCATENATE(PARAMETRES!$C$5,A421),"")</f>
        <v/>
      </c>
      <c r="M421" s="1">
        <f t="shared" si="6"/>
        <v>0</v>
      </c>
      <c r="N421" s="58"/>
    </row>
    <row r="422" spans="1:14" x14ac:dyDescent="0.25">
      <c r="A422" s="1" t="str">
        <f>IF(NOT(ISBLANK(C422)),CONCATENATE(PARAMETRES!$C$5,B422),"")</f>
        <v/>
      </c>
      <c r="B422" s="1" t="str">
        <f>IF(NOT(ISBLANK(C422)),CONCATENATE(PARAMETRES!$C$5,A422),"")</f>
        <v/>
      </c>
      <c r="M422" s="1">
        <f t="shared" si="6"/>
        <v>0</v>
      </c>
      <c r="N422" s="58"/>
    </row>
    <row r="423" spans="1:14" x14ac:dyDescent="0.25">
      <c r="A423" s="1" t="str">
        <f>IF(NOT(ISBLANK(C423)),CONCATENATE(PARAMETRES!$C$5,B423),"")</f>
        <v/>
      </c>
      <c r="B423" s="1" t="str">
        <f>IF(NOT(ISBLANK(C423)),CONCATENATE(PARAMETRES!$C$5,A423),"")</f>
        <v/>
      </c>
      <c r="M423" s="1">
        <f t="shared" si="6"/>
        <v>0</v>
      </c>
      <c r="N423" s="58"/>
    </row>
    <row r="424" spans="1:14" x14ac:dyDescent="0.25">
      <c r="A424" s="1" t="str">
        <f>IF(NOT(ISBLANK(C424)),CONCATENATE(PARAMETRES!$C$5,B424),"")</f>
        <v/>
      </c>
      <c r="B424" s="1" t="str">
        <f>IF(NOT(ISBLANK(C424)),CONCATENATE(PARAMETRES!$C$5,A424),"")</f>
        <v/>
      </c>
      <c r="M424" s="1">
        <f t="shared" si="6"/>
        <v>0</v>
      </c>
      <c r="N424" s="58"/>
    </row>
    <row r="425" spans="1:14" x14ac:dyDescent="0.25">
      <c r="A425" s="1" t="str">
        <f>IF(NOT(ISBLANK(C425)),CONCATENATE(PARAMETRES!$C$5,B425),"")</f>
        <v/>
      </c>
      <c r="B425" s="1" t="str">
        <f>IF(NOT(ISBLANK(C425)),CONCATENATE(PARAMETRES!$C$5,A425),"")</f>
        <v/>
      </c>
      <c r="M425" s="1">
        <f t="shared" si="6"/>
        <v>0</v>
      </c>
      <c r="N425" s="58"/>
    </row>
    <row r="426" spans="1:14" x14ac:dyDescent="0.25">
      <c r="A426" s="1" t="str">
        <f>IF(NOT(ISBLANK(C426)),CONCATENATE(PARAMETRES!$C$5,B426),"")</f>
        <v/>
      </c>
      <c r="B426" s="1" t="str">
        <f>IF(NOT(ISBLANK(C426)),CONCATENATE(PARAMETRES!$C$5,A426),"")</f>
        <v/>
      </c>
      <c r="M426" s="1">
        <f t="shared" si="6"/>
        <v>0</v>
      </c>
      <c r="N426" s="58"/>
    </row>
    <row r="427" spans="1:14" x14ac:dyDescent="0.25">
      <c r="A427" s="1" t="str">
        <f>IF(NOT(ISBLANK(C427)),CONCATENATE(PARAMETRES!$C$5,B427),"")</f>
        <v/>
      </c>
      <c r="B427" s="1" t="str">
        <f>IF(NOT(ISBLANK(C427)),CONCATENATE(PARAMETRES!$C$5,A427),"")</f>
        <v/>
      </c>
      <c r="M427" s="1">
        <f t="shared" si="6"/>
        <v>0</v>
      </c>
      <c r="N427" s="58"/>
    </row>
    <row r="428" spans="1:14" x14ac:dyDescent="0.25">
      <c r="A428" s="1" t="str">
        <f>IF(NOT(ISBLANK(C428)),CONCATENATE(PARAMETRES!$C$5,B428),"")</f>
        <v/>
      </c>
      <c r="B428" s="1" t="str">
        <f>IF(NOT(ISBLANK(C428)),CONCATENATE(PARAMETRES!$C$5,A428),"")</f>
        <v/>
      </c>
      <c r="M428" s="1">
        <f t="shared" si="6"/>
        <v>0</v>
      </c>
      <c r="N428" s="58"/>
    </row>
    <row r="429" spans="1:14" x14ac:dyDescent="0.25">
      <c r="A429" s="1" t="str">
        <f>IF(NOT(ISBLANK(C429)),CONCATENATE(PARAMETRES!$C$5,B429),"")</f>
        <v/>
      </c>
      <c r="B429" s="1" t="str">
        <f>IF(NOT(ISBLANK(C429)),CONCATENATE(PARAMETRES!$C$5,A429),"")</f>
        <v/>
      </c>
      <c r="M429" s="1">
        <f t="shared" si="6"/>
        <v>0</v>
      </c>
      <c r="N429" s="58"/>
    </row>
    <row r="430" spans="1:14" x14ac:dyDescent="0.25">
      <c r="A430" s="1" t="str">
        <f>IF(NOT(ISBLANK(C430)),CONCATENATE(PARAMETRES!$C$5,B430),"")</f>
        <v/>
      </c>
      <c r="B430" s="1" t="str">
        <f>IF(NOT(ISBLANK(C430)),CONCATENATE(PARAMETRES!$C$5,A430),"")</f>
        <v/>
      </c>
      <c r="M430" s="1">
        <f t="shared" si="6"/>
        <v>0</v>
      </c>
      <c r="N430" s="58"/>
    </row>
    <row r="431" spans="1:14" x14ac:dyDescent="0.25">
      <c r="A431" s="1" t="str">
        <f>IF(NOT(ISBLANK(C431)),CONCATENATE(PARAMETRES!$C$5,B431),"")</f>
        <v/>
      </c>
      <c r="B431" s="1" t="str">
        <f>IF(NOT(ISBLANK(C431)),CONCATENATE(PARAMETRES!$C$5,A431),"")</f>
        <v/>
      </c>
      <c r="M431" s="1">
        <f t="shared" si="6"/>
        <v>0</v>
      </c>
      <c r="N431" s="58"/>
    </row>
    <row r="432" spans="1:14" x14ac:dyDescent="0.25">
      <c r="A432" s="1" t="str">
        <f>IF(NOT(ISBLANK(C432)),CONCATENATE(PARAMETRES!$C$5,B432),"")</f>
        <v/>
      </c>
      <c r="B432" s="1" t="str">
        <f>IF(NOT(ISBLANK(C432)),CONCATENATE(PARAMETRES!$C$5,A432),"")</f>
        <v/>
      </c>
      <c r="M432" s="1">
        <f t="shared" si="6"/>
        <v>0</v>
      </c>
      <c r="N432" s="58"/>
    </row>
    <row r="433" spans="1:14" x14ac:dyDescent="0.25">
      <c r="A433" s="1" t="str">
        <f>IF(NOT(ISBLANK(C433)),CONCATENATE(PARAMETRES!$C$5,B433),"")</f>
        <v/>
      </c>
      <c r="B433" s="1" t="str">
        <f>IF(NOT(ISBLANK(C433)),CONCATENATE(PARAMETRES!$C$5,A433),"")</f>
        <v/>
      </c>
      <c r="M433" s="1">
        <f t="shared" si="6"/>
        <v>0</v>
      </c>
      <c r="N433" s="58"/>
    </row>
    <row r="434" spans="1:14" x14ac:dyDescent="0.25">
      <c r="A434" s="1" t="str">
        <f>IF(NOT(ISBLANK(C434)),CONCATENATE(PARAMETRES!$C$5,B434),"")</f>
        <v/>
      </c>
      <c r="B434" s="1" t="str">
        <f>IF(NOT(ISBLANK(C434)),CONCATENATE(PARAMETRES!$C$5,A434),"")</f>
        <v/>
      </c>
      <c r="M434" s="1">
        <f t="shared" si="6"/>
        <v>0</v>
      </c>
      <c r="N434" s="58"/>
    </row>
    <row r="435" spans="1:14" x14ac:dyDescent="0.25">
      <c r="A435" s="1" t="str">
        <f>IF(NOT(ISBLANK(C435)),CONCATENATE(PARAMETRES!$C$5,B435),"")</f>
        <v/>
      </c>
      <c r="B435" s="1" t="str">
        <f>IF(NOT(ISBLANK(C435)),CONCATENATE(PARAMETRES!$C$5,A435),"")</f>
        <v/>
      </c>
      <c r="M435" s="1">
        <f t="shared" si="6"/>
        <v>0</v>
      </c>
      <c r="N435" s="58"/>
    </row>
    <row r="436" spans="1:14" x14ac:dyDescent="0.25">
      <c r="A436" s="1" t="str">
        <f>IF(NOT(ISBLANK(C436)),CONCATENATE(PARAMETRES!$C$5,B436),"")</f>
        <v/>
      </c>
      <c r="B436" s="1" t="str">
        <f>IF(NOT(ISBLANK(C436)),CONCATENATE(PARAMETRES!$C$5,A436),"")</f>
        <v/>
      </c>
      <c r="M436" s="1">
        <f t="shared" si="6"/>
        <v>0</v>
      </c>
      <c r="N436" s="58"/>
    </row>
    <row r="437" spans="1:14" x14ac:dyDescent="0.25">
      <c r="A437" s="1" t="str">
        <f>IF(NOT(ISBLANK(C437)),CONCATENATE(PARAMETRES!$C$5,B437),"")</f>
        <v/>
      </c>
      <c r="B437" s="1" t="str">
        <f>IF(NOT(ISBLANK(C437)),CONCATENATE(PARAMETRES!$C$5,A437),"")</f>
        <v/>
      </c>
      <c r="M437" s="1">
        <f t="shared" si="6"/>
        <v>0</v>
      </c>
      <c r="N437" s="58"/>
    </row>
    <row r="438" spans="1:14" x14ac:dyDescent="0.25">
      <c r="A438" s="1" t="str">
        <f>IF(NOT(ISBLANK(C438)),CONCATENATE(PARAMETRES!$C$5,B438),"")</f>
        <v/>
      </c>
      <c r="B438" s="1" t="str">
        <f>IF(NOT(ISBLANK(C438)),CONCATENATE(PARAMETRES!$C$5,A438),"")</f>
        <v/>
      </c>
      <c r="M438" s="1">
        <f t="shared" si="6"/>
        <v>0</v>
      </c>
      <c r="N438" s="58"/>
    </row>
    <row r="439" spans="1:14" x14ac:dyDescent="0.25">
      <c r="A439" s="1" t="str">
        <f>IF(NOT(ISBLANK(C439)),CONCATENATE(PARAMETRES!$C$5,B439),"")</f>
        <v/>
      </c>
      <c r="B439" s="1" t="str">
        <f>IF(NOT(ISBLANK(C439)),CONCATENATE(PARAMETRES!$C$5,A439),"")</f>
        <v/>
      </c>
      <c r="M439" s="1">
        <f t="shared" si="6"/>
        <v>0</v>
      </c>
      <c r="N439" s="58"/>
    </row>
    <row r="440" spans="1:14" x14ac:dyDescent="0.25">
      <c r="A440" s="1" t="str">
        <f>IF(NOT(ISBLANK(C440)),CONCATENATE(PARAMETRES!$C$5,B440),"")</f>
        <v/>
      </c>
      <c r="B440" s="1" t="str">
        <f>IF(NOT(ISBLANK(C440)),CONCATENATE(PARAMETRES!$C$5,A440),"")</f>
        <v/>
      </c>
      <c r="M440" s="1">
        <f t="shared" si="6"/>
        <v>0</v>
      </c>
      <c r="N440" s="58"/>
    </row>
    <row r="441" spans="1:14" x14ac:dyDescent="0.25">
      <c r="A441" s="1" t="str">
        <f>IF(NOT(ISBLANK(C441)),CONCATENATE(PARAMETRES!$C$5,B441),"")</f>
        <v/>
      </c>
      <c r="B441" s="1" t="str">
        <f>IF(NOT(ISBLANK(C441)),CONCATENATE(PARAMETRES!$C$5,A441),"")</f>
        <v/>
      </c>
      <c r="M441" s="1">
        <f t="shared" si="6"/>
        <v>0</v>
      </c>
      <c r="N441" s="58"/>
    </row>
    <row r="442" spans="1:14" x14ac:dyDescent="0.25">
      <c r="A442" s="1" t="str">
        <f>IF(NOT(ISBLANK(C442)),CONCATENATE(PARAMETRES!$C$5,B442),"")</f>
        <v/>
      </c>
      <c r="B442" s="1" t="str">
        <f>IF(NOT(ISBLANK(C442)),CONCATENATE(PARAMETRES!$C$5,A442),"")</f>
        <v/>
      </c>
      <c r="M442" s="1">
        <f t="shared" si="6"/>
        <v>0</v>
      </c>
      <c r="N442" s="58"/>
    </row>
    <row r="443" spans="1:14" x14ac:dyDescent="0.25">
      <c r="A443" s="1" t="str">
        <f>IF(NOT(ISBLANK(C443)),CONCATENATE(PARAMETRES!$C$5,B443),"")</f>
        <v/>
      </c>
      <c r="B443" s="1" t="str">
        <f>IF(NOT(ISBLANK(C443)),CONCATENATE(PARAMETRES!$C$5,A443),"")</f>
        <v/>
      </c>
      <c r="M443" s="1">
        <f t="shared" si="6"/>
        <v>0</v>
      </c>
      <c r="N443" s="58"/>
    </row>
    <row r="444" spans="1:14" x14ac:dyDescent="0.25">
      <c r="A444" s="1" t="str">
        <f>IF(NOT(ISBLANK(C444)),CONCATENATE(PARAMETRES!$C$5,B444),"")</f>
        <v/>
      </c>
      <c r="B444" s="1" t="str">
        <f>IF(NOT(ISBLANK(C444)),CONCATENATE(PARAMETRES!$C$5,A444),"")</f>
        <v/>
      </c>
      <c r="M444" s="1">
        <f t="shared" si="6"/>
        <v>0</v>
      </c>
      <c r="N444" s="58"/>
    </row>
    <row r="445" spans="1:14" x14ac:dyDescent="0.25">
      <c r="A445" s="1" t="str">
        <f>IF(NOT(ISBLANK(C445)),CONCATENATE(PARAMETRES!$C$5,B445),"")</f>
        <v/>
      </c>
      <c r="B445" s="1" t="str">
        <f>IF(NOT(ISBLANK(C445)),CONCATENATE(PARAMETRES!$C$5,A445),"")</f>
        <v/>
      </c>
      <c r="M445" s="1">
        <f t="shared" si="6"/>
        <v>0</v>
      </c>
      <c r="N445" s="58"/>
    </row>
    <row r="446" spans="1:14" x14ac:dyDescent="0.25">
      <c r="A446" s="1" t="str">
        <f>IF(NOT(ISBLANK(C446)),CONCATENATE(PARAMETRES!$C$5,B446),"")</f>
        <v/>
      </c>
      <c r="B446" s="1" t="str">
        <f>IF(NOT(ISBLANK(C446)),CONCATENATE(PARAMETRES!$C$5,A446),"")</f>
        <v/>
      </c>
      <c r="M446" s="1">
        <f t="shared" si="6"/>
        <v>0</v>
      </c>
      <c r="N446" s="58"/>
    </row>
    <row r="447" spans="1:14" x14ac:dyDescent="0.25">
      <c r="A447" s="1" t="str">
        <f>IF(NOT(ISBLANK(C447)),CONCATENATE(PARAMETRES!$C$5,B447),"")</f>
        <v/>
      </c>
      <c r="B447" s="1" t="str">
        <f>IF(NOT(ISBLANK(C447)),CONCATENATE(PARAMETRES!$C$5,A447),"")</f>
        <v/>
      </c>
      <c r="M447" s="1">
        <f t="shared" si="6"/>
        <v>0</v>
      </c>
      <c r="N447" s="58"/>
    </row>
    <row r="448" spans="1:14" x14ac:dyDescent="0.25">
      <c r="A448" s="1" t="str">
        <f>IF(NOT(ISBLANK(C448)),CONCATENATE(PARAMETRES!$C$5,B448),"")</f>
        <v/>
      </c>
      <c r="B448" s="1" t="str">
        <f>IF(NOT(ISBLANK(C448)),CONCATENATE(PARAMETRES!$C$5,A448),"")</f>
        <v/>
      </c>
      <c r="M448" s="1">
        <f t="shared" si="6"/>
        <v>0</v>
      </c>
      <c r="N448" s="58"/>
    </row>
    <row r="449" spans="1:14" x14ac:dyDescent="0.25">
      <c r="A449" s="1" t="str">
        <f>IF(NOT(ISBLANK(C449)),CONCATENATE(PARAMETRES!$C$5,B449),"")</f>
        <v/>
      </c>
      <c r="B449" s="1" t="str">
        <f>IF(NOT(ISBLANK(C449)),CONCATENATE(PARAMETRES!$C$5,A449),"")</f>
        <v/>
      </c>
      <c r="M449" s="1">
        <f t="shared" si="6"/>
        <v>0</v>
      </c>
      <c r="N449" s="58"/>
    </row>
    <row r="450" spans="1:14" x14ac:dyDescent="0.25">
      <c r="A450" s="1" t="str">
        <f>IF(NOT(ISBLANK(C450)),CONCATENATE(PARAMETRES!$C$5,B450),"")</f>
        <v/>
      </c>
      <c r="B450" s="1" t="str">
        <f>IF(NOT(ISBLANK(C450)),CONCATENATE(PARAMETRES!$C$5,A450),"")</f>
        <v/>
      </c>
      <c r="M450" s="1">
        <f t="shared" si="6"/>
        <v>0</v>
      </c>
      <c r="N450" s="58"/>
    </row>
    <row r="451" spans="1:14" x14ac:dyDescent="0.25">
      <c r="A451" s="1" t="str">
        <f>IF(NOT(ISBLANK(C451)),CONCATENATE(PARAMETRES!$C$5,B451),"")</f>
        <v/>
      </c>
      <c r="B451" s="1" t="str">
        <f>IF(NOT(ISBLANK(C451)),CONCATENATE(PARAMETRES!$C$5,A451),"")</f>
        <v/>
      </c>
      <c r="M451" s="1">
        <f t="shared" ref="M451:M514" si="7">ABS(L451-K451)</f>
        <v>0</v>
      </c>
      <c r="N451" s="58"/>
    </row>
    <row r="452" spans="1:14" x14ac:dyDescent="0.25">
      <c r="A452" s="1" t="str">
        <f>IF(NOT(ISBLANK(C452)),CONCATENATE(PARAMETRES!$C$5,B452),"")</f>
        <v/>
      </c>
      <c r="B452" s="1" t="str">
        <f>IF(NOT(ISBLANK(C452)),CONCATENATE(PARAMETRES!$C$5,A452),"")</f>
        <v/>
      </c>
      <c r="M452" s="1">
        <f t="shared" si="7"/>
        <v>0</v>
      </c>
      <c r="N452" s="58"/>
    </row>
    <row r="453" spans="1:14" x14ac:dyDescent="0.25">
      <c r="A453" s="1" t="str">
        <f>IF(NOT(ISBLANK(C453)),CONCATENATE(PARAMETRES!$C$5,B453),"")</f>
        <v/>
      </c>
      <c r="B453" s="1" t="str">
        <f>IF(NOT(ISBLANK(C453)),CONCATENATE(PARAMETRES!$C$5,A453),"")</f>
        <v/>
      </c>
      <c r="M453" s="1">
        <f t="shared" si="7"/>
        <v>0</v>
      </c>
      <c r="N453" s="58"/>
    </row>
    <row r="454" spans="1:14" x14ac:dyDescent="0.25">
      <c r="A454" s="1" t="str">
        <f>IF(NOT(ISBLANK(C454)),CONCATENATE(PARAMETRES!$C$5,B454),"")</f>
        <v/>
      </c>
      <c r="B454" s="1" t="str">
        <f>IF(NOT(ISBLANK(C454)),CONCATENATE(PARAMETRES!$C$5,A454),"")</f>
        <v/>
      </c>
      <c r="M454" s="1">
        <f t="shared" si="7"/>
        <v>0</v>
      </c>
      <c r="N454" s="58"/>
    </row>
    <row r="455" spans="1:14" x14ac:dyDescent="0.25">
      <c r="A455" s="1" t="str">
        <f>IF(NOT(ISBLANK(C455)),CONCATENATE(PARAMETRES!$C$5,B455),"")</f>
        <v/>
      </c>
      <c r="B455" s="1" t="str">
        <f>IF(NOT(ISBLANK(C455)),CONCATENATE(PARAMETRES!$C$5,A455),"")</f>
        <v/>
      </c>
      <c r="M455" s="1">
        <f t="shared" si="7"/>
        <v>0</v>
      </c>
      <c r="N455" s="58"/>
    </row>
    <row r="456" spans="1:14" x14ac:dyDescent="0.25">
      <c r="A456" s="1" t="str">
        <f>IF(NOT(ISBLANK(C456)),CONCATENATE(PARAMETRES!$C$5,B456),"")</f>
        <v/>
      </c>
      <c r="B456" s="1" t="str">
        <f>IF(NOT(ISBLANK(C456)),CONCATENATE(PARAMETRES!$C$5,A456),"")</f>
        <v/>
      </c>
      <c r="M456" s="1">
        <f t="shared" si="7"/>
        <v>0</v>
      </c>
      <c r="N456" s="58"/>
    </row>
    <row r="457" spans="1:14" x14ac:dyDescent="0.25">
      <c r="A457" s="1" t="str">
        <f>IF(NOT(ISBLANK(C457)),CONCATENATE(PARAMETRES!$C$5,B457),"")</f>
        <v/>
      </c>
      <c r="B457" s="1" t="str">
        <f>IF(NOT(ISBLANK(C457)),CONCATENATE(PARAMETRES!$C$5,A457),"")</f>
        <v/>
      </c>
      <c r="M457" s="1">
        <f t="shared" si="7"/>
        <v>0</v>
      </c>
      <c r="N457" s="58"/>
    </row>
    <row r="458" spans="1:14" x14ac:dyDescent="0.25">
      <c r="A458" s="1" t="str">
        <f>IF(NOT(ISBLANK(C458)),CONCATENATE(PARAMETRES!$C$5,B458),"")</f>
        <v/>
      </c>
      <c r="B458" s="1" t="str">
        <f>IF(NOT(ISBLANK(C458)),CONCATENATE(PARAMETRES!$C$5,A458),"")</f>
        <v/>
      </c>
      <c r="M458" s="1">
        <f t="shared" si="7"/>
        <v>0</v>
      </c>
      <c r="N458" s="58"/>
    </row>
    <row r="459" spans="1:14" x14ac:dyDescent="0.25">
      <c r="A459" s="1" t="str">
        <f>IF(NOT(ISBLANK(C459)),CONCATENATE(PARAMETRES!$C$5,B459),"")</f>
        <v/>
      </c>
      <c r="B459" s="1" t="str">
        <f>IF(NOT(ISBLANK(C459)),CONCATENATE(PARAMETRES!$C$5,A459),"")</f>
        <v/>
      </c>
      <c r="M459" s="1">
        <f t="shared" si="7"/>
        <v>0</v>
      </c>
      <c r="N459" s="58"/>
    </row>
    <row r="460" spans="1:14" x14ac:dyDescent="0.25">
      <c r="A460" s="1" t="str">
        <f>IF(NOT(ISBLANK(C460)),CONCATENATE(PARAMETRES!$C$5,B460),"")</f>
        <v/>
      </c>
      <c r="B460" s="1" t="str">
        <f>IF(NOT(ISBLANK(C460)),CONCATENATE(PARAMETRES!$C$5,A460),"")</f>
        <v/>
      </c>
      <c r="M460" s="1">
        <f t="shared" si="7"/>
        <v>0</v>
      </c>
      <c r="N460" s="58"/>
    </row>
    <row r="461" spans="1:14" x14ac:dyDescent="0.25">
      <c r="A461" s="1" t="str">
        <f>IF(NOT(ISBLANK(C461)),CONCATENATE(PARAMETRES!$C$5,B461),"")</f>
        <v/>
      </c>
      <c r="B461" s="1" t="str">
        <f>IF(NOT(ISBLANK(C461)),CONCATENATE(PARAMETRES!$C$5,A461),"")</f>
        <v/>
      </c>
      <c r="M461" s="1">
        <f t="shared" si="7"/>
        <v>0</v>
      </c>
      <c r="N461" s="58"/>
    </row>
    <row r="462" spans="1:14" x14ac:dyDescent="0.25">
      <c r="A462" s="1" t="str">
        <f>IF(NOT(ISBLANK(C462)),CONCATENATE(PARAMETRES!$C$5,B462),"")</f>
        <v/>
      </c>
      <c r="B462" s="1" t="str">
        <f>IF(NOT(ISBLANK(C462)),CONCATENATE(PARAMETRES!$C$5,A462),"")</f>
        <v/>
      </c>
      <c r="M462" s="1">
        <f t="shared" si="7"/>
        <v>0</v>
      </c>
      <c r="N462" s="58"/>
    </row>
    <row r="463" spans="1:14" x14ac:dyDescent="0.25">
      <c r="A463" s="1" t="str">
        <f>IF(NOT(ISBLANK(C463)),CONCATENATE(PARAMETRES!$C$5,B463),"")</f>
        <v/>
      </c>
      <c r="B463" s="1" t="str">
        <f>IF(NOT(ISBLANK(C463)),CONCATENATE(PARAMETRES!$C$5,A463),"")</f>
        <v/>
      </c>
      <c r="M463" s="1">
        <f t="shared" si="7"/>
        <v>0</v>
      </c>
      <c r="N463" s="58"/>
    </row>
    <row r="464" spans="1:14" x14ac:dyDescent="0.25">
      <c r="A464" s="1" t="str">
        <f>IF(NOT(ISBLANK(C464)),CONCATENATE(PARAMETRES!$C$5,B464),"")</f>
        <v/>
      </c>
      <c r="B464" s="1" t="str">
        <f>IF(NOT(ISBLANK(C464)),CONCATENATE(PARAMETRES!$C$5,A464),"")</f>
        <v/>
      </c>
      <c r="M464" s="1">
        <f t="shared" si="7"/>
        <v>0</v>
      </c>
      <c r="N464" s="58"/>
    </row>
    <row r="465" spans="1:14" x14ac:dyDescent="0.25">
      <c r="A465" s="1" t="str">
        <f>IF(NOT(ISBLANK(C465)),CONCATENATE(PARAMETRES!$C$5,B465),"")</f>
        <v/>
      </c>
      <c r="B465" s="1" t="str">
        <f>IF(NOT(ISBLANK(C465)),CONCATENATE(PARAMETRES!$C$5,A465),"")</f>
        <v/>
      </c>
      <c r="M465" s="1">
        <f t="shared" si="7"/>
        <v>0</v>
      </c>
      <c r="N465" s="58"/>
    </row>
    <row r="466" spans="1:14" x14ac:dyDescent="0.25">
      <c r="A466" s="1" t="str">
        <f>IF(NOT(ISBLANK(C466)),CONCATENATE(PARAMETRES!$C$5,B466),"")</f>
        <v/>
      </c>
      <c r="B466" s="1" t="str">
        <f>IF(NOT(ISBLANK(C466)),CONCATENATE(PARAMETRES!$C$5,A466),"")</f>
        <v/>
      </c>
      <c r="M466" s="1">
        <f t="shared" si="7"/>
        <v>0</v>
      </c>
      <c r="N466" s="58"/>
    </row>
    <row r="467" spans="1:14" x14ac:dyDescent="0.25">
      <c r="A467" s="1" t="str">
        <f>IF(NOT(ISBLANK(C467)),CONCATENATE(PARAMETRES!$C$5,B467),"")</f>
        <v/>
      </c>
      <c r="B467" s="1" t="str">
        <f>IF(NOT(ISBLANK(C467)),CONCATENATE(PARAMETRES!$C$5,A467),"")</f>
        <v/>
      </c>
      <c r="M467" s="1">
        <f t="shared" si="7"/>
        <v>0</v>
      </c>
      <c r="N467" s="58"/>
    </row>
    <row r="468" spans="1:14" x14ac:dyDescent="0.25">
      <c r="A468" s="1" t="str">
        <f>IF(NOT(ISBLANK(C468)),CONCATENATE(PARAMETRES!$C$5,B468),"")</f>
        <v/>
      </c>
      <c r="B468" s="1" t="str">
        <f>IF(NOT(ISBLANK(C468)),CONCATENATE(PARAMETRES!$C$5,A468),"")</f>
        <v/>
      </c>
      <c r="M468" s="1">
        <f t="shared" si="7"/>
        <v>0</v>
      </c>
      <c r="N468" s="58"/>
    </row>
    <row r="469" spans="1:14" x14ac:dyDescent="0.25">
      <c r="A469" s="1" t="str">
        <f>IF(NOT(ISBLANK(C469)),CONCATENATE(PARAMETRES!$C$5,B469),"")</f>
        <v/>
      </c>
      <c r="B469" s="1" t="str">
        <f>IF(NOT(ISBLANK(C469)),CONCATENATE(PARAMETRES!$C$5,A469),"")</f>
        <v/>
      </c>
      <c r="M469" s="1">
        <f t="shared" si="7"/>
        <v>0</v>
      </c>
      <c r="N469" s="58"/>
    </row>
    <row r="470" spans="1:14" x14ac:dyDescent="0.25">
      <c r="A470" s="1" t="str">
        <f>IF(NOT(ISBLANK(C470)),CONCATENATE(PARAMETRES!$C$5,B470),"")</f>
        <v/>
      </c>
      <c r="B470" s="1" t="str">
        <f>IF(NOT(ISBLANK(C470)),CONCATENATE(PARAMETRES!$C$5,A470),"")</f>
        <v/>
      </c>
      <c r="M470" s="1">
        <f t="shared" si="7"/>
        <v>0</v>
      </c>
      <c r="N470" s="58"/>
    </row>
    <row r="471" spans="1:14" x14ac:dyDescent="0.25">
      <c r="A471" s="1" t="str">
        <f>IF(NOT(ISBLANK(C471)),CONCATENATE(PARAMETRES!$C$5,B471),"")</f>
        <v/>
      </c>
      <c r="B471" s="1" t="str">
        <f>IF(NOT(ISBLANK(C471)),CONCATENATE(PARAMETRES!$C$5,A471),"")</f>
        <v/>
      </c>
      <c r="M471" s="1">
        <f t="shared" si="7"/>
        <v>0</v>
      </c>
      <c r="N471" s="58"/>
    </row>
    <row r="472" spans="1:14" x14ac:dyDescent="0.25">
      <c r="A472" s="1" t="str">
        <f>IF(NOT(ISBLANK(C472)),CONCATENATE(PARAMETRES!$C$5,B472),"")</f>
        <v/>
      </c>
      <c r="B472" s="1" t="str">
        <f>IF(NOT(ISBLANK(C472)),CONCATENATE(PARAMETRES!$C$5,A472),"")</f>
        <v/>
      </c>
      <c r="M472" s="1">
        <f t="shared" si="7"/>
        <v>0</v>
      </c>
      <c r="N472" s="58"/>
    </row>
    <row r="473" spans="1:14" x14ac:dyDescent="0.25">
      <c r="A473" s="1" t="str">
        <f>IF(NOT(ISBLANK(C473)),CONCATENATE(PARAMETRES!$C$5,B473),"")</f>
        <v/>
      </c>
      <c r="B473" s="1" t="str">
        <f>IF(NOT(ISBLANK(C473)),CONCATENATE(PARAMETRES!$C$5,A473),"")</f>
        <v/>
      </c>
      <c r="M473" s="1">
        <f t="shared" si="7"/>
        <v>0</v>
      </c>
      <c r="N473" s="58"/>
    </row>
    <row r="474" spans="1:14" x14ac:dyDescent="0.25">
      <c r="A474" s="1" t="str">
        <f>IF(NOT(ISBLANK(C474)),CONCATENATE(PARAMETRES!$C$5,B474),"")</f>
        <v/>
      </c>
      <c r="B474" s="1" t="str">
        <f>IF(NOT(ISBLANK(C474)),CONCATENATE(PARAMETRES!$C$5,A474),"")</f>
        <v/>
      </c>
      <c r="M474" s="1">
        <f t="shared" si="7"/>
        <v>0</v>
      </c>
      <c r="N474" s="58"/>
    </row>
    <row r="475" spans="1:14" x14ac:dyDescent="0.25">
      <c r="A475" s="1" t="str">
        <f>IF(NOT(ISBLANK(C475)),CONCATENATE(PARAMETRES!$C$5,B475),"")</f>
        <v/>
      </c>
      <c r="B475" s="1" t="str">
        <f>IF(NOT(ISBLANK(C475)),CONCATENATE(PARAMETRES!$C$5,A475),"")</f>
        <v/>
      </c>
      <c r="M475" s="1">
        <f t="shared" si="7"/>
        <v>0</v>
      </c>
      <c r="N475" s="58"/>
    </row>
    <row r="476" spans="1:14" x14ac:dyDescent="0.25">
      <c r="A476" s="1" t="str">
        <f>IF(NOT(ISBLANK(C476)),CONCATENATE(PARAMETRES!$C$5,B476),"")</f>
        <v/>
      </c>
      <c r="B476" s="1" t="str">
        <f>IF(NOT(ISBLANK(C476)),CONCATENATE(PARAMETRES!$C$5,A476),"")</f>
        <v/>
      </c>
      <c r="M476" s="1">
        <f t="shared" si="7"/>
        <v>0</v>
      </c>
      <c r="N476" s="58"/>
    </row>
    <row r="477" spans="1:14" x14ac:dyDescent="0.25">
      <c r="A477" s="1" t="str">
        <f>IF(NOT(ISBLANK(C477)),CONCATENATE(PARAMETRES!$C$5,B477),"")</f>
        <v/>
      </c>
      <c r="B477" s="1" t="str">
        <f>IF(NOT(ISBLANK(C477)),CONCATENATE(PARAMETRES!$C$5,A477),"")</f>
        <v/>
      </c>
      <c r="M477" s="1">
        <f t="shared" si="7"/>
        <v>0</v>
      </c>
      <c r="N477" s="58"/>
    </row>
    <row r="478" spans="1:14" x14ac:dyDescent="0.25">
      <c r="A478" s="1" t="str">
        <f>IF(NOT(ISBLANK(C478)),CONCATENATE(PARAMETRES!$C$5,B478),"")</f>
        <v/>
      </c>
      <c r="B478" s="1" t="str">
        <f>IF(NOT(ISBLANK(C478)),CONCATENATE(PARAMETRES!$C$5,A478),"")</f>
        <v/>
      </c>
      <c r="M478" s="1">
        <f t="shared" si="7"/>
        <v>0</v>
      </c>
      <c r="N478" s="58"/>
    </row>
    <row r="479" spans="1:14" x14ac:dyDescent="0.25">
      <c r="A479" s="1" t="str">
        <f>IF(NOT(ISBLANK(C479)),CONCATENATE(PARAMETRES!$C$5,B479),"")</f>
        <v/>
      </c>
      <c r="B479" s="1" t="str">
        <f>IF(NOT(ISBLANK(C479)),CONCATENATE(PARAMETRES!$C$5,A479),"")</f>
        <v/>
      </c>
      <c r="M479" s="1">
        <f t="shared" si="7"/>
        <v>0</v>
      </c>
      <c r="N479" s="58"/>
    </row>
    <row r="480" spans="1:14" x14ac:dyDescent="0.25">
      <c r="A480" s="1" t="str">
        <f>IF(NOT(ISBLANK(C480)),CONCATENATE(PARAMETRES!$C$5,B480),"")</f>
        <v/>
      </c>
      <c r="B480" s="1" t="str">
        <f>IF(NOT(ISBLANK(C480)),CONCATENATE(PARAMETRES!$C$5,A480),"")</f>
        <v/>
      </c>
      <c r="M480" s="1">
        <f t="shared" si="7"/>
        <v>0</v>
      </c>
      <c r="N480" s="58"/>
    </row>
    <row r="481" spans="1:14" x14ac:dyDescent="0.25">
      <c r="A481" s="1" t="str">
        <f>IF(NOT(ISBLANK(C481)),CONCATENATE(PARAMETRES!$C$5,B481),"")</f>
        <v/>
      </c>
      <c r="B481" s="1" t="str">
        <f>IF(NOT(ISBLANK(C481)),CONCATENATE(PARAMETRES!$C$5,A481),"")</f>
        <v/>
      </c>
      <c r="M481" s="1">
        <f t="shared" si="7"/>
        <v>0</v>
      </c>
      <c r="N481" s="58"/>
    </row>
    <row r="482" spans="1:14" x14ac:dyDescent="0.25">
      <c r="A482" s="1" t="str">
        <f>IF(NOT(ISBLANK(C482)),CONCATENATE(PARAMETRES!$C$5,B482),"")</f>
        <v/>
      </c>
      <c r="B482" s="1" t="str">
        <f>IF(NOT(ISBLANK(C482)),CONCATENATE(PARAMETRES!$C$5,A482),"")</f>
        <v/>
      </c>
      <c r="M482" s="1">
        <f t="shared" si="7"/>
        <v>0</v>
      </c>
      <c r="N482" s="58"/>
    </row>
    <row r="483" spans="1:14" x14ac:dyDescent="0.25">
      <c r="A483" s="1" t="str">
        <f>IF(NOT(ISBLANK(C483)),CONCATENATE(PARAMETRES!$C$5,B483),"")</f>
        <v/>
      </c>
      <c r="B483" s="1" t="str">
        <f>IF(NOT(ISBLANK(C483)),CONCATENATE(PARAMETRES!$C$5,A483),"")</f>
        <v/>
      </c>
      <c r="M483" s="1">
        <f t="shared" si="7"/>
        <v>0</v>
      </c>
      <c r="N483" s="58"/>
    </row>
    <row r="484" spans="1:14" x14ac:dyDescent="0.25">
      <c r="A484" s="1" t="str">
        <f>IF(NOT(ISBLANK(C484)),CONCATENATE(PARAMETRES!$C$5,B484),"")</f>
        <v/>
      </c>
      <c r="B484" s="1" t="str">
        <f>IF(NOT(ISBLANK(C484)),CONCATENATE(PARAMETRES!$C$5,A484),"")</f>
        <v/>
      </c>
      <c r="M484" s="1">
        <f t="shared" si="7"/>
        <v>0</v>
      </c>
      <c r="N484" s="58"/>
    </row>
    <row r="485" spans="1:14" x14ac:dyDescent="0.25">
      <c r="A485" s="1" t="str">
        <f>IF(NOT(ISBLANK(C485)),CONCATENATE(PARAMETRES!$C$5,B485),"")</f>
        <v/>
      </c>
      <c r="B485" s="1" t="str">
        <f>IF(NOT(ISBLANK(C485)),CONCATENATE(PARAMETRES!$C$5,A485),"")</f>
        <v/>
      </c>
      <c r="M485" s="1">
        <f t="shared" si="7"/>
        <v>0</v>
      </c>
      <c r="N485" s="58"/>
    </row>
    <row r="486" spans="1:14" x14ac:dyDescent="0.25">
      <c r="A486" s="1" t="str">
        <f>IF(NOT(ISBLANK(C486)),CONCATENATE(PARAMETRES!$C$5,B486),"")</f>
        <v/>
      </c>
      <c r="B486" s="1" t="str">
        <f>IF(NOT(ISBLANK(C486)),CONCATENATE(PARAMETRES!$C$5,A486),"")</f>
        <v/>
      </c>
      <c r="M486" s="1">
        <f t="shared" si="7"/>
        <v>0</v>
      </c>
      <c r="N486" s="58"/>
    </row>
    <row r="487" spans="1:14" x14ac:dyDescent="0.25">
      <c r="A487" s="1" t="str">
        <f>IF(NOT(ISBLANK(C487)),CONCATENATE(PARAMETRES!$C$5,B487),"")</f>
        <v/>
      </c>
      <c r="B487" s="1" t="str">
        <f>IF(NOT(ISBLANK(C487)),CONCATENATE(PARAMETRES!$C$5,A487),"")</f>
        <v/>
      </c>
      <c r="M487" s="1">
        <f t="shared" si="7"/>
        <v>0</v>
      </c>
      <c r="N487" s="58"/>
    </row>
    <row r="488" spans="1:14" x14ac:dyDescent="0.25">
      <c r="A488" s="1" t="str">
        <f>IF(NOT(ISBLANK(C488)),CONCATENATE(PARAMETRES!$C$5,B488),"")</f>
        <v/>
      </c>
      <c r="B488" s="1" t="str">
        <f>IF(NOT(ISBLANK(C488)),CONCATENATE(PARAMETRES!$C$5,A488),"")</f>
        <v/>
      </c>
      <c r="M488" s="1">
        <f t="shared" si="7"/>
        <v>0</v>
      </c>
      <c r="N488" s="58"/>
    </row>
    <row r="489" spans="1:14" x14ac:dyDescent="0.25">
      <c r="A489" s="1" t="str">
        <f>IF(NOT(ISBLANK(C489)),CONCATENATE(PARAMETRES!$C$5,B489),"")</f>
        <v/>
      </c>
      <c r="B489" s="1" t="str">
        <f>IF(NOT(ISBLANK(C489)),CONCATENATE(PARAMETRES!$C$5,A489),"")</f>
        <v/>
      </c>
      <c r="M489" s="1">
        <f t="shared" si="7"/>
        <v>0</v>
      </c>
      <c r="N489" s="58"/>
    </row>
    <row r="490" spans="1:14" x14ac:dyDescent="0.25">
      <c r="A490" s="1" t="str">
        <f>IF(NOT(ISBLANK(C490)),CONCATENATE(PARAMETRES!$C$5,B490),"")</f>
        <v/>
      </c>
      <c r="B490" s="1" t="str">
        <f>IF(NOT(ISBLANK(C490)),CONCATENATE(PARAMETRES!$C$5,A490),"")</f>
        <v/>
      </c>
      <c r="M490" s="1">
        <f t="shared" si="7"/>
        <v>0</v>
      </c>
      <c r="N490" s="58"/>
    </row>
    <row r="491" spans="1:14" x14ac:dyDescent="0.25">
      <c r="A491" s="1" t="str">
        <f>IF(NOT(ISBLANK(C491)),CONCATENATE(PARAMETRES!$C$5,B491),"")</f>
        <v/>
      </c>
      <c r="B491" s="1" t="str">
        <f>IF(NOT(ISBLANK(C491)),CONCATENATE(PARAMETRES!$C$5,A491),"")</f>
        <v/>
      </c>
      <c r="M491" s="1">
        <f t="shared" si="7"/>
        <v>0</v>
      </c>
      <c r="N491" s="58"/>
    </row>
    <row r="492" spans="1:14" x14ac:dyDescent="0.25">
      <c r="A492" s="1" t="str">
        <f>IF(NOT(ISBLANK(C492)),CONCATENATE(PARAMETRES!$C$5,B492),"")</f>
        <v/>
      </c>
      <c r="B492" s="1" t="str">
        <f>IF(NOT(ISBLANK(C492)),CONCATENATE(PARAMETRES!$C$5,A492),"")</f>
        <v/>
      </c>
      <c r="M492" s="1">
        <f t="shared" si="7"/>
        <v>0</v>
      </c>
      <c r="N492" s="58"/>
    </row>
    <row r="493" spans="1:14" x14ac:dyDescent="0.25">
      <c r="A493" s="1" t="str">
        <f>IF(NOT(ISBLANK(C493)),CONCATENATE(PARAMETRES!$C$5,B493),"")</f>
        <v/>
      </c>
      <c r="B493" s="1" t="str">
        <f>IF(NOT(ISBLANK(C493)),CONCATENATE(PARAMETRES!$C$5,A493),"")</f>
        <v/>
      </c>
      <c r="M493" s="1">
        <f t="shared" si="7"/>
        <v>0</v>
      </c>
      <c r="N493" s="58"/>
    </row>
    <row r="494" spans="1:14" x14ac:dyDescent="0.25">
      <c r="A494" s="1" t="str">
        <f>IF(NOT(ISBLANK(C494)),CONCATENATE(PARAMETRES!$C$5,B494),"")</f>
        <v/>
      </c>
      <c r="B494" s="1" t="str">
        <f>IF(NOT(ISBLANK(C494)),CONCATENATE(PARAMETRES!$C$5,A494),"")</f>
        <v/>
      </c>
      <c r="M494" s="1">
        <f t="shared" si="7"/>
        <v>0</v>
      </c>
      <c r="N494" s="58"/>
    </row>
    <row r="495" spans="1:14" x14ac:dyDescent="0.25">
      <c r="A495" s="1" t="str">
        <f>IF(NOT(ISBLANK(C495)),CONCATENATE(PARAMETRES!$C$5,B495),"")</f>
        <v/>
      </c>
      <c r="B495" s="1" t="str">
        <f>IF(NOT(ISBLANK(C495)),CONCATENATE(PARAMETRES!$C$5,A495),"")</f>
        <v/>
      </c>
      <c r="M495" s="1">
        <f t="shared" si="7"/>
        <v>0</v>
      </c>
      <c r="N495" s="58"/>
    </row>
    <row r="496" spans="1:14" x14ac:dyDescent="0.25">
      <c r="A496" s="1" t="str">
        <f>IF(NOT(ISBLANK(C496)),CONCATENATE(PARAMETRES!$C$5,B496),"")</f>
        <v/>
      </c>
      <c r="B496" s="1" t="str">
        <f>IF(NOT(ISBLANK(C496)),CONCATENATE(PARAMETRES!$C$5,A496),"")</f>
        <v/>
      </c>
      <c r="M496" s="1">
        <f t="shared" si="7"/>
        <v>0</v>
      </c>
      <c r="N496" s="58"/>
    </row>
    <row r="497" spans="1:14" x14ac:dyDescent="0.25">
      <c r="A497" s="1" t="str">
        <f>IF(NOT(ISBLANK(C497)),CONCATENATE(PARAMETRES!$C$5,B497),"")</f>
        <v/>
      </c>
      <c r="B497" s="1" t="str">
        <f>IF(NOT(ISBLANK(C497)),CONCATENATE(PARAMETRES!$C$5,A497),"")</f>
        <v/>
      </c>
      <c r="M497" s="1">
        <f t="shared" si="7"/>
        <v>0</v>
      </c>
      <c r="N497" s="58"/>
    </row>
    <row r="498" spans="1:14" x14ac:dyDescent="0.25">
      <c r="A498" s="1" t="str">
        <f>IF(NOT(ISBLANK(C498)),CONCATENATE(PARAMETRES!$C$5,B498),"")</f>
        <v/>
      </c>
      <c r="B498" s="1" t="str">
        <f>IF(NOT(ISBLANK(C498)),CONCATENATE(PARAMETRES!$C$5,A498),"")</f>
        <v/>
      </c>
      <c r="M498" s="1">
        <f t="shared" si="7"/>
        <v>0</v>
      </c>
      <c r="N498" s="58"/>
    </row>
    <row r="499" spans="1:14" x14ac:dyDescent="0.25">
      <c r="A499" s="1" t="str">
        <f>IF(NOT(ISBLANK(C499)),CONCATENATE(PARAMETRES!$C$5,B499),"")</f>
        <v/>
      </c>
      <c r="B499" s="1" t="str">
        <f>IF(NOT(ISBLANK(C499)),CONCATENATE(PARAMETRES!$C$5,A499),"")</f>
        <v/>
      </c>
      <c r="M499" s="1">
        <f t="shared" si="7"/>
        <v>0</v>
      </c>
      <c r="N499" s="58"/>
    </row>
    <row r="500" spans="1:14" x14ac:dyDescent="0.25">
      <c r="A500" s="1" t="str">
        <f>IF(NOT(ISBLANK(C500)),CONCATENATE(PARAMETRES!$C$5,B500),"")</f>
        <v/>
      </c>
      <c r="B500" s="1" t="str">
        <f>IF(NOT(ISBLANK(C500)),CONCATENATE(PARAMETRES!$C$5,A500),"")</f>
        <v/>
      </c>
      <c r="M500" s="1">
        <f t="shared" si="7"/>
        <v>0</v>
      </c>
      <c r="N500" s="58"/>
    </row>
    <row r="501" spans="1:14" x14ac:dyDescent="0.25">
      <c r="A501" s="1" t="str">
        <f>IF(NOT(ISBLANK(C501)),CONCATENATE(PARAMETRES!$C$5,B501),"")</f>
        <v/>
      </c>
      <c r="B501" s="1" t="str">
        <f>IF(NOT(ISBLANK(C501)),CONCATENATE(PARAMETRES!$C$5,A501),"")</f>
        <v/>
      </c>
      <c r="M501" s="1">
        <f t="shared" si="7"/>
        <v>0</v>
      </c>
      <c r="N501" s="58"/>
    </row>
    <row r="502" spans="1:14" x14ac:dyDescent="0.25">
      <c r="A502" s="1" t="str">
        <f>IF(NOT(ISBLANK(C502)),CONCATENATE(PARAMETRES!$C$5,B502),"")</f>
        <v/>
      </c>
      <c r="B502" s="1" t="str">
        <f>IF(NOT(ISBLANK(C502)),CONCATENATE(PARAMETRES!$C$5,A502),"")</f>
        <v/>
      </c>
      <c r="M502" s="1">
        <f t="shared" si="7"/>
        <v>0</v>
      </c>
      <c r="N502" s="58"/>
    </row>
    <row r="503" spans="1:14" x14ac:dyDescent="0.25">
      <c r="A503" s="1" t="str">
        <f>IF(NOT(ISBLANK(C503)),CONCATENATE(PARAMETRES!$C$5,B503),"")</f>
        <v/>
      </c>
      <c r="B503" s="1" t="str">
        <f>IF(NOT(ISBLANK(C503)),CONCATENATE(PARAMETRES!$C$5,A503),"")</f>
        <v/>
      </c>
      <c r="M503" s="1">
        <f t="shared" si="7"/>
        <v>0</v>
      </c>
      <c r="N503" s="58"/>
    </row>
    <row r="504" spans="1:14" x14ac:dyDescent="0.25">
      <c r="A504" s="1" t="str">
        <f>IF(NOT(ISBLANK(C504)),CONCATENATE(PARAMETRES!$C$5,B504),"")</f>
        <v/>
      </c>
      <c r="B504" s="1" t="str">
        <f>IF(NOT(ISBLANK(C504)),CONCATENATE(PARAMETRES!$C$5,A504),"")</f>
        <v/>
      </c>
      <c r="M504" s="1">
        <f t="shared" si="7"/>
        <v>0</v>
      </c>
      <c r="N504" s="58"/>
    </row>
    <row r="505" spans="1:14" x14ac:dyDescent="0.25">
      <c r="A505" s="1" t="str">
        <f>IF(NOT(ISBLANK(C505)),CONCATENATE(PARAMETRES!$C$5,B505),"")</f>
        <v/>
      </c>
      <c r="B505" s="1" t="str">
        <f>IF(NOT(ISBLANK(C505)),CONCATENATE(PARAMETRES!$C$5,A505),"")</f>
        <v/>
      </c>
      <c r="M505" s="1">
        <f t="shared" si="7"/>
        <v>0</v>
      </c>
      <c r="N505" s="58"/>
    </row>
    <row r="506" spans="1:14" x14ac:dyDescent="0.25">
      <c r="A506" s="1" t="str">
        <f>IF(NOT(ISBLANK(C506)),CONCATENATE(PARAMETRES!$C$5,B506),"")</f>
        <v/>
      </c>
      <c r="B506" s="1" t="str">
        <f>IF(NOT(ISBLANK(C506)),CONCATENATE(PARAMETRES!$C$5,A506),"")</f>
        <v/>
      </c>
      <c r="M506" s="1">
        <f t="shared" si="7"/>
        <v>0</v>
      </c>
      <c r="N506" s="58"/>
    </row>
    <row r="507" spans="1:14" x14ac:dyDescent="0.25">
      <c r="A507" s="1" t="str">
        <f>IF(NOT(ISBLANK(C507)),CONCATENATE(PARAMETRES!$C$5,B507),"")</f>
        <v/>
      </c>
      <c r="B507" s="1" t="str">
        <f>IF(NOT(ISBLANK(C507)),CONCATENATE(PARAMETRES!$C$5,A507),"")</f>
        <v/>
      </c>
      <c r="M507" s="1">
        <f t="shared" si="7"/>
        <v>0</v>
      </c>
      <c r="N507" s="58"/>
    </row>
    <row r="508" spans="1:14" x14ac:dyDescent="0.25">
      <c r="A508" s="1" t="str">
        <f>IF(NOT(ISBLANK(C508)),CONCATENATE(PARAMETRES!$C$5,B508),"")</f>
        <v/>
      </c>
      <c r="B508" s="1" t="str">
        <f>IF(NOT(ISBLANK(C508)),CONCATENATE(PARAMETRES!$C$5,A508),"")</f>
        <v/>
      </c>
      <c r="M508" s="1">
        <f t="shared" si="7"/>
        <v>0</v>
      </c>
      <c r="N508" s="58"/>
    </row>
    <row r="509" spans="1:14" x14ac:dyDescent="0.25">
      <c r="A509" s="1" t="str">
        <f>IF(NOT(ISBLANK(C509)),CONCATENATE(PARAMETRES!$C$5,B509),"")</f>
        <v/>
      </c>
      <c r="B509" s="1" t="str">
        <f>IF(NOT(ISBLANK(C509)),CONCATENATE(PARAMETRES!$C$5,A509),"")</f>
        <v/>
      </c>
      <c r="M509" s="1">
        <f t="shared" si="7"/>
        <v>0</v>
      </c>
      <c r="N509" s="58"/>
    </row>
    <row r="510" spans="1:14" x14ac:dyDescent="0.25">
      <c r="A510" s="1" t="str">
        <f>IF(NOT(ISBLANK(C510)),CONCATENATE(PARAMETRES!$C$5,B510),"")</f>
        <v/>
      </c>
      <c r="B510" s="1" t="str">
        <f>IF(NOT(ISBLANK(C510)),CONCATENATE(PARAMETRES!$C$5,A510),"")</f>
        <v/>
      </c>
      <c r="M510" s="1">
        <f t="shared" si="7"/>
        <v>0</v>
      </c>
      <c r="N510" s="58"/>
    </row>
    <row r="511" spans="1:14" x14ac:dyDescent="0.25">
      <c r="A511" s="1" t="str">
        <f>IF(NOT(ISBLANK(C511)),CONCATENATE(PARAMETRES!$C$5,B511),"")</f>
        <v/>
      </c>
      <c r="B511" s="1" t="str">
        <f>IF(NOT(ISBLANK(C511)),CONCATENATE(PARAMETRES!$C$5,A511),"")</f>
        <v/>
      </c>
      <c r="M511" s="1">
        <f t="shared" si="7"/>
        <v>0</v>
      </c>
      <c r="N511" s="58"/>
    </row>
    <row r="512" spans="1:14" x14ac:dyDescent="0.25">
      <c r="A512" s="1" t="str">
        <f>IF(NOT(ISBLANK(C512)),CONCATENATE(PARAMETRES!$C$5,B512),"")</f>
        <v/>
      </c>
      <c r="B512" s="1" t="str">
        <f>IF(NOT(ISBLANK(C512)),CONCATENATE(PARAMETRES!$C$5,A512),"")</f>
        <v/>
      </c>
      <c r="M512" s="1">
        <f t="shared" si="7"/>
        <v>0</v>
      </c>
      <c r="N512" s="58"/>
    </row>
    <row r="513" spans="1:14" x14ac:dyDescent="0.25">
      <c r="A513" s="1" t="str">
        <f>IF(NOT(ISBLANK(C513)),CONCATENATE(PARAMETRES!$C$5,B513),"")</f>
        <v/>
      </c>
      <c r="B513" s="1" t="str">
        <f>IF(NOT(ISBLANK(C513)),CONCATENATE(PARAMETRES!$C$5,A513),"")</f>
        <v/>
      </c>
      <c r="M513" s="1">
        <f t="shared" si="7"/>
        <v>0</v>
      </c>
      <c r="N513" s="58"/>
    </row>
    <row r="514" spans="1:14" x14ac:dyDescent="0.25">
      <c r="A514" s="1" t="str">
        <f>IF(NOT(ISBLANK(C514)),CONCATENATE(PARAMETRES!$C$5,B514),"")</f>
        <v/>
      </c>
      <c r="B514" s="1" t="str">
        <f>IF(NOT(ISBLANK(C514)),CONCATENATE(PARAMETRES!$C$5,A514),"")</f>
        <v/>
      </c>
      <c r="M514" s="1">
        <f t="shared" si="7"/>
        <v>0</v>
      </c>
      <c r="N514" s="58"/>
    </row>
    <row r="515" spans="1:14" x14ac:dyDescent="0.25">
      <c r="A515" s="1" t="str">
        <f>IF(NOT(ISBLANK(C515)),CONCATENATE(PARAMETRES!$C$5,B515),"")</f>
        <v/>
      </c>
      <c r="B515" s="1" t="str">
        <f>IF(NOT(ISBLANK(C515)),CONCATENATE(PARAMETRES!$C$5,A515),"")</f>
        <v/>
      </c>
      <c r="M515" s="1">
        <f t="shared" ref="M515:M578" si="8">ABS(L515-K515)</f>
        <v>0</v>
      </c>
      <c r="N515" s="58"/>
    </row>
    <row r="516" spans="1:14" x14ac:dyDescent="0.25">
      <c r="A516" s="1" t="str">
        <f>IF(NOT(ISBLANK(C516)),CONCATENATE(PARAMETRES!$C$5,B516),"")</f>
        <v/>
      </c>
      <c r="B516" s="1" t="str">
        <f>IF(NOT(ISBLANK(C516)),CONCATENATE(PARAMETRES!$C$5,A516),"")</f>
        <v/>
      </c>
      <c r="M516" s="1">
        <f t="shared" si="8"/>
        <v>0</v>
      </c>
      <c r="N516" s="58"/>
    </row>
    <row r="517" spans="1:14" x14ac:dyDescent="0.25">
      <c r="A517" s="1" t="str">
        <f>IF(NOT(ISBLANK(C517)),CONCATENATE(PARAMETRES!$C$5,B517),"")</f>
        <v/>
      </c>
      <c r="B517" s="1" t="str">
        <f>IF(NOT(ISBLANK(C517)),CONCATENATE(PARAMETRES!$C$5,A517),"")</f>
        <v/>
      </c>
      <c r="M517" s="1">
        <f t="shared" si="8"/>
        <v>0</v>
      </c>
      <c r="N517" s="58"/>
    </row>
    <row r="518" spans="1:14" x14ac:dyDescent="0.25">
      <c r="A518" s="1" t="str">
        <f>IF(NOT(ISBLANK(C518)),CONCATENATE(PARAMETRES!$C$5,B518),"")</f>
        <v/>
      </c>
      <c r="B518" s="1" t="str">
        <f>IF(NOT(ISBLANK(C518)),CONCATENATE(PARAMETRES!$C$5,A518),"")</f>
        <v/>
      </c>
      <c r="M518" s="1">
        <f t="shared" si="8"/>
        <v>0</v>
      </c>
      <c r="N518" s="58"/>
    </row>
    <row r="519" spans="1:14" x14ac:dyDescent="0.25">
      <c r="A519" s="1" t="str">
        <f>IF(NOT(ISBLANK(C519)),CONCATENATE(PARAMETRES!$C$5,B519),"")</f>
        <v/>
      </c>
      <c r="B519" s="1" t="str">
        <f>IF(NOT(ISBLANK(C519)),CONCATENATE(PARAMETRES!$C$5,A519),"")</f>
        <v/>
      </c>
      <c r="M519" s="1">
        <f t="shared" si="8"/>
        <v>0</v>
      </c>
      <c r="N519" s="58"/>
    </row>
    <row r="520" spans="1:14" x14ac:dyDescent="0.25">
      <c r="A520" s="1" t="str">
        <f>IF(NOT(ISBLANK(C520)),CONCATENATE(PARAMETRES!$C$5,B520),"")</f>
        <v/>
      </c>
      <c r="B520" s="1" t="str">
        <f>IF(NOT(ISBLANK(C520)),CONCATENATE(PARAMETRES!$C$5,A520),"")</f>
        <v/>
      </c>
      <c r="M520" s="1">
        <f t="shared" si="8"/>
        <v>0</v>
      </c>
      <c r="N520" s="58"/>
    </row>
    <row r="521" spans="1:14" x14ac:dyDescent="0.25">
      <c r="A521" s="1" t="str">
        <f>IF(NOT(ISBLANK(C521)),CONCATENATE(PARAMETRES!$C$5,B521),"")</f>
        <v/>
      </c>
      <c r="B521" s="1" t="str">
        <f>IF(NOT(ISBLANK(C521)),CONCATENATE(PARAMETRES!$C$5,A521),"")</f>
        <v/>
      </c>
      <c r="M521" s="1">
        <f t="shared" si="8"/>
        <v>0</v>
      </c>
      <c r="N521" s="58"/>
    </row>
    <row r="522" spans="1:14" x14ac:dyDescent="0.25">
      <c r="A522" s="1" t="str">
        <f>IF(NOT(ISBLANK(C522)),CONCATENATE(PARAMETRES!$C$5,B522),"")</f>
        <v/>
      </c>
      <c r="B522" s="1" t="str">
        <f>IF(NOT(ISBLANK(C522)),CONCATENATE(PARAMETRES!$C$5,A522),"")</f>
        <v/>
      </c>
      <c r="M522" s="1">
        <f t="shared" si="8"/>
        <v>0</v>
      </c>
      <c r="N522" s="58"/>
    </row>
    <row r="523" spans="1:14" x14ac:dyDescent="0.25">
      <c r="A523" s="1" t="str">
        <f>IF(NOT(ISBLANK(C523)),CONCATENATE(PARAMETRES!$C$5,B523),"")</f>
        <v/>
      </c>
      <c r="B523" s="1" t="str">
        <f>IF(NOT(ISBLANK(C523)),CONCATENATE(PARAMETRES!$C$5,A523),"")</f>
        <v/>
      </c>
      <c r="M523" s="1">
        <f t="shared" si="8"/>
        <v>0</v>
      </c>
      <c r="N523" s="58"/>
    </row>
    <row r="524" spans="1:14" x14ac:dyDescent="0.25">
      <c r="A524" s="1" t="str">
        <f>IF(NOT(ISBLANK(C524)),CONCATENATE(PARAMETRES!$C$5,B524),"")</f>
        <v/>
      </c>
      <c r="B524" s="1" t="str">
        <f>IF(NOT(ISBLANK(C524)),CONCATENATE(PARAMETRES!$C$5,A524),"")</f>
        <v/>
      </c>
      <c r="M524" s="1">
        <f t="shared" si="8"/>
        <v>0</v>
      </c>
      <c r="N524" s="58"/>
    </row>
    <row r="525" spans="1:14" x14ac:dyDescent="0.25">
      <c r="A525" s="1" t="str">
        <f>IF(NOT(ISBLANK(C525)),CONCATENATE(PARAMETRES!$C$5,B525),"")</f>
        <v/>
      </c>
      <c r="B525" s="1" t="str">
        <f>IF(NOT(ISBLANK(C525)),CONCATENATE(PARAMETRES!$C$5,A525),"")</f>
        <v/>
      </c>
      <c r="M525" s="1">
        <f t="shared" si="8"/>
        <v>0</v>
      </c>
      <c r="N525" s="58"/>
    </row>
    <row r="526" spans="1:14" x14ac:dyDescent="0.25">
      <c r="A526" s="1" t="str">
        <f>IF(NOT(ISBLANK(C526)),CONCATENATE(PARAMETRES!$C$5,B526),"")</f>
        <v/>
      </c>
      <c r="B526" s="1" t="str">
        <f>IF(NOT(ISBLANK(C526)),CONCATENATE(PARAMETRES!$C$5,A526),"")</f>
        <v/>
      </c>
      <c r="M526" s="1">
        <f t="shared" si="8"/>
        <v>0</v>
      </c>
      <c r="N526" s="58"/>
    </row>
    <row r="527" spans="1:14" x14ac:dyDescent="0.25">
      <c r="A527" s="1" t="str">
        <f>IF(NOT(ISBLANK(C527)),CONCATENATE(PARAMETRES!$C$5,B527),"")</f>
        <v/>
      </c>
      <c r="B527" s="1" t="str">
        <f>IF(NOT(ISBLANK(C527)),CONCATENATE(PARAMETRES!$C$5,A527),"")</f>
        <v/>
      </c>
      <c r="M527" s="1">
        <f t="shared" si="8"/>
        <v>0</v>
      </c>
      <c r="N527" s="58"/>
    </row>
    <row r="528" spans="1:14" x14ac:dyDescent="0.25">
      <c r="A528" s="1" t="str">
        <f>IF(NOT(ISBLANK(C528)),CONCATENATE(PARAMETRES!$C$5,B528),"")</f>
        <v/>
      </c>
      <c r="B528" s="1" t="str">
        <f>IF(NOT(ISBLANK(C528)),CONCATENATE(PARAMETRES!$C$5,A528),"")</f>
        <v/>
      </c>
      <c r="M528" s="1">
        <f t="shared" si="8"/>
        <v>0</v>
      </c>
      <c r="N528" s="58"/>
    </row>
    <row r="529" spans="1:14" x14ac:dyDescent="0.25">
      <c r="A529" s="1" t="str">
        <f>IF(NOT(ISBLANK(C529)),CONCATENATE(PARAMETRES!$C$5,B529),"")</f>
        <v/>
      </c>
      <c r="B529" s="1" t="str">
        <f>IF(NOT(ISBLANK(C529)),CONCATENATE(PARAMETRES!$C$5,A529),"")</f>
        <v/>
      </c>
      <c r="M529" s="1">
        <f t="shared" si="8"/>
        <v>0</v>
      </c>
      <c r="N529" s="58"/>
    </row>
    <row r="530" spans="1:14" x14ac:dyDescent="0.25">
      <c r="A530" s="1" t="str">
        <f>IF(NOT(ISBLANK(C530)),CONCATENATE(PARAMETRES!$C$5,B530),"")</f>
        <v/>
      </c>
      <c r="B530" s="1" t="str">
        <f>IF(NOT(ISBLANK(C530)),CONCATENATE(PARAMETRES!$C$5,A530),"")</f>
        <v/>
      </c>
      <c r="M530" s="1">
        <f t="shared" si="8"/>
        <v>0</v>
      </c>
      <c r="N530" s="58"/>
    </row>
    <row r="531" spans="1:14" x14ac:dyDescent="0.25">
      <c r="A531" s="1" t="str">
        <f>IF(NOT(ISBLANK(C531)),CONCATENATE(PARAMETRES!$C$5,B531),"")</f>
        <v/>
      </c>
      <c r="B531" s="1" t="str">
        <f>IF(NOT(ISBLANK(C531)),CONCATENATE(PARAMETRES!$C$5,A531),"")</f>
        <v/>
      </c>
      <c r="M531" s="1">
        <f t="shared" si="8"/>
        <v>0</v>
      </c>
      <c r="N531" s="58"/>
    </row>
    <row r="532" spans="1:14" x14ac:dyDescent="0.25">
      <c r="A532" s="1" t="str">
        <f>IF(NOT(ISBLANK(C532)),CONCATENATE(PARAMETRES!$C$5,B532),"")</f>
        <v/>
      </c>
      <c r="B532" s="1" t="str">
        <f>IF(NOT(ISBLANK(C532)),CONCATENATE(PARAMETRES!$C$5,A532),"")</f>
        <v/>
      </c>
      <c r="M532" s="1">
        <f t="shared" si="8"/>
        <v>0</v>
      </c>
      <c r="N532" s="58"/>
    </row>
    <row r="533" spans="1:14" x14ac:dyDescent="0.25">
      <c r="A533" s="1" t="str">
        <f>IF(NOT(ISBLANK(C533)),CONCATENATE(PARAMETRES!$C$5,B533),"")</f>
        <v/>
      </c>
      <c r="B533" s="1" t="str">
        <f>IF(NOT(ISBLANK(C533)),CONCATENATE(PARAMETRES!$C$5,A533),"")</f>
        <v/>
      </c>
      <c r="M533" s="1">
        <f t="shared" si="8"/>
        <v>0</v>
      </c>
      <c r="N533" s="58"/>
    </row>
    <row r="534" spans="1:14" x14ac:dyDescent="0.25">
      <c r="A534" s="1" t="str">
        <f>IF(NOT(ISBLANK(C534)),CONCATENATE(PARAMETRES!$C$5,B534),"")</f>
        <v/>
      </c>
      <c r="B534" s="1" t="str">
        <f>IF(NOT(ISBLANK(C534)),CONCATENATE(PARAMETRES!$C$5,A534),"")</f>
        <v/>
      </c>
      <c r="M534" s="1">
        <f t="shared" si="8"/>
        <v>0</v>
      </c>
      <c r="N534" s="58"/>
    </row>
    <row r="535" spans="1:14" x14ac:dyDescent="0.25">
      <c r="A535" s="1" t="str">
        <f>IF(NOT(ISBLANK(C535)),CONCATENATE(PARAMETRES!$C$5,B535),"")</f>
        <v/>
      </c>
      <c r="B535" s="1" t="str">
        <f>IF(NOT(ISBLANK(C535)),CONCATENATE(PARAMETRES!$C$5,A535),"")</f>
        <v/>
      </c>
      <c r="M535" s="1">
        <f t="shared" si="8"/>
        <v>0</v>
      </c>
      <c r="N535" s="58"/>
    </row>
    <row r="536" spans="1:14" x14ac:dyDescent="0.25">
      <c r="A536" s="1" t="str">
        <f>IF(NOT(ISBLANK(C536)),CONCATENATE(PARAMETRES!$C$5,B536),"")</f>
        <v/>
      </c>
      <c r="B536" s="1" t="str">
        <f>IF(NOT(ISBLANK(C536)),CONCATENATE(PARAMETRES!$C$5,A536),"")</f>
        <v/>
      </c>
      <c r="M536" s="1">
        <f t="shared" si="8"/>
        <v>0</v>
      </c>
      <c r="N536" s="58"/>
    </row>
    <row r="537" spans="1:14" x14ac:dyDescent="0.25">
      <c r="A537" s="1" t="str">
        <f>IF(NOT(ISBLANK(C537)),CONCATENATE(PARAMETRES!$C$5,B537),"")</f>
        <v/>
      </c>
      <c r="B537" s="1" t="str">
        <f>IF(NOT(ISBLANK(C537)),CONCATENATE(PARAMETRES!$C$5,A537),"")</f>
        <v/>
      </c>
      <c r="M537" s="1">
        <f t="shared" si="8"/>
        <v>0</v>
      </c>
      <c r="N537" s="58"/>
    </row>
    <row r="538" spans="1:14" x14ac:dyDescent="0.25">
      <c r="A538" s="1" t="str">
        <f>IF(NOT(ISBLANK(C538)),CONCATENATE(PARAMETRES!$C$5,B538),"")</f>
        <v/>
      </c>
      <c r="B538" s="1" t="str">
        <f>IF(NOT(ISBLANK(C538)),CONCATENATE(PARAMETRES!$C$5,A538),"")</f>
        <v/>
      </c>
      <c r="M538" s="1">
        <f t="shared" si="8"/>
        <v>0</v>
      </c>
      <c r="N538" s="58"/>
    </row>
    <row r="539" spans="1:14" x14ac:dyDescent="0.25">
      <c r="A539" s="1" t="str">
        <f>IF(NOT(ISBLANK(C539)),CONCATENATE(PARAMETRES!$C$5,B539),"")</f>
        <v/>
      </c>
      <c r="B539" s="1" t="str">
        <f>IF(NOT(ISBLANK(C539)),CONCATENATE(PARAMETRES!$C$5,A539),"")</f>
        <v/>
      </c>
      <c r="M539" s="1">
        <f t="shared" si="8"/>
        <v>0</v>
      </c>
      <c r="N539" s="58"/>
    </row>
    <row r="540" spans="1:14" x14ac:dyDescent="0.25">
      <c r="A540" s="1" t="str">
        <f>IF(NOT(ISBLANK(C540)),CONCATENATE(PARAMETRES!$C$5,B540),"")</f>
        <v/>
      </c>
      <c r="B540" s="1" t="str">
        <f>IF(NOT(ISBLANK(C540)),CONCATENATE(PARAMETRES!$C$5,A540),"")</f>
        <v/>
      </c>
      <c r="M540" s="1">
        <f t="shared" si="8"/>
        <v>0</v>
      </c>
      <c r="N540" s="58"/>
    </row>
    <row r="541" spans="1:14" x14ac:dyDescent="0.25">
      <c r="A541" s="1" t="str">
        <f>IF(NOT(ISBLANK(C541)),CONCATENATE(PARAMETRES!$C$5,B541),"")</f>
        <v/>
      </c>
      <c r="B541" s="1" t="str">
        <f>IF(NOT(ISBLANK(C541)),CONCATENATE(PARAMETRES!$C$5,A541),"")</f>
        <v/>
      </c>
      <c r="M541" s="1">
        <f t="shared" si="8"/>
        <v>0</v>
      </c>
      <c r="N541" s="58"/>
    </row>
    <row r="542" spans="1:14" x14ac:dyDescent="0.25">
      <c r="A542" s="1" t="str">
        <f>IF(NOT(ISBLANK(C542)),CONCATENATE(PARAMETRES!$C$5,B542),"")</f>
        <v/>
      </c>
      <c r="B542" s="1" t="str">
        <f>IF(NOT(ISBLANK(C542)),CONCATENATE(PARAMETRES!$C$5,A542),"")</f>
        <v/>
      </c>
      <c r="M542" s="1">
        <f t="shared" si="8"/>
        <v>0</v>
      </c>
      <c r="N542" s="58"/>
    </row>
    <row r="543" spans="1:14" x14ac:dyDescent="0.25">
      <c r="A543" s="1" t="str">
        <f>IF(NOT(ISBLANK(C543)),CONCATENATE(PARAMETRES!$C$5,B543),"")</f>
        <v/>
      </c>
      <c r="B543" s="1" t="str">
        <f>IF(NOT(ISBLANK(C543)),CONCATENATE(PARAMETRES!$C$5,A543),"")</f>
        <v/>
      </c>
      <c r="M543" s="1">
        <f t="shared" si="8"/>
        <v>0</v>
      </c>
      <c r="N543" s="58"/>
    </row>
    <row r="544" spans="1:14" x14ac:dyDescent="0.25">
      <c r="A544" s="1" t="str">
        <f>IF(NOT(ISBLANK(C544)),CONCATENATE(PARAMETRES!$C$5,B544),"")</f>
        <v/>
      </c>
      <c r="B544" s="1" t="str">
        <f>IF(NOT(ISBLANK(C544)),CONCATENATE(PARAMETRES!$C$5,A544),"")</f>
        <v/>
      </c>
      <c r="M544" s="1">
        <f t="shared" si="8"/>
        <v>0</v>
      </c>
      <c r="N544" s="58"/>
    </row>
    <row r="545" spans="1:14" x14ac:dyDescent="0.25">
      <c r="A545" s="1" t="str">
        <f>IF(NOT(ISBLANK(C545)),CONCATENATE(PARAMETRES!$C$5,B545),"")</f>
        <v/>
      </c>
      <c r="B545" s="1" t="str">
        <f>IF(NOT(ISBLANK(C545)),CONCATENATE(PARAMETRES!$C$5,A545),"")</f>
        <v/>
      </c>
      <c r="M545" s="1">
        <f t="shared" si="8"/>
        <v>0</v>
      </c>
      <c r="N545" s="58"/>
    </row>
    <row r="546" spans="1:14" x14ac:dyDescent="0.25">
      <c r="A546" s="1" t="str">
        <f>IF(NOT(ISBLANK(C546)),CONCATENATE(PARAMETRES!$C$5,B546),"")</f>
        <v/>
      </c>
      <c r="B546" s="1" t="str">
        <f>IF(NOT(ISBLANK(C546)),CONCATENATE(PARAMETRES!$C$5,A546),"")</f>
        <v/>
      </c>
      <c r="M546" s="1">
        <f t="shared" si="8"/>
        <v>0</v>
      </c>
      <c r="N546" s="58"/>
    </row>
    <row r="547" spans="1:14" x14ac:dyDescent="0.25">
      <c r="A547" s="1" t="str">
        <f>IF(NOT(ISBLANK(C547)),CONCATENATE(PARAMETRES!$C$5,B547),"")</f>
        <v/>
      </c>
      <c r="B547" s="1" t="str">
        <f>IF(NOT(ISBLANK(C547)),CONCATENATE(PARAMETRES!$C$5,A547),"")</f>
        <v/>
      </c>
      <c r="M547" s="1">
        <f t="shared" si="8"/>
        <v>0</v>
      </c>
      <c r="N547" s="58"/>
    </row>
    <row r="548" spans="1:14" x14ac:dyDescent="0.25">
      <c r="A548" s="1" t="str">
        <f>IF(NOT(ISBLANK(C548)),CONCATENATE(PARAMETRES!$C$5,B548),"")</f>
        <v/>
      </c>
      <c r="B548" s="1" t="str">
        <f>IF(NOT(ISBLANK(C548)),CONCATENATE(PARAMETRES!$C$5,A548),"")</f>
        <v/>
      </c>
      <c r="M548" s="1">
        <f t="shared" si="8"/>
        <v>0</v>
      </c>
      <c r="N548" s="58"/>
    </row>
    <row r="549" spans="1:14" x14ac:dyDescent="0.25">
      <c r="A549" s="1" t="str">
        <f>IF(NOT(ISBLANK(C549)),CONCATENATE(PARAMETRES!$C$5,B549),"")</f>
        <v/>
      </c>
      <c r="B549" s="1" t="str">
        <f>IF(NOT(ISBLANK(C549)),CONCATENATE(PARAMETRES!$C$5,A549),"")</f>
        <v/>
      </c>
      <c r="M549" s="1">
        <f t="shared" si="8"/>
        <v>0</v>
      </c>
      <c r="N549" s="58"/>
    </row>
    <row r="550" spans="1:14" x14ac:dyDescent="0.25">
      <c r="A550" s="1" t="str">
        <f>IF(NOT(ISBLANK(C550)),CONCATENATE(PARAMETRES!$C$5,B550),"")</f>
        <v/>
      </c>
      <c r="B550" s="1" t="str">
        <f>IF(NOT(ISBLANK(C550)),CONCATENATE(PARAMETRES!$C$5,A550),"")</f>
        <v/>
      </c>
      <c r="M550" s="1">
        <f t="shared" si="8"/>
        <v>0</v>
      </c>
      <c r="N550" s="58"/>
    </row>
    <row r="551" spans="1:14" x14ac:dyDescent="0.25">
      <c r="A551" s="1" t="str">
        <f>IF(NOT(ISBLANK(C551)),CONCATENATE(PARAMETRES!$C$5,B551),"")</f>
        <v/>
      </c>
      <c r="B551" s="1" t="str">
        <f>IF(NOT(ISBLANK(C551)),CONCATENATE(PARAMETRES!$C$5,A551),"")</f>
        <v/>
      </c>
      <c r="M551" s="1">
        <f t="shared" si="8"/>
        <v>0</v>
      </c>
      <c r="N551" s="58"/>
    </row>
    <row r="552" spans="1:14" x14ac:dyDescent="0.25">
      <c r="A552" s="1" t="str">
        <f>IF(NOT(ISBLANK(C552)),CONCATENATE(PARAMETRES!$C$5,B552),"")</f>
        <v/>
      </c>
      <c r="B552" s="1" t="str">
        <f>IF(NOT(ISBLANK(C552)),CONCATENATE(PARAMETRES!$C$5,A552),"")</f>
        <v/>
      </c>
      <c r="M552" s="1">
        <f t="shared" si="8"/>
        <v>0</v>
      </c>
      <c r="N552" s="58"/>
    </row>
    <row r="553" spans="1:14" x14ac:dyDescent="0.25">
      <c r="A553" s="1" t="str">
        <f>IF(NOT(ISBLANK(C553)),CONCATENATE(PARAMETRES!$C$5,B553),"")</f>
        <v/>
      </c>
      <c r="B553" s="1" t="str">
        <f>IF(NOT(ISBLANK(C553)),CONCATENATE(PARAMETRES!$C$5,A553),"")</f>
        <v/>
      </c>
      <c r="M553" s="1">
        <f t="shared" si="8"/>
        <v>0</v>
      </c>
      <c r="N553" s="58"/>
    </row>
    <row r="554" spans="1:14" x14ac:dyDescent="0.25">
      <c r="A554" s="1" t="str">
        <f>IF(NOT(ISBLANK(C554)),CONCATENATE(PARAMETRES!$C$5,B554),"")</f>
        <v/>
      </c>
      <c r="B554" s="1" t="str">
        <f>IF(NOT(ISBLANK(C554)),CONCATENATE(PARAMETRES!$C$5,A554),"")</f>
        <v/>
      </c>
      <c r="M554" s="1">
        <f t="shared" si="8"/>
        <v>0</v>
      </c>
      <c r="N554" s="58"/>
    </row>
    <row r="555" spans="1:14" x14ac:dyDescent="0.25">
      <c r="A555" s="1" t="str">
        <f>IF(NOT(ISBLANK(C555)),CONCATENATE(PARAMETRES!$C$5,B555),"")</f>
        <v/>
      </c>
      <c r="B555" s="1" t="str">
        <f>IF(NOT(ISBLANK(C555)),CONCATENATE(PARAMETRES!$C$5,A555),"")</f>
        <v/>
      </c>
      <c r="M555" s="1">
        <f t="shared" si="8"/>
        <v>0</v>
      </c>
      <c r="N555" s="58"/>
    </row>
    <row r="556" spans="1:14" x14ac:dyDescent="0.25">
      <c r="A556" s="1" t="str">
        <f>IF(NOT(ISBLANK(C556)),CONCATENATE(PARAMETRES!$C$5,B556),"")</f>
        <v/>
      </c>
      <c r="B556" s="1" t="str">
        <f>IF(NOT(ISBLANK(C556)),CONCATENATE(PARAMETRES!$C$5,A556),"")</f>
        <v/>
      </c>
      <c r="M556" s="1">
        <f t="shared" si="8"/>
        <v>0</v>
      </c>
      <c r="N556" s="58"/>
    </row>
    <row r="557" spans="1:14" x14ac:dyDescent="0.25">
      <c r="A557" s="1" t="str">
        <f>IF(NOT(ISBLANK(C557)),CONCATENATE(PARAMETRES!$C$5,B557),"")</f>
        <v/>
      </c>
      <c r="B557" s="1" t="str">
        <f>IF(NOT(ISBLANK(C557)),CONCATENATE(PARAMETRES!$C$5,A557),"")</f>
        <v/>
      </c>
      <c r="M557" s="1">
        <f t="shared" si="8"/>
        <v>0</v>
      </c>
      <c r="N557" s="58"/>
    </row>
    <row r="558" spans="1:14" x14ac:dyDescent="0.25">
      <c r="A558" s="1" t="str">
        <f>IF(NOT(ISBLANK(C558)),CONCATENATE(PARAMETRES!$C$5,B558),"")</f>
        <v/>
      </c>
      <c r="B558" s="1" t="str">
        <f>IF(NOT(ISBLANK(C558)),CONCATENATE(PARAMETRES!$C$5,A558),"")</f>
        <v/>
      </c>
      <c r="M558" s="1">
        <f t="shared" si="8"/>
        <v>0</v>
      </c>
      <c r="N558" s="58"/>
    </row>
    <row r="559" spans="1:14" x14ac:dyDescent="0.25">
      <c r="A559" s="1" t="str">
        <f>IF(NOT(ISBLANK(C559)),CONCATENATE(PARAMETRES!$C$5,B559),"")</f>
        <v/>
      </c>
      <c r="B559" s="1" t="str">
        <f>IF(NOT(ISBLANK(C559)),CONCATENATE(PARAMETRES!$C$5,A559),"")</f>
        <v/>
      </c>
      <c r="M559" s="1">
        <f t="shared" si="8"/>
        <v>0</v>
      </c>
      <c r="N559" s="58"/>
    </row>
    <row r="560" spans="1:14" x14ac:dyDescent="0.25">
      <c r="A560" s="1" t="str">
        <f>IF(NOT(ISBLANK(C560)),CONCATENATE(PARAMETRES!$C$5,B560),"")</f>
        <v/>
      </c>
      <c r="B560" s="1" t="str">
        <f>IF(NOT(ISBLANK(C560)),CONCATENATE(PARAMETRES!$C$5,A560),"")</f>
        <v/>
      </c>
      <c r="M560" s="1">
        <f t="shared" si="8"/>
        <v>0</v>
      </c>
      <c r="N560" s="58"/>
    </row>
    <row r="561" spans="1:14" x14ac:dyDescent="0.25">
      <c r="A561" s="1" t="str">
        <f>IF(NOT(ISBLANK(C561)),CONCATENATE(PARAMETRES!$C$5,B561),"")</f>
        <v/>
      </c>
      <c r="B561" s="1" t="str">
        <f>IF(NOT(ISBLANK(C561)),CONCATENATE(PARAMETRES!$C$5,A561),"")</f>
        <v/>
      </c>
      <c r="M561" s="1">
        <f t="shared" si="8"/>
        <v>0</v>
      </c>
      <c r="N561" s="58"/>
    </row>
    <row r="562" spans="1:14" x14ac:dyDescent="0.25">
      <c r="A562" s="1" t="str">
        <f>IF(NOT(ISBLANK(C562)),CONCATENATE(PARAMETRES!$C$5,B562),"")</f>
        <v/>
      </c>
      <c r="B562" s="1" t="str">
        <f>IF(NOT(ISBLANK(C562)),CONCATENATE(PARAMETRES!$C$5,A562),"")</f>
        <v/>
      </c>
      <c r="M562" s="1">
        <f t="shared" si="8"/>
        <v>0</v>
      </c>
      <c r="N562" s="58"/>
    </row>
    <row r="563" spans="1:14" x14ac:dyDescent="0.25">
      <c r="A563" s="1" t="str">
        <f>IF(NOT(ISBLANK(C563)),CONCATENATE(PARAMETRES!$C$5,B563),"")</f>
        <v/>
      </c>
      <c r="B563" s="1" t="str">
        <f>IF(NOT(ISBLANK(C563)),CONCATENATE(PARAMETRES!$C$5,A563),"")</f>
        <v/>
      </c>
      <c r="M563" s="1">
        <f t="shared" si="8"/>
        <v>0</v>
      </c>
      <c r="N563" s="58"/>
    </row>
    <row r="564" spans="1:14" x14ac:dyDescent="0.25">
      <c r="A564" s="1" t="str">
        <f>IF(NOT(ISBLANK(C564)),CONCATENATE(PARAMETRES!$C$5,B564),"")</f>
        <v/>
      </c>
      <c r="B564" s="1" t="str">
        <f>IF(NOT(ISBLANK(C564)),CONCATENATE(PARAMETRES!$C$5,A564),"")</f>
        <v/>
      </c>
      <c r="M564" s="1">
        <f t="shared" si="8"/>
        <v>0</v>
      </c>
      <c r="N564" s="58"/>
    </row>
    <row r="565" spans="1:14" x14ac:dyDescent="0.25">
      <c r="A565" s="1" t="str">
        <f>IF(NOT(ISBLANK(C565)),CONCATENATE(PARAMETRES!$C$5,B565),"")</f>
        <v/>
      </c>
      <c r="B565" s="1" t="str">
        <f>IF(NOT(ISBLANK(C565)),CONCATENATE(PARAMETRES!$C$5,A565),"")</f>
        <v/>
      </c>
      <c r="M565" s="1">
        <f t="shared" si="8"/>
        <v>0</v>
      </c>
      <c r="N565" s="58"/>
    </row>
    <row r="566" spans="1:14" x14ac:dyDescent="0.25">
      <c r="A566" s="1" t="str">
        <f>IF(NOT(ISBLANK(C566)),CONCATENATE(PARAMETRES!$C$5,B566),"")</f>
        <v/>
      </c>
      <c r="B566" s="1" t="str">
        <f>IF(NOT(ISBLANK(C566)),CONCATENATE(PARAMETRES!$C$5,A566),"")</f>
        <v/>
      </c>
      <c r="M566" s="1">
        <f t="shared" si="8"/>
        <v>0</v>
      </c>
      <c r="N566" s="58"/>
    </row>
    <row r="567" spans="1:14" x14ac:dyDescent="0.25">
      <c r="A567" s="1" t="str">
        <f>IF(NOT(ISBLANK(C567)),CONCATENATE(PARAMETRES!$C$5,B567),"")</f>
        <v/>
      </c>
      <c r="B567" s="1" t="str">
        <f>IF(NOT(ISBLANK(C567)),CONCATENATE(PARAMETRES!$C$5,A567),"")</f>
        <v/>
      </c>
      <c r="M567" s="1">
        <f t="shared" si="8"/>
        <v>0</v>
      </c>
      <c r="N567" s="58"/>
    </row>
    <row r="568" spans="1:14" x14ac:dyDescent="0.25">
      <c r="A568" s="1" t="str">
        <f>IF(NOT(ISBLANK(C568)),CONCATENATE(PARAMETRES!$C$5,B568),"")</f>
        <v/>
      </c>
      <c r="B568" s="1" t="str">
        <f>IF(NOT(ISBLANK(C568)),CONCATENATE(PARAMETRES!$C$5,A568),"")</f>
        <v/>
      </c>
      <c r="M568" s="1">
        <f t="shared" si="8"/>
        <v>0</v>
      </c>
      <c r="N568" s="58"/>
    </row>
    <row r="569" spans="1:14" x14ac:dyDescent="0.25">
      <c r="A569" s="1" t="str">
        <f>IF(NOT(ISBLANK(C569)),CONCATENATE(PARAMETRES!$C$5,B569),"")</f>
        <v/>
      </c>
      <c r="B569" s="1" t="str">
        <f>IF(NOT(ISBLANK(C569)),CONCATENATE(PARAMETRES!$C$5,A569),"")</f>
        <v/>
      </c>
      <c r="M569" s="1">
        <f t="shared" si="8"/>
        <v>0</v>
      </c>
      <c r="N569" s="58"/>
    </row>
    <row r="570" spans="1:14" x14ac:dyDescent="0.25">
      <c r="A570" s="1" t="str">
        <f>IF(NOT(ISBLANK(C570)),CONCATENATE(PARAMETRES!$C$5,B570),"")</f>
        <v/>
      </c>
      <c r="B570" s="1" t="str">
        <f>IF(NOT(ISBLANK(C570)),CONCATENATE(PARAMETRES!$C$5,A570),"")</f>
        <v/>
      </c>
      <c r="M570" s="1">
        <f t="shared" si="8"/>
        <v>0</v>
      </c>
      <c r="N570" s="58"/>
    </row>
    <row r="571" spans="1:14" x14ac:dyDescent="0.25">
      <c r="A571" s="1" t="str">
        <f>IF(NOT(ISBLANK(C571)),CONCATENATE(PARAMETRES!$C$5,B571),"")</f>
        <v/>
      </c>
      <c r="B571" s="1" t="str">
        <f>IF(NOT(ISBLANK(C571)),CONCATENATE(PARAMETRES!$C$5,A571),"")</f>
        <v/>
      </c>
      <c r="M571" s="1">
        <f t="shared" si="8"/>
        <v>0</v>
      </c>
      <c r="N571" s="58"/>
    </row>
    <row r="572" spans="1:14" x14ac:dyDescent="0.25">
      <c r="A572" s="1" t="str">
        <f>IF(NOT(ISBLANK(C572)),CONCATENATE(PARAMETRES!$C$5,B572),"")</f>
        <v/>
      </c>
      <c r="B572" s="1" t="str">
        <f>IF(NOT(ISBLANK(C572)),CONCATENATE(PARAMETRES!$C$5,A572),"")</f>
        <v/>
      </c>
      <c r="M572" s="1">
        <f t="shared" si="8"/>
        <v>0</v>
      </c>
      <c r="N572" s="58"/>
    </row>
    <row r="573" spans="1:14" x14ac:dyDescent="0.25">
      <c r="A573" s="1" t="str">
        <f>IF(NOT(ISBLANK(C573)),CONCATENATE(PARAMETRES!$C$5,B573),"")</f>
        <v/>
      </c>
      <c r="B573" s="1" t="str">
        <f>IF(NOT(ISBLANK(C573)),CONCATENATE(PARAMETRES!$C$5,A573),"")</f>
        <v/>
      </c>
      <c r="M573" s="1">
        <f t="shared" si="8"/>
        <v>0</v>
      </c>
      <c r="N573" s="58"/>
    </row>
    <row r="574" spans="1:14" x14ac:dyDescent="0.25">
      <c r="A574" s="1" t="str">
        <f>IF(NOT(ISBLANK(C574)),CONCATENATE(PARAMETRES!$C$5,B574),"")</f>
        <v/>
      </c>
      <c r="B574" s="1" t="str">
        <f>IF(NOT(ISBLANK(C574)),CONCATENATE(PARAMETRES!$C$5,A574),"")</f>
        <v/>
      </c>
      <c r="M574" s="1">
        <f t="shared" si="8"/>
        <v>0</v>
      </c>
      <c r="N574" s="58"/>
    </row>
    <row r="575" spans="1:14" x14ac:dyDescent="0.25">
      <c r="A575" s="1" t="str">
        <f>IF(NOT(ISBLANK(C575)),CONCATENATE(PARAMETRES!$C$5,B575),"")</f>
        <v/>
      </c>
      <c r="B575" s="1" t="str">
        <f>IF(NOT(ISBLANK(C575)),CONCATENATE(PARAMETRES!$C$5,A575),"")</f>
        <v/>
      </c>
      <c r="M575" s="1">
        <f t="shared" si="8"/>
        <v>0</v>
      </c>
      <c r="N575" s="58"/>
    </row>
    <row r="576" spans="1:14" x14ac:dyDescent="0.25">
      <c r="A576" s="1" t="str">
        <f>IF(NOT(ISBLANK(C576)),CONCATENATE(PARAMETRES!$C$5,B576),"")</f>
        <v/>
      </c>
      <c r="B576" s="1" t="str">
        <f>IF(NOT(ISBLANK(C576)),CONCATENATE(PARAMETRES!$C$5,A576),"")</f>
        <v/>
      </c>
      <c r="M576" s="1">
        <f t="shared" si="8"/>
        <v>0</v>
      </c>
      <c r="N576" s="58"/>
    </row>
    <row r="577" spans="1:14" x14ac:dyDescent="0.25">
      <c r="A577" s="1" t="str">
        <f>IF(NOT(ISBLANK(C577)),CONCATENATE(PARAMETRES!$C$5,B577),"")</f>
        <v/>
      </c>
      <c r="B577" s="1" t="str">
        <f>IF(NOT(ISBLANK(C577)),CONCATENATE(PARAMETRES!$C$5,A577),"")</f>
        <v/>
      </c>
      <c r="M577" s="1">
        <f t="shared" si="8"/>
        <v>0</v>
      </c>
      <c r="N577" s="58"/>
    </row>
    <row r="578" spans="1:14" x14ac:dyDescent="0.25">
      <c r="A578" s="1" t="str">
        <f>IF(NOT(ISBLANK(C578)),CONCATENATE(PARAMETRES!$C$5,B578),"")</f>
        <v/>
      </c>
      <c r="B578" s="1" t="str">
        <f>IF(NOT(ISBLANK(C578)),CONCATENATE(PARAMETRES!$C$5,A578),"")</f>
        <v/>
      </c>
      <c r="M578" s="1">
        <f t="shared" si="8"/>
        <v>0</v>
      </c>
      <c r="N578" s="58"/>
    </row>
    <row r="579" spans="1:14" x14ac:dyDescent="0.25">
      <c r="A579" s="1" t="str">
        <f>IF(NOT(ISBLANK(C579)),CONCATENATE(PARAMETRES!$C$5,B579),"")</f>
        <v/>
      </c>
      <c r="B579" s="1" t="str">
        <f>IF(NOT(ISBLANK(C579)),CONCATENATE(PARAMETRES!$C$5,A579),"")</f>
        <v/>
      </c>
      <c r="M579" s="1">
        <f t="shared" ref="M579:M642" si="9">ABS(L579-K579)</f>
        <v>0</v>
      </c>
      <c r="N579" s="58"/>
    </row>
    <row r="580" spans="1:14" x14ac:dyDescent="0.25">
      <c r="A580" s="1" t="str">
        <f>IF(NOT(ISBLANK(C580)),CONCATENATE(PARAMETRES!$C$5,B580),"")</f>
        <v/>
      </c>
      <c r="B580" s="1" t="str">
        <f>IF(NOT(ISBLANK(C580)),CONCATENATE(PARAMETRES!$C$5,A580),"")</f>
        <v/>
      </c>
      <c r="M580" s="1">
        <f t="shared" si="9"/>
        <v>0</v>
      </c>
      <c r="N580" s="58"/>
    </row>
    <row r="581" spans="1:14" x14ac:dyDescent="0.25">
      <c r="A581" s="1" t="str">
        <f>IF(NOT(ISBLANK(C581)),CONCATENATE(PARAMETRES!$C$5,B581),"")</f>
        <v/>
      </c>
      <c r="B581" s="1" t="str">
        <f>IF(NOT(ISBLANK(C581)),CONCATENATE(PARAMETRES!$C$5,A581),"")</f>
        <v/>
      </c>
      <c r="M581" s="1">
        <f t="shared" si="9"/>
        <v>0</v>
      </c>
      <c r="N581" s="58"/>
    </row>
    <row r="582" spans="1:14" x14ac:dyDescent="0.25">
      <c r="A582" s="1" t="str">
        <f>IF(NOT(ISBLANK(C582)),CONCATENATE(PARAMETRES!$C$5,B582),"")</f>
        <v/>
      </c>
      <c r="B582" s="1" t="str">
        <f>IF(NOT(ISBLANK(C582)),CONCATENATE(PARAMETRES!$C$5,A582),"")</f>
        <v/>
      </c>
      <c r="M582" s="1">
        <f t="shared" si="9"/>
        <v>0</v>
      </c>
      <c r="N582" s="58"/>
    </row>
    <row r="583" spans="1:14" x14ac:dyDescent="0.25">
      <c r="A583" s="1" t="str">
        <f>IF(NOT(ISBLANK(C583)),CONCATENATE(PARAMETRES!$C$5,B583),"")</f>
        <v/>
      </c>
      <c r="B583" s="1" t="str">
        <f>IF(NOT(ISBLANK(C583)),CONCATENATE(PARAMETRES!$C$5,A583),"")</f>
        <v/>
      </c>
      <c r="M583" s="1">
        <f t="shared" si="9"/>
        <v>0</v>
      </c>
      <c r="N583" s="58"/>
    </row>
    <row r="584" spans="1:14" x14ac:dyDescent="0.25">
      <c r="A584" s="1" t="str">
        <f>IF(NOT(ISBLANK(C584)),CONCATENATE(PARAMETRES!$C$5,B584),"")</f>
        <v/>
      </c>
      <c r="B584" s="1" t="str">
        <f>IF(NOT(ISBLANK(C584)),CONCATENATE(PARAMETRES!$C$5,A584),"")</f>
        <v/>
      </c>
      <c r="M584" s="1">
        <f t="shared" si="9"/>
        <v>0</v>
      </c>
      <c r="N584" s="58"/>
    </row>
    <row r="585" spans="1:14" x14ac:dyDescent="0.25">
      <c r="A585" s="1" t="str">
        <f>IF(NOT(ISBLANK(C585)),CONCATENATE(PARAMETRES!$C$5,B585),"")</f>
        <v/>
      </c>
      <c r="B585" s="1" t="str">
        <f>IF(NOT(ISBLANK(C585)),CONCATENATE(PARAMETRES!$C$5,A585),"")</f>
        <v/>
      </c>
      <c r="M585" s="1">
        <f t="shared" si="9"/>
        <v>0</v>
      </c>
      <c r="N585" s="58"/>
    </row>
    <row r="586" spans="1:14" x14ac:dyDescent="0.25">
      <c r="A586" s="1" t="str">
        <f>IF(NOT(ISBLANK(C586)),CONCATENATE(PARAMETRES!$C$5,B586),"")</f>
        <v/>
      </c>
      <c r="B586" s="1" t="str">
        <f>IF(NOT(ISBLANK(C586)),CONCATENATE(PARAMETRES!$C$5,A586),"")</f>
        <v/>
      </c>
      <c r="M586" s="1">
        <f t="shared" si="9"/>
        <v>0</v>
      </c>
      <c r="N586" s="58"/>
    </row>
    <row r="587" spans="1:14" x14ac:dyDescent="0.25">
      <c r="A587" s="1" t="str">
        <f>IF(NOT(ISBLANK(C587)),CONCATENATE(PARAMETRES!$C$5,B587),"")</f>
        <v/>
      </c>
      <c r="B587" s="1" t="str">
        <f>IF(NOT(ISBLANK(C587)),CONCATENATE(PARAMETRES!$C$5,A587),"")</f>
        <v/>
      </c>
      <c r="M587" s="1">
        <f t="shared" si="9"/>
        <v>0</v>
      </c>
      <c r="N587" s="58"/>
    </row>
    <row r="588" spans="1:14" x14ac:dyDescent="0.25">
      <c r="A588" s="1" t="str">
        <f>IF(NOT(ISBLANK(C588)),CONCATENATE(PARAMETRES!$C$5,B588),"")</f>
        <v/>
      </c>
      <c r="B588" s="1" t="str">
        <f>IF(NOT(ISBLANK(C588)),CONCATENATE(PARAMETRES!$C$5,A588),"")</f>
        <v/>
      </c>
      <c r="M588" s="1">
        <f t="shared" si="9"/>
        <v>0</v>
      </c>
      <c r="N588" s="58"/>
    </row>
    <row r="589" spans="1:14" x14ac:dyDescent="0.25">
      <c r="A589" s="1" t="str">
        <f>IF(NOT(ISBLANK(C589)),CONCATENATE(PARAMETRES!$C$5,B589),"")</f>
        <v/>
      </c>
      <c r="B589" s="1" t="str">
        <f>IF(NOT(ISBLANK(C589)),CONCATENATE(PARAMETRES!$C$5,A589),"")</f>
        <v/>
      </c>
      <c r="M589" s="1">
        <f t="shared" si="9"/>
        <v>0</v>
      </c>
      <c r="N589" s="58"/>
    </row>
    <row r="590" spans="1:14" x14ac:dyDescent="0.25">
      <c r="A590" s="1" t="str">
        <f>IF(NOT(ISBLANK(C590)),CONCATENATE(PARAMETRES!$C$5,B590),"")</f>
        <v/>
      </c>
      <c r="B590" s="1" t="str">
        <f>IF(NOT(ISBLANK(C590)),CONCATENATE(PARAMETRES!$C$5,A590),"")</f>
        <v/>
      </c>
      <c r="M590" s="1">
        <f t="shared" si="9"/>
        <v>0</v>
      </c>
      <c r="N590" s="58"/>
    </row>
    <row r="591" spans="1:14" x14ac:dyDescent="0.25">
      <c r="A591" s="1" t="str">
        <f>IF(NOT(ISBLANK(C591)),CONCATENATE(PARAMETRES!$C$5,B591),"")</f>
        <v/>
      </c>
      <c r="B591" s="1" t="str">
        <f>IF(NOT(ISBLANK(C591)),CONCATENATE(PARAMETRES!$C$5,A591),"")</f>
        <v/>
      </c>
      <c r="M591" s="1">
        <f t="shared" si="9"/>
        <v>0</v>
      </c>
      <c r="N591" s="58"/>
    </row>
    <row r="592" spans="1:14" x14ac:dyDescent="0.25">
      <c r="A592" s="1" t="str">
        <f>IF(NOT(ISBLANK(C592)),CONCATENATE(PARAMETRES!$C$5,B592),"")</f>
        <v/>
      </c>
      <c r="B592" s="1" t="str">
        <f>IF(NOT(ISBLANK(C592)),CONCATENATE(PARAMETRES!$C$5,A592),"")</f>
        <v/>
      </c>
      <c r="M592" s="1">
        <f t="shared" si="9"/>
        <v>0</v>
      </c>
      <c r="N592" s="58"/>
    </row>
    <row r="593" spans="1:14" x14ac:dyDescent="0.25">
      <c r="A593" s="1" t="str">
        <f>IF(NOT(ISBLANK(C593)),CONCATENATE(PARAMETRES!$C$5,B593),"")</f>
        <v/>
      </c>
      <c r="B593" s="1" t="str">
        <f>IF(NOT(ISBLANK(C593)),CONCATENATE(PARAMETRES!$C$5,A593),"")</f>
        <v/>
      </c>
      <c r="M593" s="1">
        <f t="shared" si="9"/>
        <v>0</v>
      </c>
      <c r="N593" s="58"/>
    </row>
    <row r="594" spans="1:14" x14ac:dyDescent="0.25">
      <c r="A594" s="1" t="str">
        <f>IF(NOT(ISBLANK(C594)),CONCATENATE(PARAMETRES!$C$5,B594),"")</f>
        <v/>
      </c>
      <c r="B594" s="1" t="str">
        <f>IF(NOT(ISBLANK(C594)),CONCATENATE(PARAMETRES!$C$5,A594),"")</f>
        <v/>
      </c>
      <c r="M594" s="1">
        <f t="shared" si="9"/>
        <v>0</v>
      </c>
      <c r="N594" s="58"/>
    </row>
    <row r="595" spans="1:14" x14ac:dyDescent="0.25">
      <c r="A595" s="1" t="str">
        <f>IF(NOT(ISBLANK(C595)),CONCATENATE(PARAMETRES!$C$5,B595),"")</f>
        <v/>
      </c>
      <c r="B595" s="1" t="str">
        <f>IF(NOT(ISBLANK(C595)),CONCATENATE(PARAMETRES!$C$5,A595),"")</f>
        <v/>
      </c>
      <c r="M595" s="1">
        <f t="shared" si="9"/>
        <v>0</v>
      </c>
      <c r="N595" s="58"/>
    </row>
    <row r="596" spans="1:14" x14ac:dyDescent="0.25">
      <c r="A596" s="1" t="str">
        <f>IF(NOT(ISBLANK(C596)),CONCATENATE(PARAMETRES!$C$5,B596),"")</f>
        <v/>
      </c>
      <c r="B596" s="1" t="str">
        <f>IF(NOT(ISBLANK(C596)),CONCATENATE(PARAMETRES!$C$5,A596),"")</f>
        <v/>
      </c>
      <c r="M596" s="1">
        <f t="shared" si="9"/>
        <v>0</v>
      </c>
      <c r="N596" s="58"/>
    </row>
    <row r="597" spans="1:14" x14ac:dyDescent="0.25">
      <c r="A597" s="1" t="str">
        <f>IF(NOT(ISBLANK(C597)),CONCATENATE(PARAMETRES!$C$5,B597),"")</f>
        <v/>
      </c>
      <c r="B597" s="1" t="str">
        <f>IF(NOT(ISBLANK(C597)),CONCATENATE(PARAMETRES!$C$5,A597),"")</f>
        <v/>
      </c>
      <c r="M597" s="1">
        <f t="shared" si="9"/>
        <v>0</v>
      </c>
      <c r="N597" s="58"/>
    </row>
    <row r="598" spans="1:14" x14ac:dyDescent="0.25">
      <c r="A598" s="1" t="str">
        <f>IF(NOT(ISBLANK(C598)),CONCATENATE(PARAMETRES!$C$5,B598),"")</f>
        <v/>
      </c>
      <c r="B598" s="1" t="str">
        <f>IF(NOT(ISBLANK(C598)),CONCATENATE(PARAMETRES!$C$5,A598),"")</f>
        <v/>
      </c>
      <c r="M598" s="1">
        <f t="shared" si="9"/>
        <v>0</v>
      </c>
      <c r="N598" s="58"/>
    </row>
    <row r="599" spans="1:14" x14ac:dyDescent="0.25">
      <c r="A599" s="1" t="str">
        <f>IF(NOT(ISBLANK(C599)),CONCATENATE(PARAMETRES!$C$5,B599),"")</f>
        <v/>
      </c>
      <c r="B599" s="1" t="str">
        <f>IF(NOT(ISBLANK(C599)),CONCATENATE(PARAMETRES!$C$5,A599),"")</f>
        <v/>
      </c>
      <c r="M599" s="1">
        <f t="shared" si="9"/>
        <v>0</v>
      </c>
      <c r="N599" s="58"/>
    </row>
    <row r="600" spans="1:14" x14ac:dyDescent="0.25">
      <c r="A600" s="1" t="str">
        <f>IF(NOT(ISBLANK(C600)),CONCATENATE(PARAMETRES!$C$5,B600),"")</f>
        <v/>
      </c>
      <c r="B600" s="1" t="str">
        <f>IF(NOT(ISBLANK(C600)),CONCATENATE(PARAMETRES!$C$5,A600),"")</f>
        <v/>
      </c>
      <c r="M600" s="1">
        <f t="shared" si="9"/>
        <v>0</v>
      </c>
      <c r="N600" s="58"/>
    </row>
    <row r="601" spans="1:14" x14ac:dyDescent="0.25">
      <c r="A601" s="1" t="str">
        <f>IF(NOT(ISBLANK(C601)),CONCATENATE(PARAMETRES!$C$5,B601),"")</f>
        <v/>
      </c>
      <c r="B601" s="1" t="str">
        <f>IF(NOT(ISBLANK(C601)),CONCATENATE(PARAMETRES!$C$5,A601),"")</f>
        <v/>
      </c>
      <c r="M601" s="1">
        <f t="shared" si="9"/>
        <v>0</v>
      </c>
      <c r="N601" s="58"/>
    </row>
    <row r="602" spans="1:14" x14ac:dyDescent="0.25">
      <c r="A602" s="1" t="str">
        <f>IF(NOT(ISBLANK(C602)),CONCATENATE(PARAMETRES!$C$5,B602),"")</f>
        <v/>
      </c>
      <c r="B602" s="1" t="str">
        <f>IF(NOT(ISBLANK(C602)),CONCATENATE(PARAMETRES!$C$5,A602),"")</f>
        <v/>
      </c>
      <c r="M602" s="1">
        <f t="shared" si="9"/>
        <v>0</v>
      </c>
      <c r="N602" s="58"/>
    </row>
    <row r="603" spans="1:14" x14ac:dyDescent="0.25">
      <c r="A603" s="1" t="str">
        <f>IF(NOT(ISBLANK(C603)),CONCATENATE(PARAMETRES!$C$5,B603),"")</f>
        <v/>
      </c>
      <c r="B603" s="1" t="str">
        <f>IF(NOT(ISBLANK(C603)),CONCATENATE(PARAMETRES!$C$5,A603),"")</f>
        <v/>
      </c>
      <c r="M603" s="1">
        <f t="shared" si="9"/>
        <v>0</v>
      </c>
      <c r="N603" s="58"/>
    </row>
    <row r="604" spans="1:14" x14ac:dyDescent="0.25">
      <c r="A604" s="1" t="str">
        <f>IF(NOT(ISBLANK(C604)),CONCATENATE(PARAMETRES!$C$5,B604),"")</f>
        <v/>
      </c>
      <c r="B604" s="1" t="str">
        <f>IF(NOT(ISBLANK(C604)),CONCATENATE(PARAMETRES!$C$5,A604),"")</f>
        <v/>
      </c>
      <c r="M604" s="1">
        <f t="shared" si="9"/>
        <v>0</v>
      </c>
      <c r="N604" s="58"/>
    </row>
    <row r="605" spans="1:14" x14ac:dyDescent="0.25">
      <c r="A605" s="1" t="str">
        <f>IF(NOT(ISBLANK(C605)),CONCATENATE(PARAMETRES!$C$5,B605),"")</f>
        <v/>
      </c>
      <c r="B605" s="1" t="str">
        <f>IF(NOT(ISBLANK(C605)),CONCATENATE(PARAMETRES!$C$5,A605),"")</f>
        <v/>
      </c>
      <c r="M605" s="1">
        <f t="shared" si="9"/>
        <v>0</v>
      </c>
      <c r="N605" s="58"/>
    </row>
    <row r="606" spans="1:14" x14ac:dyDescent="0.25">
      <c r="A606" s="1" t="str">
        <f>IF(NOT(ISBLANK(C606)),CONCATENATE(PARAMETRES!$C$5,B606),"")</f>
        <v/>
      </c>
      <c r="B606" s="1" t="str">
        <f>IF(NOT(ISBLANK(C606)),CONCATENATE(PARAMETRES!$C$5,A606),"")</f>
        <v/>
      </c>
      <c r="M606" s="1">
        <f t="shared" si="9"/>
        <v>0</v>
      </c>
      <c r="N606" s="58"/>
    </row>
    <row r="607" spans="1:14" x14ac:dyDescent="0.25">
      <c r="A607" s="1" t="str">
        <f>IF(NOT(ISBLANK(C607)),CONCATENATE(PARAMETRES!$C$5,B607),"")</f>
        <v/>
      </c>
      <c r="B607" s="1" t="str">
        <f>IF(NOT(ISBLANK(C607)),CONCATENATE(PARAMETRES!$C$5,A607),"")</f>
        <v/>
      </c>
      <c r="M607" s="1">
        <f t="shared" si="9"/>
        <v>0</v>
      </c>
      <c r="N607" s="58"/>
    </row>
    <row r="608" spans="1:14" x14ac:dyDescent="0.25">
      <c r="A608" s="1" t="str">
        <f>IF(NOT(ISBLANK(C608)),CONCATENATE(PARAMETRES!$C$5,B608),"")</f>
        <v/>
      </c>
      <c r="B608" s="1" t="str">
        <f>IF(NOT(ISBLANK(C608)),CONCATENATE(PARAMETRES!$C$5,A608),"")</f>
        <v/>
      </c>
      <c r="M608" s="1">
        <f t="shared" si="9"/>
        <v>0</v>
      </c>
      <c r="N608" s="58"/>
    </row>
    <row r="609" spans="1:14" x14ac:dyDescent="0.25">
      <c r="A609" s="1" t="str">
        <f>IF(NOT(ISBLANK(C609)),CONCATENATE(PARAMETRES!$C$5,B609),"")</f>
        <v/>
      </c>
      <c r="B609" s="1" t="str">
        <f>IF(NOT(ISBLANK(C609)),CONCATENATE(PARAMETRES!$C$5,A609),"")</f>
        <v/>
      </c>
      <c r="M609" s="1">
        <f t="shared" si="9"/>
        <v>0</v>
      </c>
      <c r="N609" s="58"/>
    </row>
    <row r="610" spans="1:14" x14ac:dyDescent="0.25">
      <c r="A610" s="1" t="str">
        <f>IF(NOT(ISBLANK(C610)),CONCATENATE(PARAMETRES!$C$5,B610),"")</f>
        <v/>
      </c>
      <c r="B610" s="1" t="str">
        <f>IF(NOT(ISBLANK(C610)),CONCATENATE(PARAMETRES!$C$5,A610),"")</f>
        <v/>
      </c>
      <c r="M610" s="1">
        <f t="shared" si="9"/>
        <v>0</v>
      </c>
      <c r="N610" s="58"/>
    </row>
    <row r="611" spans="1:14" x14ac:dyDescent="0.25">
      <c r="A611" s="1" t="str">
        <f>IF(NOT(ISBLANK(C611)),CONCATENATE(PARAMETRES!$C$5,B611),"")</f>
        <v/>
      </c>
      <c r="B611" s="1" t="str">
        <f>IF(NOT(ISBLANK(C611)),CONCATENATE(PARAMETRES!$C$5,A611),"")</f>
        <v/>
      </c>
      <c r="M611" s="1">
        <f t="shared" si="9"/>
        <v>0</v>
      </c>
      <c r="N611" s="58"/>
    </row>
    <row r="612" spans="1:14" x14ac:dyDescent="0.25">
      <c r="A612" s="1" t="str">
        <f>IF(NOT(ISBLANK(C612)),CONCATENATE(PARAMETRES!$C$5,B612),"")</f>
        <v/>
      </c>
      <c r="B612" s="1" t="str">
        <f>IF(NOT(ISBLANK(C612)),CONCATENATE(PARAMETRES!$C$5,A612),"")</f>
        <v/>
      </c>
      <c r="M612" s="1">
        <f t="shared" si="9"/>
        <v>0</v>
      </c>
      <c r="N612" s="58"/>
    </row>
    <row r="613" spans="1:14" x14ac:dyDescent="0.25">
      <c r="A613" s="1" t="str">
        <f>IF(NOT(ISBLANK(C613)),CONCATENATE(PARAMETRES!$C$5,B613),"")</f>
        <v/>
      </c>
      <c r="B613" s="1" t="str">
        <f>IF(NOT(ISBLANK(C613)),CONCATENATE(PARAMETRES!$C$5,A613),"")</f>
        <v/>
      </c>
      <c r="M613" s="1">
        <f t="shared" si="9"/>
        <v>0</v>
      </c>
      <c r="N613" s="58"/>
    </row>
    <row r="614" spans="1:14" x14ac:dyDescent="0.25">
      <c r="A614" s="1" t="str">
        <f>IF(NOT(ISBLANK(C614)),CONCATENATE(PARAMETRES!$C$5,B614),"")</f>
        <v/>
      </c>
      <c r="B614" s="1" t="str">
        <f>IF(NOT(ISBLANK(C614)),CONCATENATE(PARAMETRES!$C$5,A614),"")</f>
        <v/>
      </c>
      <c r="M614" s="1">
        <f t="shared" si="9"/>
        <v>0</v>
      </c>
      <c r="N614" s="58"/>
    </row>
    <row r="615" spans="1:14" x14ac:dyDescent="0.25">
      <c r="A615" s="1" t="str">
        <f>IF(NOT(ISBLANK(C615)),CONCATENATE(PARAMETRES!$C$5,B615),"")</f>
        <v/>
      </c>
      <c r="B615" s="1" t="str">
        <f>IF(NOT(ISBLANK(C615)),CONCATENATE(PARAMETRES!$C$5,A615),"")</f>
        <v/>
      </c>
      <c r="M615" s="1">
        <f t="shared" si="9"/>
        <v>0</v>
      </c>
      <c r="N615" s="58"/>
    </row>
    <row r="616" spans="1:14" x14ac:dyDescent="0.25">
      <c r="A616" s="1" t="str">
        <f>IF(NOT(ISBLANK(C616)),CONCATENATE(PARAMETRES!$C$5,B616),"")</f>
        <v/>
      </c>
      <c r="B616" s="1" t="str">
        <f>IF(NOT(ISBLANK(C616)),CONCATENATE(PARAMETRES!$C$5,A616),"")</f>
        <v/>
      </c>
      <c r="M616" s="1">
        <f t="shared" si="9"/>
        <v>0</v>
      </c>
      <c r="N616" s="58"/>
    </row>
    <row r="617" spans="1:14" x14ac:dyDescent="0.25">
      <c r="A617" s="1" t="str">
        <f>IF(NOT(ISBLANK(C617)),CONCATENATE(PARAMETRES!$C$5,B617),"")</f>
        <v/>
      </c>
      <c r="B617" s="1" t="str">
        <f>IF(NOT(ISBLANK(C617)),CONCATENATE(PARAMETRES!$C$5,A617),"")</f>
        <v/>
      </c>
      <c r="M617" s="1">
        <f t="shared" si="9"/>
        <v>0</v>
      </c>
      <c r="N617" s="58"/>
    </row>
    <row r="618" spans="1:14" x14ac:dyDescent="0.25">
      <c r="A618" s="1" t="str">
        <f>IF(NOT(ISBLANK(C618)),CONCATENATE(PARAMETRES!$C$5,B618),"")</f>
        <v/>
      </c>
      <c r="B618" s="1" t="str">
        <f>IF(NOT(ISBLANK(C618)),CONCATENATE(PARAMETRES!$C$5,A618),"")</f>
        <v/>
      </c>
      <c r="M618" s="1">
        <f t="shared" si="9"/>
        <v>0</v>
      </c>
      <c r="N618" s="58"/>
    </row>
    <row r="619" spans="1:14" x14ac:dyDescent="0.25">
      <c r="A619" s="1" t="str">
        <f>IF(NOT(ISBLANK(C619)),CONCATENATE(PARAMETRES!$C$5,B619),"")</f>
        <v/>
      </c>
      <c r="B619" s="1" t="str">
        <f>IF(NOT(ISBLANK(C619)),CONCATENATE(PARAMETRES!$C$5,A619),"")</f>
        <v/>
      </c>
      <c r="M619" s="1">
        <f t="shared" si="9"/>
        <v>0</v>
      </c>
      <c r="N619" s="58"/>
    </row>
    <row r="620" spans="1:14" x14ac:dyDescent="0.25">
      <c r="A620" s="1" t="str">
        <f>IF(NOT(ISBLANK(C620)),CONCATENATE(PARAMETRES!$C$5,B620),"")</f>
        <v/>
      </c>
      <c r="B620" s="1" t="str">
        <f>IF(NOT(ISBLANK(C620)),CONCATENATE(PARAMETRES!$C$5,A620),"")</f>
        <v/>
      </c>
      <c r="M620" s="1">
        <f t="shared" si="9"/>
        <v>0</v>
      </c>
      <c r="N620" s="58"/>
    </row>
    <row r="621" spans="1:14" x14ac:dyDescent="0.25">
      <c r="A621" s="1" t="str">
        <f>IF(NOT(ISBLANK(C621)),CONCATENATE(PARAMETRES!$C$5,B621),"")</f>
        <v/>
      </c>
      <c r="B621" s="1" t="str">
        <f>IF(NOT(ISBLANK(C621)),CONCATENATE(PARAMETRES!$C$5,A621),"")</f>
        <v/>
      </c>
      <c r="M621" s="1">
        <f t="shared" si="9"/>
        <v>0</v>
      </c>
      <c r="N621" s="58"/>
    </row>
    <row r="622" spans="1:14" x14ac:dyDescent="0.25">
      <c r="A622" s="1" t="str">
        <f>IF(NOT(ISBLANK(C622)),CONCATENATE(PARAMETRES!$C$5,B622),"")</f>
        <v/>
      </c>
      <c r="B622" s="1" t="str">
        <f>IF(NOT(ISBLANK(C622)),CONCATENATE(PARAMETRES!$C$5,A622),"")</f>
        <v/>
      </c>
      <c r="M622" s="1">
        <f t="shared" si="9"/>
        <v>0</v>
      </c>
      <c r="N622" s="58"/>
    </row>
    <row r="623" spans="1:14" x14ac:dyDescent="0.25">
      <c r="A623" s="1" t="str">
        <f>IF(NOT(ISBLANK(C623)),CONCATENATE(PARAMETRES!$C$5,B623),"")</f>
        <v/>
      </c>
      <c r="B623" s="1" t="str">
        <f>IF(NOT(ISBLANK(C623)),CONCATENATE(PARAMETRES!$C$5,A623),"")</f>
        <v/>
      </c>
      <c r="M623" s="1">
        <f t="shared" si="9"/>
        <v>0</v>
      </c>
      <c r="N623" s="58"/>
    </row>
    <row r="624" spans="1:14" x14ac:dyDescent="0.25">
      <c r="A624" s="1" t="str">
        <f>IF(NOT(ISBLANK(C624)),CONCATENATE(PARAMETRES!$C$5,B624),"")</f>
        <v/>
      </c>
      <c r="B624" s="1" t="str">
        <f>IF(NOT(ISBLANK(C624)),CONCATENATE(PARAMETRES!$C$5,A624),"")</f>
        <v/>
      </c>
      <c r="M624" s="1">
        <f t="shared" si="9"/>
        <v>0</v>
      </c>
      <c r="N624" s="58"/>
    </row>
    <row r="625" spans="1:14" x14ac:dyDescent="0.25">
      <c r="A625" s="1" t="str">
        <f>IF(NOT(ISBLANK(C625)),CONCATENATE(PARAMETRES!$C$5,B625),"")</f>
        <v/>
      </c>
      <c r="B625" s="1" t="str">
        <f>IF(NOT(ISBLANK(C625)),CONCATENATE(PARAMETRES!$C$5,A625),"")</f>
        <v/>
      </c>
      <c r="M625" s="1">
        <f t="shared" si="9"/>
        <v>0</v>
      </c>
      <c r="N625" s="58"/>
    </row>
    <row r="626" spans="1:14" x14ac:dyDescent="0.25">
      <c r="A626" s="1" t="str">
        <f>IF(NOT(ISBLANK(C626)),CONCATENATE(PARAMETRES!$C$5,B626),"")</f>
        <v/>
      </c>
      <c r="B626" s="1" t="str">
        <f>IF(NOT(ISBLANK(C626)),CONCATENATE(PARAMETRES!$C$5,A626),"")</f>
        <v/>
      </c>
      <c r="M626" s="1">
        <f t="shared" si="9"/>
        <v>0</v>
      </c>
      <c r="N626" s="58"/>
    </row>
    <row r="627" spans="1:14" x14ac:dyDescent="0.25">
      <c r="A627" s="1" t="str">
        <f>IF(NOT(ISBLANK(C627)),CONCATENATE(PARAMETRES!$C$5,B627),"")</f>
        <v/>
      </c>
      <c r="B627" s="1" t="str">
        <f>IF(NOT(ISBLANK(C627)),CONCATENATE(PARAMETRES!$C$5,A627),"")</f>
        <v/>
      </c>
      <c r="M627" s="1">
        <f t="shared" si="9"/>
        <v>0</v>
      </c>
      <c r="N627" s="58"/>
    </row>
    <row r="628" spans="1:14" x14ac:dyDescent="0.25">
      <c r="A628" s="1" t="str">
        <f>IF(NOT(ISBLANK(C628)),CONCATENATE(PARAMETRES!$C$5,B628),"")</f>
        <v/>
      </c>
      <c r="B628" s="1" t="str">
        <f>IF(NOT(ISBLANK(C628)),CONCATENATE(PARAMETRES!$C$5,A628),"")</f>
        <v/>
      </c>
      <c r="M628" s="1">
        <f t="shared" si="9"/>
        <v>0</v>
      </c>
      <c r="N628" s="58"/>
    </row>
    <row r="629" spans="1:14" x14ac:dyDescent="0.25">
      <c r="A629" s="1" t="str">
        <f>IF(NOT(ISBLANK(C629)),CONCATENATE(PARAMETRES!$C$5,B629),"")</f>
        <v/>
      </c>
      <c r="B629" s="1" t="str">
        <f>IF(NOT(ISBLANK(C629)),CONCATENATE(PARAMETRES!$C$5,A629),"")</f>
        <v/>
      </c>
      <c r="M629" s="1">
        <f t="shared" si="9"/>
        <v>0</v>
      </c>
      <c r="N629" s="58"/>
    </row>
    <row r="630" spans="1:14" x14ac:dyDescent="0.25">
      <c r="A630" s="1" t="str">
        <f>IF(NOT(ISBLANK(C630)),CONCATENATE(PARAMETRES!$C$5,B630),"")</f>
        <v/>
      </c>
      <c r="B630" s="1" t="str">
        <f>IF(NOT(ISBLANK(C630)),CONCATENATE(PARAMETRES!$C$5,A630),"")</f>
        <v/>
      </c>
      <c r="M630" s="1">
        <f t="shared" si="9"/>
        <v>0</v>
      </c>
      <c r="N630" s="58"/>
    </row>
    <row r="631" spans="1:14" x14ac:dyDescent="0.25">
      <c r="A631" s="1" t="str">
        <f>IF(NOT(ISBLANK(C631)),CONCATENATE(PARAMETRES!$C$5,B631),"")</f>
        <v/>
      </c>
      <c r="B631" s="1" t="str">
        <f>IF(NOT(ISBLANK(C631)),CONCATENATE(PARAMETRES!$C$5,A631),"")</f>
        <v/>
      </c>
      <c r="M631" s="1">
        <f t="shared" si="9"/>
        <v>0</v>
      </c>
      <c r="N631" s="58"/>
    </row>
    <row r="632" spans="1:14" x14ac:dyDescent="0.25">
      <c r="A632" s="1" t="str">
        <f>IF(NOT(ISBLANK(C632)),CONCATENATE(PARAMETRES!$C$5,B632),"")</f>
        <v/>
      </c>
      <c r="B632" s="1" t="str">
        <f>IF(NOT(ISBLANK(C632)),CONCATENATE(PARAMETRES!$C$5,A632),"")</f>
        <v/>
      </c>
      <c r="M632" s="1">
        <f t="shared" si="9"/>
        <v>0</v>
      </c>
      <c r="N632" s="58"/>
    </row>
    <row r="633" spans="1:14" x14ac:dyDescent="0.25">
      <c r="A633" s="1" t="str">
        <f>IF(NOT(ISBLANK(C633)),CONCATENATE(PARAMETRES!$C$5,B633),"")</f>
        <v/>
      </c>
      <c r="B633" s="1" t="str">
        <f>IF(NOT(ISBLANK(C633)),CONCATENATE(PARAMETRES!$C$5,A633),"")</f>
        <v/>
      </c>
      <c r="M633" s="1">
        <f t="shared" si="9"/>
        <v>0</v>
      </c>
      <c r="N633" s="58"/>
    </row>
    <row r="634" spans="1:14" x14ac:dyDescent="0.25">
      <c r="A634" s="1" t="str">
        <f>IF(NOT(ISBLANK(C634)),CONCATENATE(PARAMETRES!$C$5,B634),"")</f>
        <v/>
      </c>
      <c r="B634" s="1" t="str">
        <f>IF(NOT(ISBLANK(C634)),CONCATENATE(PARAMETRES!$C$5,A634),"")</f>
        <v/>
      </c>
      <c r="M634" s="1">
        <f t="shared" si="9"/>
        <v>0</v>
      </c>
      <c r="N634" s="58"/>
    </row>
    <row r="635" spans="1:14" x14ac:dyDescent="0.25">
      <c r="A635" s="1" t="str">
        <f>IF(NOT(ISBLANK(C635)),CONCATENATE(PARAMETRES!$C$5,B635),"")</f>
        <v/>
      </c>
      <c r="B635" s="1" t="str">
        <f>IF(NOT(ISBLANK(C635)),CONCATENATE(PARAMETRES!$C$5,A635),"")</f>
        <v/>
      </c>
      <c r="M635" s="1">
        <f t="shared" si="9"/>
        <v>0</v>
      </c>
      <c r="N635" s="58"/>
    </row>
    <row r="636" spans="1:14" x14ac:dyDescent="0.25">
      <c r="A636" s="1" t="str">
        <f>IF(NOT(ISBLANK(C636)),CONCATENATE(PARAMETRES!$C$5,B636),"")</f>
        <v/>
      </c>
      <c r="B636" s="1" t="str">
        <f>IF(NOT(ISBLANK(C636)),CONCATENATE(PARAMETRES!$C$5,A636),"")</f>
        <v/>
      </c>
      <c r="M636" s="1">
        <f t="shared" si="9"/>
        <v>0</v>
      </c>
      <c r="N636" s="58"/>
    </row>
    <row r="637" spans="1:14" x14ac:dyDescent="0.25">
      <c r="A637" s="1" t="str">
        <f>IF(NOT(ISBLANK(C637)),CONCATENATE(PARAMETRES!$C$5,B637),"")</f>
        <v/>
      </c>
      <c r="B637" s="1" t="str">
        <f>IF(NOT(ISBLANK(C637)),CONCATENATE(PARAMETRES!$C$5,A637),"")</f>
        <v/>
      </c>
      <c r="M637" s="1">
        <f t="shared" si="9"/>
        <v>0</v>
      </c>
      <c r="N637" s="58"/>
    </row>
    <row r="638" spans="1:14" x14ac:dyDescent="0.25">
      <c r="A638" s="1" t="str">
        <f>IF(NOT(ISBLANK(C638)),CONCATENATE(PARAMETRES!$C$5,B638),"")</f>
        <v/>
      </c>
      <c r="B638" s="1" t="str">
        <f>IF(NOT(ISBLANK(C638)),CONCATENATE(PARAMETRES!$C$5,A638),"")</f>
        <v/>
      </c>
      <c r="M638" s="1">
        <f t="shared" si="9"/>
        <v>0</v>
      </c>
      <c r="N638" s="58"/>
    </row>
    <row r="639" spans="1:14" x14ac:dyDescent="0.25">
      <c r="A639" s="1" t="str">
        <f>IF(NOT(ISBLANK(C639)),CONCATENATE(PARAMETRES!$C$5,B639),"")</f>
        <v/>
      </c>
      <c r="B639" s="1" t="str">
        <f>IF(NOT(ISBLANK(C639)),CONCATENATE(PARAMETRES!$C$5,A639),"")</f>
        <v/>
      </c>
      <c r="M639" s="1">
        <f t="shared" si="9"/>
        <v>0</v>
      </c>
      <c r="N639" s="58"/>
    </row>
    <row r="640" spans="1:14" x14ac:dyDescent="0.25">
      <c r="A640" s="1" t="str">
        <f>IF(NOT(ISBLANK(C640)),CONCATENATE(PARAMETRES!$C$5,B640),"")</f>
        <v/>
      </c>
      <c r="B640" s="1" t="str">
        <f>IF(NOT(ISBLANK(C640)),CONCATENATE(PARAMETRES!$C$5,A640),"")</f>
        <v/>
      </c>
      <c r="M640" s="1">
        <f t="shared" si="9"/>
        <v>0</v>
      </c>
      <c r="N640" s="58"/>
    </row>
    <row r="641" spans="1:14" x14ac:dyDescent="0.25">
      <c r="A641" s="1" t="str">
        <f>IF(NOT(ISBLANK(C641)),CONCATENATE(PARAMETRES!$C$5,B641),"")</f>
        <v/>
      </c>
      <c r="B641" s="1" t="str">
        <f>IF(NOT(ISBLANK(C641)),CONCATENATE(PARAMETRES!$C$5,A641),"")</f>
        <v/>
      </c>
      <c r="M641" s="1">
        <f t="shared" si="9"/>
        <v>0</v>
      </c>
      <c r="N641" s="58"/>
    </row>
    <row r="642" spans="1:14" x14ac:dyDescent="0.25">
      <c r="A642" s="1" t="str">
        <f>IF(NOT(ISBLANK(C642)),CONCATENATE(PARAMETRES!$C$5,B642),"")</f>
        <v/>
      </c>
      <c r="B642" s="1" t="str">
        <f>IF(NOT(ISBLANK(C642)),CONCATENATE(PARAMETRES!$C$5,A642),"")</f>
        <v/>
      </c>
      <c r="M642" s="1">
        <f t="shared" si="9"/>
        <v>0</v>
      </c>
      <c r="N642" s="58"/>
    </row>
    <row r="643" spans="1:14" x14ac:dyDescent="0.25">
      <c r="A643" s="1" t="str">
        <f>IF(NOT(ISBLANK(C643)),CONCATENATE(PARAMETRES!$C$5,B643),"")</f>
        <v/>
      </c>
      <c r="B643" s="1" t="str">
        <f>IF(NOT(ISBLANK(C643)),CONCATENATE(PARAMETRES!$C$5,A643),"")</f>
        <v/>
      </c>
      <c r="M643" s="1">
        <f t="shared" ref="M643:M699" si="10">ABS(L643-K643)</f>
        <v>0</v>
      </c>
      <c r="N643" s="58"/>
    </row>
    <row r="644" spans="1:14" x14ac:dyDescent="0.25">
      <c r="A644" s="1" t="str">
        <f>IF(NOT(ISBLANK(C644)),CONCATENATE(PARAMETRES!$C$5,B644),"")</f>
        <v/>
      </c>
      <c r="B644" s="1" t="str">
        <f>IF(NOT(ISBLANK(C644)),CONCATENATE(PARAMETRES!$C$5,A644),"")</f>
        <v/>
      </c>
      <c r="M644" s="1">
        <f t="shared" si="10"/>
        <v>0</v>
      </c>
      <c r="N644" s="58"/>
    </row>
    <row r="645" spans="1:14" x14ac:dyDescent="0.25">
      <c r="A645" s="1" t="str">
        <f>IF(NOT(ISBLANK(C645)),CONCATENATE(PARAMETRES!$C$5,B645),"")</f>
        <v/>
      </c>
      <c r="B645" s="1" t="str">
        <f>IF(NOT(ISBLANK(C645)),CONCATENATE(PARAMETRES!$C$5,A645),"")</f>
        <v/>
      </c>
      <c r="M645" s="1">
        <f t="shared" si="10"/>
        <v>0</v>
      </c>
      <c r="N645" s="58"/>
    </row>
    <row r="646" spans="1:14" x14ac:dyDescent="0.25">
      <c r="A646" s="1" t="str">
        <f>IF(NOT(ISBLANK(C646)),CONCATENATE(PARAMETRES!$C$5,B646),"")</f>
        <v/>
      </c>
      <c r="B646" s="1" t="str">
        <f>IF(NOT(ISBLANK(C646)),CONCATENATE(PARAMETRES!$C$5,A646),"")</f>
        <v/>
      </c>
      <c r="M646" s="1">
        <f t="shared" si="10"/>
        <v>0</v>
      </c>
      <c r="N646" s="58"/>
    </row>
    <row r="647" spans="1:14" x14ac:dyDescent="0.25">
      <c r="A647" s="1" t="str">
        <f>IF(NOT(ISBLANK(C647)),CONCATENATE(PARAMETRES!$C$5,B647),"")</f>
        <v/>
      </c>
      <c r="B647" s="1" t="str">
        <f>IF(NOT(ISBLANK(C647)),CONCATENATE(PARAMETRES!$C$5,A647),"")</f>
        <v/>
      </c>
      <c r="M647" s="1">
        <f t="shared" si="10"/>
        <v>0</v>
      </c>
      <c r="N647" s="58"/>
    </row>
    <row r="648" spans="1:14" x14ac:dyDescent="0.25">
      <c r="A648" s="1" t="str">
        <f>IF(NOT(ISBLANK(C648)),CONCATENATE(PARAMETRES!$C$5,B648),"")</f>
        <v/>
      </c>
      <c r="B648" s="1" t="str">
        <f>IF(NOT(ISBLANK(C648)),CONCATENATE(PARAMETRES!$C$5,A648),"")</f>
        <v/>
      </c>
      <c r="M648" s="1">
        <f t="shared" si="10"/>
        <v>0</v>
      </c>
      <c r="N648" s="58"/>
    </row>
    <row r="649" spans="1:14" x14ac:dyDescent="0.25">
      <c r="A649" s="1" t="str">
        <f>IF(NOT(ISBLANK(C649)),CONCATENATE(PARAMETRES!$C$5,B649),"")</f>
        <v/>
      </c>
      <c r="B649" s="1" t="str">
        <f>IF(NOT(ISBLANK(C649)),CONCATENATE(PARAMETRES!$C$5,A649),"")</f>
        <v/>
      </c>
      <c r="M649" s="1">
        <f t="shared" si="10"/>
        <v>0</v>
      </c>
      <c r="N649" s="58"/>
    </row>
    <row r="650" spans="1:14" x14ac:dyDescent="0.25">
      <c r="A650" s="1" t="str">
        <f>IF(NOT(ISBLANK(C650)),CONCATENATE(PARAMETRES!$C$5,B650),"")</f>
        <v/>
      </c>
      <c r="B650" s="1" t="str">
        <f>IF(NOT(ISBLANK(C650)),CONCATENATE(PARAMETRES!$C$5,A650),"")</f>
        <v/>
      </c>
      <c r="M650" s="1">
        <f t="shared" si="10"/>
        <v>0</v>
      </c>
      <c r="N650" s="58"/>
    </row>
    <row r="651" spans="1:14" x14ac:dyDescent="0.25">
      <c r="A651" s="1" t="str">
        <f>IF(NOT(ISBLANK(C651)),CONCATENATE(PARAMETRES!$C$5,B651),"")</f>
        <v/>
      </c>
      <c r="B651" s="1" t="str">
        <f>IF(NOT(ISBLANK(C651)),CONCATENATE(PARAMETRES!$C$5,A651),"")</f>
        <v/>
      </c>
      <c r="M651" s="1">
        <f t="shared" si="10"/>
        <v>0</v>
      </c>
      <c r="N651" s="58"/>
    </row>
    <row r="652" spans="1:14" x14ac:dyDescent="0.25">
      <c r="A652" s="1" t="str">
        <f>IF(NOT(ISBLANK(C652)),CONCATENATE(PARAMETRES!$C$5,B652),"")</f>
        <v/>
      </c>
      <c r="B652" s="1" t="str">
        <f>IF(NOT(ISBLANK(C652)),CONCATENATE(PARAMETRES!$C$5,A652),"")</f>
        <v/>
      </c>
      <c r="M652" s="1">
        <f t="shared" si="10"/>
        <v>0</v>
      </c>
      <c r="N652" s="58"/>
    </row>
    <row r="653" spans="1:14" x14ac:dyDescent="0.25">
      <c r="A653" s="1" t="str">
        <f>IF(NOT(ISBLANK(C653)),CONCATENATE(PARAMETRES!$C$5,B653),"")</f>
        <v/>
      </c>
      <c r="B653" s="1" t="str">
        <f>IF(NOT(ISBLANK(C653)),CONCATENATE(PARAMETRES!$C$5,A653),"")</f>
        <v/>
      </c>
      <c r="M653" s="1">
        <f t="shared" si="10"/>
        <v>0</v>
      </c>
      <c r="N653" s="58"/>
    </row>
    <row r="654" spans="1:14" x14ac:dyDescent="0.25">
      <c r="A654" s="1" t="str">
        <f>IF(NOT(ISBLANK(C654)),CONCATENATE(PARAMETRES!$C$5,B654),"")</f>
        <v/>
      </c>
      <c r="B654" s="1" t="str">
        <f>IF(NOT(ISBLANK(C654)),CONCATENATE(PARAMETRES!$C$5,A654),"")</f>
        <v/>
      </c>
      <c r="M654" s="1">
        <f t="shared" si="10"/>
        <v>0</v>
      </c>
      <c r="N654" s="58"/>
    </row>
    <row r="655" spans="1:14" x14ac:dyDescent="0.25">
      <c r="A655" s="1" t="str">
        <f>IF(NOT(ISBLANK(C655)),CONCATENATE(PARAMETRES!$C$5,B655),"")</f>
        <v/>
      </c>
      <c r="B655" s="1" t="str">
        <f>IF(NOT(ISBLANK(C655)),CONCATENATE(PARAMETRES!$C$5,A655),"")</f>
        <v/>
      </c>
      <c r="M655" s="1">
        <f t="shared" si="10"/>
        <v>0</v>
      </c>
      <c r="N655" s="58"/>
    </row>
    <row r="656" spans="1:14" x14ac:dyDescent="0.25">
      <c r="A656" s="1" t="str">
        <f>IF(NOT(ISBLANK(C656)),CONCATENATE(PARAMETRES!$C$5,B656),"")</f>
        <v/>
      </c>
      <c r="B656" s="1" t="str">
        <f>IF(NOT(ISBLANK(C656)),CONCATENATE(PARAMETRES!$C$5,A656),"")</f>
        <v/>
      </c>
      <c r="M656" s="1">
        <f t="shared" si="10"/>
        <v>0</v>
      </c>
      <c r="N656" s="58"/>
    </row>
    <row r="657" spans="1:14" x14ac:dyDescent="0.25">
      <c r="A657" s="1" t="str">
        <f>IF(NOT(ISBLANK(C657)),CONCATENATE(PARAMETRES!$C$5,B657),"")</f>
        <v/>
      </c>
      <c r="B657" s="1" t="str">
        <f>IF(NOT(ISBLANK(C657)),CONCATENATE(PARAMETRES!$C$5,A657),"")</f>
        <v/>
      </c>
      <c r="M657" s="1">
        <f t="shared" si="10"/>
        <v>0</v>
      </c>
      <c r="N657" s="58"/>
    </row>
    <row r="658" spans="1:14" x14ac:dyDescent="0.25">
      <c r="A658" s="1" t="str">
        <f>IF(NOT(ISBLANK(C658)),CONCATENATE(PARAMETRES!$C$5,B658),"")</f>
        <v/>
      </c>
      <c r="B658" s="1" t="str">
        <f>IF(NOT(ISBLANK(C658)),CONCATENATE(PARAMETRES!$C$5,A658),"")</f>
        <v/>
      </c>
      <c r="M658" s="1">
        <f t="shared" si="10"/>
        <v>0</v>
      </c>
      <c r="N658" s="58"/>
    </row>
    <row r="659" spans="1:14" x14ac:dyDescent="0.25">
      <c r="A659" s="1" t="str">
        <f>IF(NOT(ISBLANK(C659)),CONCATENATE(PARAMETRES!$C$5,B659),"")</f>
        <v/>
      </c>
      <c r="B659" s="1" t="str">
        <f>IF(NOT(ISBLANK(C659)),CONCATENATE(PARAMETRES!$C$5,A659),"")</f>
        <v/>
      </c>
      <c r="M659" s="1">
        <f t="shared" si="10"/>
        <v>0</v>
      </c>
      <c r="N659" s="58"/>
    </row>
    <row r="660" spans="1:14" x14ac:dyDescent="0.25">
      <c r="A660" s="1" t="str">
        <f>IF(NOT(ISBLANK(C660)),CONCATENATE(PARAMETRES!$C$5,B660),"")</f>
        <v/>
      </c>
      <c r="B660" s="1" t="str">
        <f>IF(NOT(ISBLANK(C660)),CONCATENATE(PARAMETRES!$C$5,A660),"")</f>
        <v/>
      </c>
      <c r="M660" s="1">
        <f t="shared" si="10"/>
        <v>0</v>
      </c>
      <c r="N660" s="58"/>
    </row>
    <row r="661" spans="1:14" x14ac:dyDescent="0.25">
      <c r="A661" s="1" t="str">
        <f>IF(NOT(ISBLANK(C661)),CONCATENATE(PARAMETRES!$C$5,B661),"")</f>
        <v/>
      </c>
      <c r="B661" s="1" t="str">
        <f>IF(NOT(ISBLANK(C661)),CONCATENATE(PARAMETRES!$C$5,A661),"")</f>
        <v/>
      </c>
      <c r="M661" s="1">
        <f t="shared" si="10"/>
        <v>0</v>
      </c>
      <c r="N661" s="58"/>
    </row>
    <row r="662" spans="1:14" x14ac:dyDescent="0.25">
      <c r="A662" s="1" t="str">
        <f>IF(NOT(ISBLANK(C662)),CONCATENATE(PARAMETRES!$C$5,B662),"")</f>
        <v/>
      </c>
      <c r="B662" s="1" t="str">
        <f>IF(NOT(ISBLANK(C662)),CONCATENATE(PARAMETRES!$C$5,A662),"")</f>
        <v/>
      </c>
      <c r="M662" s="1">
        <f t="shared" si="10"/>
        <v>0</v>
      </c>
      <c r="N662" s="58"/>
    </row>
    <row r="663" spans="1:14" x14ac:dyDescent="0.25">
      <c r="A663" s="1" t="str">
        <f>IF(NOT(ISBLANK(C663)),CONCATENATE(PARAMETRES!$C$5,B663),"")</f>
        <v/>
      </c>
      <c r="B663" s="1" t="str">
        <f>IF(NOT(ISBLANK(C663)),CONCATENATE(PARAMETRES!$C$5,A663),"")</f>
        <v/>
      </c>
      <c r="M663" s="1">
        <f t="shared" si="10"/>
        <v>0</v>
      </c>
      <c r="N663" s="58"/>
    </row>
    <row r="664" spans="1:14" x14ac:dyDescent="0.25">
      <c r="A664" s="1" t="str">
        <f>IF(NOT(ISBLANK(C664)),CONCATENATE(PARAMETRES!$C$5,B664),"")</f>
        <v/>
      </c>
      <c r="B664" s="1" t="str">
        <f>IF(NOT(ISBLANK(C664)),CONCATENATE(PARAMETRES!$C$5,A664),"")</f>
        <v/>
      </c>
      <c r="M664" s="1">
        <f t="shared" si="10"/>
        <v>0</v>
      </c>
      <c r="N664" s="58"/>
    </row>
    <row r="665" spans="1:14" x14ac:dyDescent="0.25">
      <c r="A665" s="1" t="str">
        <f>IF(NOT(ISBLANK(C665)),CONCATENATE(PARAMETRES!$C$5,B665),"")</f>
        <v/>
      </c>
      <c r="B665" s="1" t="str">
        <f>IF(NOT(ISBLANK(C665)),CONCATENATE(PARAMETRES!$C$5,A665),"")</f>
        <v/>
      </c>
      <c r="M665" s="1">
        <f t="shared" si="10"/>
        <v>0</v>
      </c>
      <c r="N665" s="58"/>
    </row>
    <row r="666" spans="1:14" x14ac:dyDescent="0.25">
      <c r="A666" s="1" t="str">
        <f>IF(NOT(ISBLANK(C666)),CONCATENATE(PARAMETRES!$C$5,B666),"")</f>
        <v/>
      </c>
      <c r="B666" s="1" t="str">
        <f>IF(NOT(ISBLANK(C666)),CONCATENATE(PARAMETRES!$C$5,A666),"")</f>
        <v/>
      </c>
      <c r="M666" s="1">
        <f t="shared" si="10"/>
        <v>0</v>
      </c>
      <c r="N666" s="58"/>
    </row>
    <row r="667" spans="1:14" x14ac:dyDescent="0.25">
      <c r="A667" s="1" t="str">
        <f>IF(NOT(ISBLANK(C667)),CONCATENATE(PARAMETRES!$C$5,B667),"")</f>
        <v/>
      </c>
      <c r="B667" s="1" t="str">
        <f>IF(NOT(ISBLANK(C667)),CONCATENATE(PARAMETRES!$C$5,A667),"")</f>
        <v/>
      </c>
      <c r="M667" s="1">
        <f t="shared" si="10"/>
        <v>0</v>
      </c>
      <c r="N667" s="58"/>
    </row>
    <row r="668" spans="1:14" x14ac:dyDescent="0.25">
      <c r="A668" s="1" t="str">
        <f>IF(NOT(ISBLANK(C668)),CONCATENATE(PARAMETRES!$C$5,B668),"")</f>
        <v/>
      </c>
      <c r="B668" s="1" t="str">
        <f>IF(NOT(ISBLANK(C668)),CONCATENATE(PARAMETRES!$C$5,A668),"")</f>
        <v/>
      </c>
      <c r="M668" s="1">
        <f t="shared" si="10"/>
        <v>0</v>
      </c>
      <c r="N668" s="58"/>
    </row>
    <row r="669" spans="1:14" x14ac:dyDescent="0.25">
      <c r="A669" s="1" t="str">
        <f>IF(NOT(ISBLANK(C669)),CONCATENATE(PARAMETRES!$C$5,B669),"")</f>
        <v/>
      </c>
      <c r="B669" s="1" t="str">
        <f>IF(NOT(ISBLANK(C669)),CONCATENATE(PARAMETRES!$C$5,A669),"")</f>
        <v/>
      </c>
      <c r="M669" s="1">
        <f t="shared" si="10"/>
        <v>0</v>
      </c>
      <c r="N669" s="58"/>
    </row>
    <row r="670" spans="1:14" x14ac:dyDescent="0.25">
      <c r="A670" s="1" t="str">
        <f>IF(NOT(ISBLANK(C670)),CONCATENATE(PARAMETRES!$C$5,B670),"")</f>
        <v/>
      </c>
      <c r="B670" s="1" t="str">
        <f>IF(NOT(ISBLANK(C670)),CONCATENATE(PARAMETRES!$C$5,A670),"")</f>
        <v/>
      </c>
      <c r="M670" s="1">
        <f t="shared" si="10"/>
        <v>0</v>
      </c>
      <c r="N670" s="58"/>
    </row>
    <row r="671" spans="1:14" x14ac:dyDescent="0.25">
      <c r="A671" s="1" t="str">
        <f>IF(NOT(ISBLANK(C671)),CONCATENATE(PARAMETRES!$C$5,B671),"")</f>
        <v/>
      </c>
      <c r="B671" s="1" t="str">
        <f>IF(NOT(ISBLANK(C671)),CONCATENATE(PARAMETRES!$C$5,A671),"")</f>
        <v/>
      </c>
      <c r="M671" s="1">
        <f t="shared" si="10"/>
        <v>0</v>
      </c>
      <c r="N671" s="58"/>
    </row>
    <row r="672" spans="1:14" x14ac:dyDescent="0.25">
      <c r="A672" s="1" t="str">
        <f>IF(NOT(ISBLANK(C672)),CONCATENATE(PARAMETRES!$C$5,B672),"")</f>
        <v/>
      </c>
      <c r="B672" s="1" t="str">
        <f>IF(NOT(ISBLANK(C672)),CONCATENATE(PARAMETRES!$C$5,A672),"")</f>
        <v/>
      </c>
      <c r="M672" s="1">
        <f t="shared" si="10"/>
        <v>0</v>
      </c>
      <c r="N672" s="58"/>
    </row>
    <row r="673" spans="1:14" x14ac:dyDescent="0.25">
      <c r="A673" s="1" t="str">
        <f>IF(NOT(ISBLANK(C673)),CONCATENATE(PARAMETRES!$C$5,B673),"")</f>
        <v/>
      </c>
      <c r="B673" s="1" t="str">
        <f>IF(NOT(ISBLANK(C673)),CONCATENATE(PARAMETRES!$C$5,A673),"")</f>
        <v/>
      </c>
      <c r="M673" s="1">
        <f t="shared" si="10"/>
        <v>0</v>
      </c>
      <c r="N673" s="58"/>
    </row>
    <row r="674" spans="1:14" x14ac:dyDescent="0.25">
      <c r="A674" s="1" t="str">
        <f>IF(NOT(ISBLANK(C674)),CONCATENATE(PARAMETRES!$C$5,B674),"")</f>
        <v/>
      </c>
      <c r="B674" s="1" t="str">
        <f>IF(NOT(ISBLANK(C674)),CONCATENATE(PARAMETRES!$C$5,A674),"")</f>
        <v/>
      </c>
      <c r="M674" s="1">
        <f t="shared" si="10"/>
        <v>0</v>
      </c>
      <c r="N674" s="58"/>
    </row>
    <row r="675" spans="1:14" x14ac:dyDescent="0.25">
      <c r="A675" s="1" t="str">
        <f>IF(NOT(ISBLANK(C675)),CONCATENATE(PARAMETRES!$C$5,B675),"")</f>
        <v/>
      </c>
      <c r="B675" s="1" t="str">
        <f>IF(NOT(ISBLANK(C675)),CONCATENATE(PARAMETRES!$C$5,A675),"")</f>
        <v/>
      </c>
      <c r="M675" s="1">
        <f t="shared" si="10"/>
        <v>0</v>
      </c>
      <c r="N675" s="58"/>
    </row>
    <row r="676" spans="1:14" x14ac:dyDescent="0.25">
      <c r="A676" s="1" t="str">
        <f>IF(NOT(ISBLANK(C676)),CONCATENATE(PARAMETRES!$C$5,B676),"")</f>
        <v/>
      </c>
      <c r="B676" s="1" t="str">
        <f>IF(NOT(ISBLANK(C676)),CONCATENATE(PARAMETRES!$C$5,A676),"")</f>
        <v/>
      </c>
      <c r="M676" s="1">
        <f t="shared" si="10"/>
        <v>0</v>
      </c>
      <c r="N676" s="58"/>
    </row>
    <row r="677" spans="1:14" x14ac:dyDescent="0.25">
      <c r="A677" s="1" t="str">
        <f>IF(NOT(ISBLANK(C677)),CONCATENATE(PARAMETRES!$C$5,B677),"")</f>
        <v/>
      </c>
      <c r="B677" s="1" t="str">
        <f>IF(NOT(ISBLANK(C677)),CONCATENATE(PARAMETRES!$C$5,A677),"")</f>
        <v/>
      </c>
      <c r="M677" s="1">
        <f t="shared" si="10"/>
        <v>0</v>
      </c>
      <c r="N677" s="58"/>
    </row>
    <row r="678" spans="1:14" x14ac:dyDescent="0.25">
      <c r="A678" s="1" t="str">
        <f>IF(NOT(ISBLANK(C678)),CONCATENATE(PARAMETRES!$C$5,B678),"")</f>
        <v/>
      </c>
      <c r="B678" s="1" t="str">
        <f>IF(NOT(ISBLANK(C678)),CONCATENATE(PARAMETRES!$C$5,A678),"")</f>
        <v/>
      </c>
      <c r="M678" s="1">
        <f t="shared" si="10"/>
        <v>0</v>
      </c>
      <c r="N678" s="58"/>
    </row>
    <row r="679" spans="1:14" x14ac:dyDescent="0.25">
      <c r="A679" s="1" t="str">
        <f>IF(NOT(ISBLANK(C679)),CONCATENATE(PARAMETRES!$C$5,B679),"")</f>
        <v/>
      </c>
      <c r="B679" s="1" t="str">
        <f>IF(NOT(ISBLANK(C679)),CONCATENATE(PARAMETRES!$C$5,A679),"")</f>
        <v/>
      </c>
      <c r="M679" s="1">
        <f t="shared" si="10"/>
        <v>0</v>
      </c>
      <c r="N679" s="58"/>
    </row>
    <row r="680" spans="1:14" x14ac:dyDescent="0.25">
      <c r="A680" s="1" t="str">
        <f>IF(NOT(ISBLANK(C680)),CONCATENATE(PARAMETRES!$C$5,B680),"")</f>
        <v/>
      </c>
      <c r="B680" s="1" t="str">
        <f>IF(NOT(ISBLANK(C680)),CONCATENATE(PARAMETRES!$C$5,A680),"")</f>
        <v/>
      </c>
      <c r="M680" s="1">
        <f t="shared" si="10"/>
        <v>0</v>
      </c>
      <c r="N680" s="58"/>
    </row>
    <row r="681" spans="1:14" x14ac:dyDescent="0.25">
      <c r="A681" s="1" t="str">
        <f>IF(NOT(ISBLANK(C681)),CONCATENATE(PARAMETRES!$C$5,B681),"")</f>
        <v/>
      </c>
      <c r="B681" s="1" t="str">
        <f>IF(NOT(ISBLANK(C681)),CONCATENATE(PARAMETRES!$C$5,A681),"")</f>
        <v/>
      </c>
      <c r="M681" s="1">
        <f t="shared" si="10"/>
        <v>0</v>
      </c>
      <c r="N681" s="58"/>
    </row>
    <row r="682" spans="1:14" x14ac:dyDescent="0.25">
      <c r="A682" s="1" t="str">
        <f>IF(NOT(ISBLANK(C682)),CONCATENATE(PARAMETRES!$C$5,B682),"")</f>
        <v/>
      </c>
      <c r="B682" s="1" t="str">
        <f>IF(NOT(ISBLANK(C682)),CONCATENATE(PARAMETRES!$C$5,A682),"")</f>
        <v/>
      </c>
      <c r="M682" s="1">
        <f t="shared" si="10"/>
        <v>0</v>
      </c>
      <c r="N682" s="58"/>
    </row>
    <row r="683" spans="1:14" x14ac:dyDescent="0.25">
      <c r="A683" s="1" t="str">
        <f>IF(NOT(ISBLANK(C683)),CONCATENATE(PARAMETRES!$C$5,B683),"")</f>
        <v/>
      </c>
      <c r="B683" s="1" t="str">
        <f>IF(NOT(ISBLANK(C683)),CONCATENATE(PARAMETRES!$C$5,A683),"")</f>
        <v/>
      </c>
      <c r="M683" s="1">
        <f t="shared" si="10"/>
        <v>0</v>
      </c>
      <c r="N683" s="58"/>
    </row>
    <row r="684" spans="1:14" x14ac:dyDescent="0.25">
      <c r="A684" s="1" t="str">
        <f>IF(NOT(ISBLANK(C684)),CONCATENATE(PARAMETRES!$C$5,B684),"")</f>
        <v/>
      </c>
      <c r="B684" s="1" t="str">
        <f>IF(NOT(ISBLANK(C684)),CONCATENATE(PARAMETRES!$C$5,A684),"")</f>
        <v/>
      </c>
      <c r="M684" s="1">
        <f t="shared" si="10"/>
        <v>0</v>
      </c>
      <c r="N684" s="58"/>
    </row>
    <row r="685" spans="1:14" x14ac:dyDescent="0.25">
      <c r="A685" s="1" t="str">
        <f>IF(NOT(ISBLANK(C685)),CONCATENATE(PARAMETRES!$C$5,B685),"")</f>
        <v/>
      </c>
      <c r="B685" s="1" t="str">
        <f>IF(NOT(ISBLANK(C685)),CONCATENATE(PARAMETRES!$C$5,A685),"")</f>
        <v/>
      </c>
      <c r="M685" s="1">
        <f t="shared" si="10"/>
        <v>0</v>
      </c>
      <c r="N685" s="58"/>
    </row>
    <row r="686" spans="1:14" x14ac:dyDescent="0.25">
      <c r="A686" s="1" t="str">
        <f>IF(NOT(ISBLANK(C686)),CONCATENATE(PARAMETRES!$C$5,B686),"")</f>
        <v/>
      </c>
      <c r="B686" s="1" t="str">
        <f>IF(NOT(ISBLANK(C686)),CONCATENATE(PARAMETRES!$C$5,A686),"")</f>
        <v/>
      </c>
      <c r="M686" s="1">
        <f t="shared" si="10"/>
        <v>0</v>
      </c>
      <c r="N686" s="58"/>
    </row>
    <row r="687" spans="1:14" x14ac:dyDescent="0.25">
      <c r="A687" s="1" t="str">
        <f>IF(NOT(ISBLANK(C687)),CONCATENATE(PARAMETRES!$C$5,B687),"")</f>
        <v/>
      </c>
      <c r="B687" s="1" t="str">
        <f>IF(NOT(ISBLANK(C687)),CONCATENATE(PARAMETRES!$C$5,A687),"")</f>
        <v/>
      </c>
      <c r="M687" s="1">
        <f t="shared" si="10"/>
        <v>0</v>
      </c>
      <c r="N687" s="58"/>
    </row>
    <row r="688" spans="1:14" x14ac:dyDescent="0.25">
      <c r="A688" s="1" t="str">
        <f>IF(NOT(ISBLANK(C688)),CONCATENATE(PARAMETRES!$C$5,B688),"")</f>
        <v/>
      </c>
      <c r="B688" s="1" t="str">
        <f>IF(NOT(ISBLANK(C688)),CONCATENATE(PARAMETRES!$C$5,A688),"")</f>
        <v/>
      </c>
      <c r="M688" s="1">
        <f t="shared" si="10"/>
        <v>0</v>
      </c>
      <c r="N688" s="58"/>
    </row>
    <row r="689" spans="1:14" x14ac:dyDescent="0.25">
      <c r="A689" s="1" t="str">
        <f>IF(NOT(ISBLANK(C689)),CONCATENATE(PARAMETRES!$C$5,B689),"")</f>
        <v/>
      </c>
      <c r="B689" s="1" t="str">
        <f>IF(NOT(ISBLANK(C689)),CONCATENATE(PARAMETRES!$C$5,A689),"")</f>
        <v/>
      </c>
      <c r="M689" s="1">
        <f t="shared" si="10"/>
        <v>0</v>
      </c>
      <c r="N689" s="58"/>
    </row>
    <row r="690" spans="1:14" x14ac:dyDescent="0.25">
      <c r="A690" s="1" t="str">
        <f>IF(NOT(ISBLANK(C690)),CONCATENATE(PARAMETRES!$C$5,B690),"")</f>
        <v/>
      </c>
      <c r="B690" s="1" t="str">
        <f>IF(NOT(ISBLANK(C690)),CONCATENATE(PARAMETRES!$C$5,A690),"")</f>
        <v/>
      </c>
      <c r="M690" s="1">
        <f t="shared" si="10"/>
        <v>0</v>
      </c>
      <c r="N690" s="58"/>
    </row>
    <row r="691" spans="1:14" x14ac:dyDescent="0.25">
      <c r="A691" s="1" t="str">
        <f>IF(NOT(ISBLANK(C691)),CONCATENATE(PARAMETRES!$C$5,B691),"")</f>
        <v/>
      </c>
      <c r="B691" s="1" t="str">
        <f>IF(NOT(ISBLANK(C691)),CONCATENATE(PARAMETRES!$C$5,A691),"")</f>
        <v/>
      </c>
      <c r="M691" s="1">
        <f t="shared" si="10"/>
        <v>0</v>
      </c>
      <c r="N691" s="58"/>
    </row>
    <row r="692" spans="1:14" x14ac:dyDescent="0.25">
      <c r="A692" s="1" t="str">
        <f>IF(NOT(ISBLANK(C692)),CONCATENATE(PARAMETRES!$C$5,B692),"")</f>
        <v/>
      </c>
      <c r="B692" s="1" t="str">
        <f>IF(NOT(ISBLANK(C692)),CONCATENATE(PARAMETRES!$C$5,A692),"")</f>
        <v/>
      </c>
      <c r="M692" s="1">
        <f t="shared" si="10"/>
        <v>0</v>
      </c>
      <c r="N692" s="58"/>
    </row>
    <row r="693" spans="1:14" x14ac:dyDescent="0.25">
      <c r="A693" s="1" t="str">
        <f>IF(NOT(ISBLANK(C693)),CONCATENATE(PARAMETRES!$C$5,B693),"")</f>
        <v/>
      </c>
      <c r="B693" s="1" t="str">
        <f>IF(NOT(ISBLANK(C693)),CONCATENATE(PARAMETRES!$C$5,A693),"")</f>
        <v/>
      </c>
      <c r="M693" s="1">
        <f t="shared" si="10"/>
        <v>0</v>
      </c>
      <c r="N693" s="58"/>
    </row>
    <row r="694" spans="1:14" x14ac:dyDescent="0.25">
      <c r="A694" s="1" t="str">
        <f>IF(NOT(ISBLANK(C694)),CONCATENATE(PARAMETRES!$C$5,B694),"")</f>
        <v/>
      </c>
      <c r="B694" s="1" t="str">
        <f>IF(NOT(ISBLANK(C694)),CONCATENATE(PARAMETRES!$C$5,A694),"")</f>
        <v/>
      </c>
      <c r="M694" s="1">
        <f t="shared" si="10"/>
        <v>0</v>
      </c>
      <c r="N694" s="58"/>
    </row>
    <row r="695" spans="1:14" x14ac:dyDescent="0.25">
      <c r="A695" s="1" t="str">
        <f>IF(NOT(ISBLANK(C695)),CONCATENATE(PARAMETRES!$C$5,B695),"")</f>
        <v/>
      </c>
      <c r="B695" s="1" t="str">
        <f>IF(NOT(ISBLANK(C695)),CONCATENATE(PARAMETRES!$C$5,A695),"")</f>
        <v/>
      </c>
      <c r="M695" s="1">
        <f t="shared" si="10"/>
        <v>0</v>
      </c>
      <c r="N695" s="58"/>
    </row>
    <row r="696" spans="1:14" x14ac:dyDescent="0.25">
      <c r="A696" s="1" t="str">
        <f>IF(NOT(ISBLANK(C696)),CONCATENATE(PARAMETRES!$C$5,B696),"")</f>
        <v/>
      </c>
      <c r="B696" s="1" t="str">
        <f>IF(NOT(ISBLANK(C696)),CONCATENATE(PARAMETRES!$C$5,A696),"")</f>
        <v/>
      </c>
      <c r="M696" s="1">
        <f t="shared" si="10"/>
        <v>0</v>
      </c>
      <c r="N696" s="58"/>
    </row>
    <row r="697" spans="1:14" x14ac:dyDescent="0.25">
      <c r="A697" s="1" t="str">
        <f>IF(NOT(ISBLANK(C697)),CONCATENATE(PARAMETRES!$C$5,B697),"")</f>
        <v/>
      </c>
      <c r="B697" s="1" t="str">
        <f>IF(NOT(ISBLANK(C697)),CONCATENATE(PARAMETRES!$C$5,A697),"")</f>
        <v/>
      </c>
      <c r="M697" s="1">
        <f t="shared" si="10"/>
        <v>0</v>
      </c>
      <c r="N697" s="58"/>
    </row>
    <row r="698" spans="1:14" x14ac:dyDescent="0.25">
      <c r="A698" s="1" t="str">
        <f>IF(NOT(ISBLANK(C698)),CONCATENATE(PARAMETRES!$C$5,B698),"")</f>
        <v/>
      </c>
      <c r="B698" s="1" t="str">
        <f>IF(NOT(ISBLANK(C698)),CONCATENATE(PARAMETRES!$C$5,A698),"")</f>
        <v/>
      </c>
      <c r="M698" s="1">
        <f t="shared" si="10"/>
        <v>0</v>
      </c>
      <c r="N698" s="58"/>
    </row>
    <row r="699" spans="1:14" x14ac:dyDescent="0.25">
      <c r="B699" s="1" t="str">
        <f>IF(NOT(ISBLANK(C699)),CONCATENATE(PARAMETRES!$C$5,A699),"")</f>
        <v/>
      </c>
      <c r="M699" s="1">
        <f t="shared" si="10"/>
        <v>0</v>
      </c>
      <c r="N699" s="58"/>
    </row>
  </sheetData>
  <customSheetViews>
    <customSheetView guid="{C13BF634-D626-4580-8682-42E5361F180D}" showAutoFilter="1">
      <selection activeCell="B2" sqref="B2"/>
      <pageMargins left="0.7" right="0.7" top="0.75" bottom="0.75" header="0.3" footer="0.3"/>
      <autoFilter ref="A1:N699"/>
    </customSheetView>
  </customSheetViews>
  <conditionalFormatting sqref="M2:M700">
    <cfRule type="expression" dxfId="4" priority="1">
      <formula>L2&lt;K2</formula>
    </cfRule>
    <cfRule type="cellIs" dxfId="3" priority="2" operator="equal">
      <formula>0</formula>
    </cfRule>
    <cfRule type="expression" dxfId="2" priority="3">
      <formula>L2&gt;K2</formula>
    </cfRule>
  </conditionalFormatting>
  <dataValidations count="4">
    <dataValidation type="list" allowBlank="1" showInputMessage="1" showErrorMessage="1" sqref="G2:G699">
      <formula1>activites</formula1>
    </dataValidation>
    <dataValidation type="list" allowBlank="1" showInputMessage="1" showErrorMessage="1" sqref="E2:E699">
      <formula1>categories</formula1>
    </dataValidation>
    <dataValidation type="list" allowBlank="1" showInputMessage="1" showErrorMessage="1" sqref="N2:N699">
      <formula1>statut</formula1>
    </dataValidation>
    <dataValidation type="list" allowBlank="1" showInputMessage="1" showErrorMessage="1" sqref="F2:F699">
      <formula1>themes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PROJETS!$D$2:$D$700</xm:f>
          </x14:formula1>
          <xm:sqref>D2:D699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theme="9"/>
  </sheetPr>
  <dimension ref="A1:M30"/>
  <sheetViews>
    <sheetView topLeftCell="B1" workbookViewId="0">
      <selection activeCell="C5" sqref="C5"/>
    </sheetView>
  </sheetViews>
  <sheetFormatPr baseColWidth="10" defaultRowHeight="15" x14ac:dyDescent="0.25"/>
  <cols>
    <col min="1" max="1" width="14" bestFit="1" customWidth="1"/>
    <col min="2" max="2" width="19.42578125" bestFit="1" customWidth="1"/>
    <col min="3" max="3" width="15.42578125" bestFit="1" customWidth="1"/>
    <col min="5" max="5" width="9" bestFit="1" customWidth="1"/>
    <col min="6" max="6" width="23.85546875" bestFit="1" customWidth="1"/>
    <col min="7" max="7" width="2" bestFit="1" customWidth="1"/>
    <col min="8" max="8" width="14.7109375" bestFit="1" customWidth="1"/>
    <col min="9" max="9" width="2" bestFit="1" customWidth="1"/>
    <col min="10" max="10" width="15.42578125" bestFit="1" customWidth="1"/>
    <col min="11" max="11" width="2" bestFit="1" customWidth="1"/>
    <col min="13" max="13" width="2" bestFit="1" customWidth="1"/>
  </cols>
  <sheetData>
    <row r="1" spans="1:13" ht="18.75" x14ac:dyDescent="0.3">
      <c r="A1" s="16" t="s">
        <v>7</v>
      </c>
    </row>
    <row r="2" spans="1:13" x14ac:dyDescent="0.25">
      <c r="F2" s="75" t="s">
        <v>55</v>
      </c>
      <c r="G2" s="58"/>
      <c r="H2" s="75" t="s">
        <v>57</v>
      </c>
      <c r="I2" s="58"/>
      <c r="J2" s="75" t="s">
        <v>29</v>
      </c>
      <c r="K2" s="58"/>
      <c r="L2" s="75" t="s">
        <v>12</v>
      </c>
      <c r="M2" s="58"/>
    </row>
    <row r="3" spans="1:13" x14ac:dyDescent="0.25">
      <c r="B3" s="12" t="s">
        <v>93</v>
      </c>
      <c r="C3" t="s">
        <v>8</v>
      </c>
      <c r="F3" s="18" t="s">
        <v>59</v>
      </c>
      <c r="G3" s="71">
        <f>COUNTA(F3:F30)</f>
        <v>5</v>
      </c>
      <c r="H3" s="17" t="s">
        <v>62</v>
      </c>
      <c r="I3" s="70">
        <f>COUNTA(H3:H30)</f>
        <v>5</v>
      </c>
      <c r="J3" s="19" t="s">
        <v>62</v>
      </c>
      <c r="K3" s="69">
        <f>COUNTA(J3:J30)</f>
        <v>6</v>
      </c>
      <c r="L3" s="67" t="s">
        <v>16</v>
      </c>
      <c r="M3" s="68">
        <f>COUNTA(L3:L30)</f>
        <v>5</v>
      </c>
    </row>
    <row r="4" spans="1:13" x14ac:dyDescent="0.25">
      <c r="B4" s="12" t="s">
        <v>94</v>
      </c>
      <c r="C4" t="s">
        <v>11</v>
      </c>
      <c r="F4" s="18" t="s">
        <v>105</v>
      </c>
      <c r="G4" s="18"/>
      <c r="H4" s="17" t="s">
        <v>60</v>
      </c>
      <c r="I4" s="17"/>
      <c r="J4" s="19" t="s">
        <v>30</v>
      </c>
      <c r="K4" s="19"/>
      <c r="L4" s="67" t="s">
        <v>17</v>
      </c>
    </row>
    <row r="5" spans="1:13" x14ac:dyDescent="0.25">
      <c r="B5" s="12" t="s">
        <v>95</v>
      </c>
      <c r="C5" t="s">
        <v>19</v>
      </c>
      <c r="F5" s="18" t="s">
        <v>61</v>
      </c>
      <c r="G5" s="18"/>
      <c r="H5" s="17" t="s">
        <v>64</v>
      </c>
      <c r="I5" s="17"/>
      <c r="J5" s="19" t="s">
        <v>33</v>
      </c>
      <c r="K5" s="19"/>
      <c r="L5" s="67" t="s">
        <v>14</v>
      </c>
    </row>
    <row r="6" spans="1:13" x14ac:dyDescent="0.25">
      <c r="B6" s="12" t="s">
        <v>18</v>
      </c>
      <c r="C6" s="34">
        <f ca="1">TODAY()</f>
        <v>42739</v>
      </c>
      <c r="F6" s="18" t="s">
        <v>63</v>
      </c>
      <c r="G6" s="18"/>
      <c r="H6" s="17" t="s">
        <v>65</v>
      </c>
      <c r="I6" s="17"/>
      <c r="J6" s="19" t="s">
        <v>31</v>
      </c>
      <c r="K6" s="19"/>
      <c r="L6" s="67" t="s">
        <v>13</v>
      </c>
    </row>
    <row r="7" spans="1:13" x14ac:dyDescent="0.25">
      <c r="F7" s="18" t="s">
        <v>56</v>
      </c>
      <c r="G7" s="18"/>
      <c r="H7" s="17" t="s">
        <v>58</v>
      </c>
      <c r="I7" s="17"/>
      <c r="J7" s="19" t="s">
        <v>34</v>
      </c>
      <c r="K7" s="19"/>
      <c r="L7" s="67" t="s">
        <v>15</v>
      </c>
    </row>
    <row r="8" spans="1:13" x14ac:dyDescent="0.25">
      <c r="F8" s="18"/>
      <c r="H8" s="17"/>
      <c r="J8" s="19" t="s">
        <v>32</v>
      </c>
      <c r="K8" s="19"/>
      <c r="L8" s="67"/>
    </row>
    <row r="9" spans="1:13" x14ac:dyDescent="0.25">
      <c r="H9" s="17"/>
      <c r="J9" s="19"/>
    </row>
    <row r="30" spans="6:13" x14ac:dyDescent="0.25">
      <c r="F30" s="74"/>
      <c r="H30" s="72"/>
      <c r="J30" s="72"/>
      <c r="L30" s="73"/>
      <c r="M30" t="s">
        <v>163</v>
      </c>
    </row>
  </sheetData>
  <sortState ref="L3:L30">
    <sortCondition ref="L3"/>
  </sortState>
  <customSheetViews>
    <customSheetView guid="{C13BF634-D626-4580-8682-42E5361F180D}">
      <selection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DOCUMENTATIONS</vt:lpstr>
      <vt:lpstr>TABLEAUX</vt:lpstr>
      <vt:lpstr>GRAPHIQUES</vt:lpstr>
      <vt:lpstr>CLIENTS</vt:lpstr>
      <vt:lpstr>PROJETS</vt:lpstr>
      <vt:lpstr>TÂCHES</vt:lpstr>
      <vt:lpstr>PARAMETRES</vt:lpstr>
      <vt:lpstr>TÂCHES!_FilterDatabase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2016-11-29T10:56:37Z</dcterms:created>
  <dcterms:modified xsi:type="dcterms:W3CDTF">2017-01-04T10:40:16Z</dcterms:modified>
</cp:coreProperties>
</file>