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thony\Downloads\DISII-Projet2-master\DISII-Projet2-master\ressources\stockage\"/>
    </mc:Choice>
  </mc:AlternateContent>
  <bookViews>
    <workbookView xWindow="0" yWindow="0" windowWidth="20490" windowHeight="6930" tabRatio="670" activeTab="2"/>
  </bookViews>
  <sheets>
    <sheet name="Projet 1" sheetId="1" r:id="rId1"/>
    <sheet name="Suivi" sheetId="6" r:id="rId2"/>
    <sheet name="backup" sheetId="7" r:id="rId3"/>
    <sheet name="Table" sheetId="5" state="hidden" r:id="rId4"/>
  </sheets>
  <definedNames>
    <definedName name="ouinon">Table!$D$1:$D$2</definedName>
    <definedName name="semaine">Table!$A$1:$B$7</definedName>
    <definedName name="_xlnm.Print_Area" localSheetId="0">'Projet 1'!$A$1:$BO$55</definedName>
    <definedName name="_xlnm.Print_Area" localSheetId="1">Tableau1[#All]</definedName>
  </definedNames>
  <calcPr calcId="171027"/>
</workbook>
</file>

<file path=xl/calcChain.xml><?xml version="1.0" encoding="utf-8"?>
<calcChain xmlns="http://schemas.openxmlformats.org/spreadsheetml/2006/main">
  <c r="G11" i="1" l="1"/>
  <c r="E11" i="1" l="1"/>
  <c r="F42" i="1"/>
  <c r="F43" i="1"/>
  <c r="F44" i="1"/>
  <c r="F45" i="1"/>
  <c r="F46" i="1"/>
  <c r="F47" i="1"/>
  <c r="F48" i="1"/>
  <c r="F49" i="1"/>
  <c r="F50" i="1"/>
  <c r="F5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13" i="1"/>
  <c r="B13" i="1"/>
  <c r="C13" i="1"/>
  <c r="D13" i="1"/>
  <c r="A14" i="1"/>
  <c r="B14" i="1"/>
  <c r="C14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F12" i="1"/>
  <c r="D12" i="1"/>
  <c r="C12" i="1"/>
  <c r="B12" i="1"/>
  <c r="A12" i="1"/>
  <c r="E13" i="1" l="1"/>
  <c r="G13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2" i="1"/>
  <c r="G34" i="1" l="1"/>
  <c r="G35" i="1"/>
  <c r="G36" i="1"/>
  <c r="G37" i="1"/>
  <c r="G38" i="1"/>
  <c r="G39" i="1"/>
  <c r="G40" i="1"/>
  <c r="G41" i="1"/>
  <c r="H7" i="1"/>
  <c r="H8" i="1" l="1"/>
  <c r="I7" i="1"/>
  <c r="G27" i="1"/>
  <c r="G28" i="1"/>
  <c r="J7" i="1" l="1"/>
  <c r="I10" i="1"/>
  <c r="I9" i="1"/>
  <c r="I8" i="1" s="1"/>
  <c r="G29" i="1"/>
  <c r="G31" i="1"/>
  <c r="G32" i="1"/>
  <c r="G30" i="1"/>
  <c r="G33" i="1"/>
  <c r="G2" i="1"/>
  <c r="K7" i="1" l="1"/>
  <c r="J10" i="1"/>
  <c r="J9" i="1"/>
  <c r="J8" i="1" s="1"/>
  <c r="G12" i="1"/>
  <c r="G22" i="1"/>
  <c r="G24" i="1"/>
  <c r="G20" i="1"/>
  <c r="G23" i="1"/>
  <c r="G26" i="1"/>
  <c r="G25" i="1"/>
  <c r="G21" i="1"/>
  <c r="G19" i="1"/>
  <c r="G18" i="1"/>
  <c r="H9" i="1"/>
  <c r="L7" i="1" l="1"/>
  <c r="K10" i="1"/>
  <c r="K9" i="1"/>
  <c r="K8" i="1" s="1"/>
  <c r="G17" i="1"/>
  <c r="G15" i="1"/>
  <c r="G16" i="1"/>
  <c r="G14" i="1"/>
  <c r="H10" i="1"/>
  <c r="L10" i="1" l="1"/>
  <c r="L9" i="1"/>
  <c r="L8" i="1" s="1"/>
  <c r="M7" i="1"/>
  <c r="N7" i="1" l="1"/>
  <c r="M10" i="1"/>
  <c r="M9" i="1"/>
  <c r="M8" i="1" s="1"/>
  <c r="N9" i="1" l="1"/>
  <c r="N8" i="1" s="1"/>
  <c r="O7" i="1"/>
  <c r="N10" i="1"/>
  <c r="O9" i="1" l="1"/>
  <c r="O8" i="1" s="1"/>
  <c r="O10" i="1"/>
  <c r="P7" i="1"/>
  <c r="P9" i="1" l="1"/>
  <c r="P8" i="1" s="1"/>
  <c r="Q7" i="1"/>
  <c r="P10" i="1"/>
  <c r="Q10" i="1" l="1"/>
  <c r="Q9" i="1"/>
  <c r="Q8" i="1" s="1"/>
  <c r="R7" i="1"/>
  <c r="S7" i="1" l="1"/>
  <c r="R10" i="1"/>
  <c r="R9" i="1"/>
  <c r="R8" i="1" s="1"/>
  <c r="T7" i="1" l="1"/>
  <c r="S10" i="1"/>
  <c r="S9" i="1"/>
  <c r="S8" i="1" s="1"/>
  <c r="T9" i="1" l="1"/>
  <c r="T8" i="1" s="1"/>
  <c r="U7" i="1"/>
  <c r="T10" i="1"/>
  <c r="U10" i="1" l="1"/>
  <c r="U9" i="1"/>
  <c r="U8" i="1" s="1"/>
  <c r="V7" i="1"/>
  <c r="V9" i="1" l="1"/>
  <c r="V8" i="1" s="1"/>
  <c r="W7" i="1"/>
  <c r="V10" i="1"/>
  <c r="W9" i="1" l="1"/>
  <c r="W8" i="1" s="1"/>
  <c r="W10" i="1"/>
  <c r="X7" i="1"/>
  <c r="X10" i="1" l="1"/>
  <c r="X9" i="1"/>
  <c r="X8" i="1" s="1"/>
  <c r="Y7" i="1"/>
  <c r="Z7" i="1" l="1"/>
  <c r="Y10" i="1"/>
  <c r="Y9" i="1"/>
  <c r="Y8" i="1" s="1"/>
  <c r="Z9" i="1" l="1"/>
  <c r="Z8" i="1" s="1"/>
  <c r="AA7" i="1"/>
  <c r="Z10" i="1"/>
  <c r="AB7" i="1" l="1"/>
  <c r="AA9" i="1"/>
  <c r="AA8" i="1" s="1"/>
  <c r="AA10" i="1"/>
  <c r="AB10" i="1" l="1"/>
  <c r="AB9" i="1"/>
  <c r="AB8" i="1" s="1"/>
  <c r="AC7" i="1"/>
  <c r="AD7" i="1" l="1"/>
  <c r="AC10" i="1"/>
  <c r="AC9" i="1"/>
  <c r="AC8" i="1" s="1"/>
  <c r="AD9" i="1" l="1"/>
  <c r="AD8" i="1" s="1"/>
  <c r="AE7" i="1"/>
  <c r="AD10" i="1"/>
  <c r="AE9" i="1" l="1"/>
  <c r="AE8" i="1" s="1"/>
  <c r="AF7" i="1"/>
  <c r="AE10" i="1"/>
  <c r="AF10" i="1" l="1"/>
  <c r="AG7" i="1"/>
  <c r="AF9" i="1"/>
  <c r="AF8" i="1" s="1"/>
  <c r="AG10" i="1" l="1"/>
  <c r="AG9" i="1"/>
  <c r="AG8" i="1" s="1"/>
  <c r="AH7" i="1"/>
  <c r="AI7" i="1" l="1"/>
  <c r="AH10" i="1"/>
  <c r="AH9" i="1"/>
  <c r="AH8" i="1" s="1"/>
  <c r="AJ7" i="1" l="1"/>
  <c r="AI9" i="1"/>
  <c r="AI8" i="1" s="1"/>
  <c r="AI10" i="1"/>
  <c r="AJ10" i="1" l="1"/>
  <c r="AJ9" i="1"/>
  <c r="AJ8" i="1" s="1"/>
  <c r="AK7" i="1"/>
  <c r="AK10" i="1" l="1"/>
  <c r="AK9" i="1"/>
  <c r="AK8" i="1" s="1"/>
  <c r="AL7" i="1"/>
  <c r="AM7" i="1" l="1"/>
  <c r="AL10" i="1"/>
  <c r="AL9" i="1"/>
  <c r="AL8" i="1" s="1"/>
  <c r="AN7" i="1" l="1"/>
  <c r="AM10" i="1"/>
  <c r="AM9" i="1"/>
  <c r="AM8" i="1" s="1"/>
  <c r="AN9" i="1" l="1"/>
  <c r="AN8" i="1" s="1"/>
  <c r="AO7" i="1"/>
  <c r="AN10" i="1"/>
  <c r="AO10" i="1" l="1"/>
  <c r="AO9" i="1"/>
  <c r="AO8" i="1" s="1"/>
  <c r="AP7" i="1"/>
  <c r="AP9" i="1" l="1"/>
  <c r="AP8" i="1" s="1"/>
  <c r="AQ7" i="1"/>
  <c r="AP10" i="1"/>
  <c r="AR7" i="1" l="1"/>
  <c r="AQ9" i="1"/>
  <c r="AQ8" i="1" s="1"/>
  <c r="AQ10" i="1"/>
  <c r="AR10" i="1" l="1"/>
  <c r="AR9" i="1"/>
  <c r="AR8" i="1" s="1"/>
  <c r="AS7" i="1"/>
  <c r="AT7" i="1" l="1"/>
  <c r="AS10" i="1"/>
  <c r="AS9" i="1"/>
  <c r="AS8" i="1" s="1"/>
  <c r="AT9" i="1" l="1"/>
  <c r="AT8" i="1" s="1"/>
  <c r="AU7" i="1"/>
  <c r="AT10" i="1"/>
  <c r="AU9" i="1" l="1"/>
  <c r="AU8" i="1" s="1"/>
  <c r="AV7" i="1"/>
  <c r="AU10" i="1"/>
  <c r="AV10" i="1" l="1"/>
  <c r="AV9" i="1"/>
  <c r="AV8" i="1" s="1"/>
  <c r="AW7" i="1"/>
  <c r="AX7" i="1" l="1"/>
  <c r="AW10" i="1"/>
  <c r="AW9" i="1"/>
  <c r="AW8" i="1" s="1"/>
  <c r="AX9" i="1" l="1"/>
  <c r="AX8" i="1" s="1"/>
  <c r="AY7" i="1"/>
  <c r="AX10" i="1"/>
  <c r="AZ7" i="1" l="1"/>
  <c r="AY9" i="1"/>
  <c r="AY8" i="1" s="1"/>
  <c r="AY10" i="1"/>
  <c r="AZ10" i="1" l="1"/>
  <c r="AZ9" i="1"/>
  <c r="AZ8" i="1" s="1"/>
  <c r="BA7" i="1"/>
  <c r="BB7" i="1" l="1"/>
  <c r="BA10" i="1"/>
  <c r="BA9" i="1"/>
  <c r="BA8" i="1" s="1"/>
  <c r="BB9" i="1" l="1"/>
  <c r="BB8" i="1" s="1"/>
  <c r="BC7" i="1"/>
  <c r="BB10" i="1"/>
  <c r="BC9" i="1" l="1"/>
  <c r="BC8" i="1" s="1"/>
  <c r="BD7" i="1"/>
  <c r="BC10" i="1"/>
  <c r="BD10" i="1" l="1"/>
  <c r="BD9" i="1"/>
  <c r="BD8" i="1" s="1"/>
  <c r="BE7" i="1"/>
  <c r="BF7" i="1" l="1"/>
  <c r="BE10" i="1"/>
  <c r="BE9" i="1"/>
  <c r="BE8" i="1" s="1"/>
  <c r="BF9" i="1" l="1"/>
  <c r="BF8" i="1" s="1"/>
  <c r="BG7" i="1"/>
  <c r="BF10" i="1"/>
  <c r="BH7" i="1" l="1"/>
  <c r="BG9" i="1"/>
  <c r="BG8" i="1" s="1"/>
  <c r="BG10" i="1"/>
  <c r="BH10" i="1" l="1"/>
  <c r="BH9" i="1"/>
  <c r="BH8" i="1" s="1"/>
  <c r="BI7" i="1"/>
  <c r="BJ7" i="1" l="1"/>
  <c r="BI10" i="1"/>
  <c r="BI9" i="1"/>
  <c r="BI8" i="1" s="1"/>
  <c r="BJ9" i="1" l="1"/>
  <c r="BJ8" i="1" s="1"/>
  <c r="BK7" i="1"/>
  <c r="BJ10" i="1"/>
  <c r="BK9" i="1" l="1"/>
  <c r="BK8" i="1" s="1"/>
  <c r="BL7" i="1"/>
  <c r="BK10" i="1"/>
  <c r="BL10" i="1" l="1"/>
  <c r="BL9" i="1"/>
  <c r="BL8" i="1" s="1"/>
  <c r="BM7" i="1"/>
  <c r="BN7" i="1" l="1"/>
  <c r="BM10" i="1"/>
  <c r="BM9" i="1"/>
  <c r="BM8" i="1" s="1"/>
  <c r="BN9" i="1" l="1"/>
  <c r="BN8" i="1" s="1"/>
  <c r="BO7" i="1"/>
  <c r="BN10" i="1"/>
  <c r="BO9" i="1" l="1"/>
  <c r="BO8" i="1" s="1"/>
  <c r="BO10" i="1"/>
</calcChain>
</file>

<file path=xl/sharedStrings.xml><?xml version="1.0" encoding="utf-8"?>
<sst xmlns="http://schemas.openxmlformats.org/spreadsheetml/2006/main" count="470" uniqueCount="133">
  <si>
    <t>Projet</t>
  </si>
  <si>
    <t>Date de début</t>
  </si>
  <si>
    <t>Durée</t>
  </si>
  <si>
    <t>Date de fin</t>
  </si>
  <si>
    <t>L</t>
  </si>
  <si>
    <t>M</t>
  </si>
  <si>
    <t>J</t>
  </si>
  <si>
    <t>V</t>
  </si>
  <si>
    <t>S</t>
  </si>
  <si>
    <t>D</t>
  </si>
  <si>
    <t>Jours ouvrés uniquement</t>
  </si>
  <si>
    <t>OUI</t>
  </si>
  <si>
    <t>NON</t>
  </si>
  <si>
    <t>Détails du projet</t>
  </si>
  <si>
    <t>Chef de projet</t>
  </si>
  <si>
    <t>Tâches</t>
  </si>
  <si>
    <t>Réalisé</t>
  </si>
  <si>
    <t>id-tâche</t>
  </si>
  <si>
    <t>Id sous-tâche</t>
  </si>
  <si>
    <t>Auteur</t>
  </si>
  <si>
    <t>Réel</t>
  </si>
  <si>
    <t>Commentaire</t>
  </si>
  <si>
    <t>A</t>
  </si>
  <si>
    <t>Analyse</t>
  </si>
  <si>
    <t>a1</t>
  </si>
  <si>
    <t>Etude des documents</t>
  </si>
  <si>
    <t>Tous</t>
  </si>
  <si>
    <t>a2</t>
  </si>
  <si>
    <t>Rédaction cahier des spécifications</t>
  </si>
  <si>
    <t>Fiche sécurité</t>
  </si>
  <si>
    <t>a3</t>
  </si>
  <si>
    <t>Création des écrans (Scénario)</t>
  </si>
  <si>
    <t>Anthony</t>
  </si>
  <si>
    <t>a4</t>
  </si>
  <si>
    <t>Mise en situtation (Scénario)</t>
  </si>
  <si>
    <t>Démonstration de l'utilité des différents champs et boutons</t>
  </si>
  <si>
    <t>a5</t>
  </si>
  <si>
    <t>Diagramme de Gantt (suivi de projet)</t>
  </si>
  <si>
    <t>Corentin</t>
  </si>
  <si>
    <t>C</t>
  </si>
  <si>
    <t>Design</t>
  </si>
  <si>
    <t>c1</t>
  </si>
  <si>
    <t>Zoning</t>
  </si>
  <si>
    <t>c2</t>
  </si>
  <si>
    <t>Réalisation Logo Entreprise Dev</t>
  </si>
  <si>
    <t>Théophile</t>
  </si>
  <si>
    <t>c3</t>
  </si>
  <si>
    <t>Mockup</t>
  </si>
  <si>
    <t>c4</t>
  </si>
  <si>
    <t>Maquette Large desktop</t>
  </si>
  <si>
    <t>c5</t>
  </si>
  <si>
    <t>Maquette Medium desktop</t>
  </si>
  <si>
    <t>c6</t>
  </si>
  <si>
    <t>Maquette Tablette</t>
  </si>
  <si>
    <t>c7</t>
  </si>
  <si>
    <t>Maquette Mobile</t>
  </si>
  <si>
    <t>c8</t>
  </si>
  <si>
    <t>Création vignettes</t>
  </si>
  <si>
    <t>Avatar profil/groupe</t>
  </si>
  <si>
    <t>c9</t>
  </si>
  <si>
    <t>Rédaction charte graphique</t>
  </si>
  <si>
    <t>c10</t>
  </si>
  <si>
    <t>Réalisation Logo Association</t>
  </si>
  <si>
    <t>Base de données</t>
  </si>
  <si>
    <t>d1</t>
  </si>
  <si>
    <t>Analyse des données</t>
  </si>
  <si>
    <t>d2</t>
  </si>
  <si>
    <t>Réalisation MCD/MLD</t>
  </si>
  <si>
    <t>d3</t>
  </si>
  <si>
    <t>Mise en place BD</t>
  </si>
  <si>
    <t>d4</t>
  </si>
  <si>
    <t>Rédaction dictionnnaire BD</t>
  </si>
  <si>
    <t>E</t>
  </si>
  <si>
    <t>Développement</t>
  </si>
  <si>
    <t>e1</t>
  </si>
  <si>
    <t>Mise en place environnement</t>
  </si>
  <si>
    <t>e10</t>
  </si>
  <si>
    <t>Rédaction documents développeur</t>
  </si>
  <si>
    <t>e11</t>
  </si>
  <si>
    <t>Rédaction guide utilisateur</t>
  </si>
  <si>
    <t>e2</t>
  </si>
  <si>
    <t xml:space="preserve">Installation des dépendances </t>
  </si>
  <si>
    <t>Smarty, MVC, Bootstrap, JS, Ajax</t>
  </si>
  <si>
    <t>e3</t>
  </si>
  <si>
    <t>Configuration Smarty</t>
  </si>
  <si>
    <t>e4</t>
  </si>
  <si>
    <t xml:space="preserve">Structuration template </t>
  </si>
  <si>
    <t>HTML, CSS, Bootstrap</t>
  </si>
  <si>
    <t>e5</t>
  </si>
  <si>
    <t>Préparation du contrôleur</t>
  </si>
  <si>
    <t>e6</t>
  </si>
  <si>
    <t>Préparation du modèle</t>
  </si>
  <si>
    <t>Requêtes SQL</t>
  </si>
  <si>
    <t>e7</t>
  </si>
  <si>
    <t>Préparation des vues</t>
  </si>
  <si>
    <t>e8</t>
  </si>
  <si>
    <t>Adaptation des vues par les modèles</t>
  </si>
  <si>
    <t>e9</t>
  </si>
  <si>
    <t>Test de l'intégration</t>
  </si>
  <si>
    <t>Test des fonctionnalitées</t>
  </si>
  <si>
    <t>F</t>
  </si>
  <si>
    <t>Déploiment</t>
  </si>
  <si>
    <t>f2</t>
  </si>
  <si>
    <t>Intégration à l'existant</t>
  </si>
  <si>
    <t>f3</t>
  </si>
  <si>
    <t>Test globale</t>
  </si>
  <si>
    <t>Test sur appli terminée</t>
  </si>
  <si>
    <t>G</t>
  </si>
  <si>
    <t>Documentation</t>
  </si>
  <si>
    <t>g1</t>
  </si>
  <si>
    <t>Rapport de veille</t>
  </si>
  <si>
    <t>g2</t>
  </si>
  <si>
    <t>Rédaction convention nommage/codage</t>
  </si>
  <si>
    <t>H</t>
  </si>
  <si>
    <t>Soutenance</t>
  </si>
  <si>
    <t>h1</t>
  </si>
  <si>
    <t>Création powerpoint</t>
  </si>
  <si>
    <t>h2</t>
  </si>
  <si>
    <t>Préparation soutenance</t>
  </si>
  <si>
    <t>I</t>
  </si>
  <si>
    <t>Préparation des espaces de travail</t>
  </si>
  <si>
    <t>I1</t>
  </si>
  <si>
    <t>I2</t>
  </si>
  <si>
    <t>Shaïma</t>
  </si>
  <si>
    <t>I3</t>
  </si>
  <si>
    <t>I4</t>
  </si>
  <si>
    <t>Estimation</t>
  </si>
  <si>
    <t>Projet 2</t>
  </si>
  <si>
    <t>Sous-tâches</t>
  </si>
  <si>
    <t>Site Dynamique PHP MVC</t>
  </si>
  <si>
    <t>Groupe 3</t>
  </si>
  <si>
    <t>Sous-Tâche abandonnée. Non Nécessaire au sujet demandé</t>
  </si>
  <si>
    <r>
      <t>Commentaires :</t>
    </r>
    <r>
      <rPr>
        <b/>
        <sz val="9"/>
        <color theme="1"/>
        <rFont val="Calibri"/>
        <family val="2"/>
        <scheme val="minor"/>
      </rPr>
      <t xml:space="preserve"> </t>
    </r>
    <r>
      <rPr>
        <sz val="9"/>
        <color theme="1"/>
        <rFont val="Calibri"/>
        <family val="2"/>
        <scheme val="minor"/>
      </rPr>
      <t>Le diagramme de Gantt permet d'avoir une première vue sur les jalons du projet. Le tableau de suivi quant à lui permet d'avoir une vue sur l'estimation des sous-tâches. Le tableau de suivi sert également à la création de fiche journalière. Il reprend une ligne entière pour créer un document unique à l'utilisateur.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</si>
</sst>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164" fontId="3" fillId="0" borderId="0" xfId="0" applyNumberFormat="1" applyFont="1" applyAlignment="1">
      <alignment horizontal="left"/>
    </xf>
    <xf numFmtId="164" fontId="3" fillId="0" borderId="1" xfId="0" applyNumberFormat="1" applyFont="1" applyBorder="1" applyAlignment="1">
      <alignment horizontal="left" textRotation="90"/>
    </xf>
    <xf numFmtId="164" fontId="3" fillId="0" borderId="0" xfId="0" applyNumberFormat="1" applyFont="1" applyAlignment="1">
      <alignment horizontal="left" textRotation="90"/>
    </xf>
    <xf numFmtId="0" fontId="2" fillId="0" borderId="0" xfId="0" applyFont="1" applyAlignment="1">
      <alignment horizontal="left"/>
    </xf>
    <xf numFmtId="0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 vertical="top" textRotation="90"/>
    </xf>
    <xf numFmtId="0" fontId="2" fillId="0" borderId="2" xfId="0" applyNumberFormat="1" applyFont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9" fontId="2" fillId="0" borderId="0" xfId="1" applyFont="1"/>
    <xf numFmtId="9" fontId="3" fillId="0" borderId="0" xfId="1" applyFont="1" applyAlignment="1">
      <alignment horizontal="left"/>
    </xf>
    <xf numFmtId="9" fontId="2" fillId="0" borderId="0" xfId="1" applyFont="1" applyAlignment="1">
      <alignment horizontal="left"/>
    </xf>
    <xf numFmtId="9" fontId="3" fillId="0" borderId="3" xfId="1" applyFont="1" applyFill="1" applyBorder="1" applyAlignment="1">
      <alignment horizontal="left" vertical="center" wrapText="1"/>
    </xf>
    <xf numFmtId="9" fontId="3" fillId="0" borderId="0" xfId="1" applyFont="1" applyBorder="1" applyAlignment="1">
      <alignment horizontal="left"/>
    </xf>
    <xf numFmtId="9" fontId="2" fillId="0" borderId="0" xfId="1" applyFont="1" applyBorder="1" applyAlignment="1">
      <alignment horizontal="left"/>
    </xf>
    <xf numFmtId="14" fontId="2" fillId="0" borderId="0" xfId="1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NumberFormat="1" applyFont="1" applyFill="1"/>
    <xf numFmtId="9" fontId="4" fillId="2" borderId="0" xfId="1" applyFont="1" applyFill="1"/>
    <xf numFmtId="0" fontId="7" fillId="0" borderId="0" xfId="0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7" fillId="0" borderId="7" xfId="0" applyFont="1" applyBorder="1" applyAlignment="1"/>
    <xf numFmtId="14" fontId="7" fillId="0" borderId="6" xfId="0" applyNumberFormat="1" applyFont="1" applyBorder="1" applyAlignment="1">
      <alignment horizontal="left"/>
    </xf>
    <xf numFmtId="9" fontId="4" fillId="2" borderId="0" xfId="1" applyFont="1" applyFill="1" applyBorder="1" applyAlignment="1">
      <alignment horizontal="left"/>
    </xf>
    <xf numFmtId="9" fontId="2" fillId="0" borderId="0" xfId="1" applyFont="1" applyFill="1" applyBorder="1" applyAlignment="1">
      <alignment horizontal="left"/>
    </xf>
    <xf numFmtId="0" fontId="7" fillId="0" borderId="8" xfId="0" applyFont="1" applyBorder="1" applyAlignment="1">
      <alignment horizontal="left"/>
    </xf>
    <xf numFmtId="14" fontId="2" fillId="0" borderId="0" xfId="0" quotePrefix="1" applyNumberFormat="1" applyFont="1" applyFill="1" applyAlignment="1">
      <alignment horizontal="left"/>
    </xf>
    <xf numFmtId="0" fontId="7" fillId="0" borderId="6" xfId="0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14" fontId="0" fillId="0" borderId="0" xfId="0" applyNumberFormat="1"/>
    <xf numFmtId="9" fontId="0" fillId="0" borderId="0" xfId="0" applyNumberFormat="1"/>
    <xf numFmtId="14" fontId="4" fillId="2" borderId="0" xfId="0" applyNumberFormat="1" applyFont="1" applyFill="1" applyAlignment="1">
      <alignment horizontal="left"/>
    </xf>
    <xf numFmtId="164" fontId="8" fillId="0" borderId="6" xfId="0" applyNumberFormat="1" applyFont="1" applyBorder="1" applyAlignment="1">
      <alignment horizontal="left" vertical="top" wrapText="1"/>
    </xf>
    <xf numFmtId="164" fontId="6" fillId="0" borderId="7" xfId="0" applyNumberFormat="1" applyFont="1" applyBorder="1" applyAlignment="1">
      <alignment horizontal="left" vertical="top" wrapText="1"/>
    </xf>
    <xf numFmtId="164" fontId="6" fillId="0" borderId="8" xfId="0" applyNumberFormat="1" applyFont="1" applyBorder="1" applyAlignment="1">
      <alignment horizontal="left" vertical="top" wrapText="1"/>
    </xf>
    <xf numFmtId="0" fontId="7" fillId="0" borderId="4" xfId="0" applyFont="1" applyBorder="1" applyAlignment="1">
      <alignment horizontal="left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9" fontId="3" fillId="0" borderId="2" xfId="1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urcentage" xfId="1" builtinId="5"/>
  </cellStyles>
  <dxfs count="17">
    <dxf>
      <numFmt numFmtId="13" formatCode="0%"/>
    </dxf>
    <dxf>
      <numFmt numFmtId="19" formatCode="dd/mm/yyyy"/>
    </dxf>
    <dxf>
      <numFmt numFmtId="13" formatCode="0%"/>
    </dxf>
    <dxf>
      <numFmt numFmtId="19" formatCode="dd/mm/yyyy"/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font>
        <color theme="0"/>
      </font>
      <fill>
        <gradientFill degree="270">
          <stop position="0">
            <color theme="0"/>
          </stop>
          <stop position="1">
            <color theme="5" tint="0.40000610370189521"/>
          </stop>
        </gradientFill>
      </fill>
      <border>
        <left/>
        <right/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4"/>
          </stop>
        </gradientFill>
      </fill>
      <border>
        <top style="thin">
          <color auto="1"/>
        </top>
        <bottom style="thin">
          <color auto="1"/>
        </bottom>
      </border>
    </dxf>
    <dxf>
      <fill>
        <gradientFill degree="270">
          <stop position="0">
            <color theme="0"/>
          </stop>
          <stop position="1">
            <color theme="6"/>
          </stop>
        </gradientFill>
      </fill>
      <border>
        <top style="thin">
          <color auto="1"/>
        </top>
        <bottom style="thin">
          <color auto="1"/>
        </bottom>
      </border>
    </dxf>
    <dxf>
      <font>
        <color theme="0"/>
      </font>
    </dxf>
    <dxf>
      <border>
        <left style="thin">
          <color rgb="FFFF0000"/>
        </left>
        <vertical/>
        <horizontal/>
      </border>
    </dxf>
    <dxf>
      <border>
        <left/>
        <right style="thin">
          <color theme="0" tint="-0.34998626667073579"/>
        </right>
        <top/>
        <bottom/>
        <vertical/>
        <horizontal/>
      </border>
    </dxf>
    <dxf>
      <border>
        <left style="thin">
          <color theme="1" tint="0.499984740745262"/>
        </left>
        <vertical/>
        <horizontal/>
      </border>
    </dxf>
    <dxf>
      <font>
        <color theme="0"/>
      </font>
    </dxf>
    <dxf>
      <border>
        <left style="thin">
          <color theme="0" tint="-0.34998626667073579"/>
        </left>
        <vertical/>
        <horizontal/>
      </border>
    </dxf>
  </dxfs>
  <tableStyles count="0" defaultTableStyle="TableStyleMedium2" defaultPivotStyle="PivotStyleLight16"/>
  <colors>
    <mruColors>
      <color rgb="FFFF7575"/>
      <color rgb="FFFC4653"/>
      <color rgb="FFD07C7A"/>
      <color rgb="FFA7C46E"/>
      <color rgb="FF88E8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croll" dx="16" fmlaLink="$G$1" horiz="1" inc="5" max="18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</xdr:row>
          <xdr:rowOff>28575</xdr:rowOff>
        </xdr:from>
        <xdr:to>
          <xdr:col>66</xdr:col>
          <xdr:colOff>133350</xdr:colOff>
          <xdr:row>2</xdr:row>
          <xdr:rowOff>123825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Tableau1" displayName="Tableau1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3"/>
    <tableColumn id="7" name="Durée"/>
    <tableColumn id="8" name="Réalisé" dataDxfId="2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1:K41" totalsRowShown="0">
  <autoFilter ref="A1:K41"/>
  <tableColumns count="11">
    <tableColumn id="1" name="id-tâche"/>
    <tableColumn id="2" name="Tâches"/>
    <tableColumn id="3" name="Id sous-tâche"/>
    <tableColumn id="4" name="Sous-tâches"/>
    <tableColumn id="5" name="Auteur"/>
    <tableColumn id="6" name="Date de début" dataDxfId="1"/>
    <tableColumn id="7" name="Durée"/>
    <tableColumn id="8" name="Réalisé" dataDxfId="0"/>
    <tableColumn id="9" name="Estimation"/>
    <tableColumn id="10" name="Réel"/>
    <tableColumn id="11" name="Commen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O99"/>
  <sheetViews>
    <sheetView showGridLines="0" zoomScaleNormal="100" workbookViewId="0">
      <pane ySplit="10" topLeftCell="A11" activePane="bottomLeft" state="frozen"/>
      <selection pane="bottomLeft" activeCell="A8" sqref="A8"/>
    </sheetView>
  </sheetViews>
  <sheetFormatPr baseColWidth="10" defaultColWidth="11" defaultRowHeight="11.25" x14ac:dyDescent="0.2"/>
  <cols>
    <col min="1" max="1" width="4" style="7" bestFit="1" customWidth="1"/>
    <col min="2" max="2" width="16.28515625" style="1" customWidth="1"/>
    <col min="3" max="3" width="11.85546875" style="7" customWidth="1"/>
    <col min="4" max="4" width="5.5703125" style="2" customWidth="1"/>
    <col min="5" max="5" width="9.28515625" style="7" bestFit="1" customWidth="1"/>
    <col min="6" max="6" width="6.42578125" style="17" customWidth="1"/>
    <col min="7" max="7" width="5.42578125" style="12" hidden="1" customWidth="1"/>
    <col min="8" max="67" width="2.5703125" style="1" customWidth="1"/>
    <col min="68" max="16384" width="11" style="1"/>
  </cols>
  <sheetData>
    <row r="1" spans="1:67" ht="15" x14ac:dyDescent="0.25">
      <c r="A1" s="41" t="s">
        <v>13</v>
      </c>
      <c r="B1" s="41"/>
      <c r="C1" s="42"/>
      <c r="D1" s="42"/>
      <c r="E1" s="42"/>
      <c r="G1" s="1">
        <v>0</v>
      </c>
    </row>
    <row r="2" spans="1:67" ht="12" x14ac:dyDescent="0.2">
      <c r="A2" s="43" t="s">
        <v>0</v>
      </c>
      <c r="B2" s="43"/>
      <c r="C2" s="40" t="s">
        <v>129</v>
      </c>
      <c r="D2" s="40"/>
      <c r="E2" s="40"/>
      <c r="G2" s="3">
        <f ca="1">TODAY()</f>
        <v>42759</v>
      </c>
    </row>
    <row r="3" spans="1:67" ht="12" x14ac:dyDescent="0.2">
      <c r="A3" s="43" t="s">
        <v>14</v>
      </c>
      <c r="B3" s="43"/>
      <c r="C3" s="40" t="s">
        <v>130</v>
      </c>
      <c r="D3" s="40"/>
      <c r="E3" s="40"/>
      <c r="G3" s="3"/>
    </row>
    <row r="4" spans="1:67" ht="10.5" customHeight="1" x14ac:dyDescent="0.2">
      <c r="A4" s="44"/>
      <c r="B4" s="45"/>
      <c r="C4" s="23"/>
      <c r="D4" s="24"/>
      <c r="E4" s="25"/>
      <c r="G4" s="3"/>
    </row>
    <row r="5" spans="1:67" ht="12" x14ac:dyDescent="0.2">
      <c r="A5" s="43" t="s">
        <v>10</v>
      </c>
      <c r="B5" s="43"/>
      <c r="C5" s="32" t="s">
        <v>12</v>
      </c>
      <c r="D5" s="26"/>
      <c r="E5" s="30"/>
      <c r="G5" s="3"/>
    </row>
    <row r="6" spans="1:67" ht="12" x14ac:dyDescent="0.2">
      <c r="A6" s="43" t="s">
        <v>1</v>
      </c>
      <c r="B6" s="43"/>
      <c r="C6" s="27">
        <v>42740</v>
      </c>
      <c r="D6" s="26"/>
      <c r="E6" s="30"/>
      <c r="G6" s="3"/>
    </row>
    <row r="7" spans="1:67" s="4" customFormat="1" ht="81" customHeight="1" x14ac:dyDescent="0.2">
      <c r="A7" s="37" t="s">
        <v>132</v>
      </c>
      <c r="B7" s="38"/>
      <c r="C7" s="38"/>
      <c r="D7" s="38"/>
      <c r="E7" s="39"/>
      <c r="F7" s="16"/>
      <c r="G7" s="13"/>
      <c r="H7" s="5">
        <f>C6+G1</f>
        <v>42740</v>
      </c>
      <c r="I7" s="6">
        <f>H7+1</f>
        <v>42741</v>
      </c>
      <c r="J7" s="6">
        <f t="shared" ref="J7:BO7" si="0">I7+1</f>
        <v>42742</v>
      </c>
      <c r="K7" s="6">
        <f t="shared" si="0"/>
        <v>42743</v>
      </c>
      <c r="L7" s="6">
        <f t="shared" si="0"/>
        <v>42744</v>
      </c>
      <c r="M7" s="6">
        <f t="shared" si="0"/>
        <v>42745</v>
      </c>
      <c r="N7" s="6">
        <f t="shared" si="0"/>
        <v>42746</v>
      </c>
      <c r="O7" s="6">
        <f t="shared" si="0"/>
        <v>42747</v>
      </c>
      <c r="P7" s="6">
        <f t="shared" si="0"/>
        <v>42748</v>
      </c>
      <c r="Q7" s="6">
        <f t="shared" si="0"/>
        <v>42749</v>
      </c>
      <c r="R7" s="6">
        <f t="shared" si="0"/>
        <v>42750</v>
      </c>
      <c r="S7" s="6">
        <f t="shared" si="0"/>
        <v>42751</v>
      </c>
      <c r="T7" s="6">
        <f t="shared" si="0"/>
        <v>42752</v>
      </c>
      <c r="U7" s="6">
        <f t="shared" si="0"/>
        <v>42753</v>
      </c>
      <c r="V7" s="6">
        <f t="shared" si="0"/>
        <v>42754</v>
      </c>
      <c r="W7" s="6">
        <f t="shared" si="0"/>
        <v>42755</v>
      </c>
      <c r="X7" s="6">
        <f t="shared" si="0"/>
        <v>42756</v>
      </c>
      <c r="Y7" s="6">
        <f t="shared" si="0"/>
        <v>42757</v>
      </c>
      <c r="Z7" s="6">
        <f t="shared" si="0"/>
        <v>42758</v>
      </c>
      <c r="AA7" s="6">
        <f t="shared" si="0"/>
        <v>42759</v>
      </c>
      <c r="AB7" s="6">
        <f t="shared" si="0"/>
        <v>42760</v>
      </c>
      <c r="AC7" s="6">
        <f t="shared" si="0"/>
        <v>42761</v>
      </c>
      <c r="AD7" s="6">
        <f t="shared" si="0"/>
        <v>42762</v>
      </c>
      <c r="AE7" s="6">
        <f t="shared" si="0"/>
        <v>42763</v>
      </c>
      <c r="AF7" s="6">
        <f t="shared" si="0"/>
        <v>42764</v>
      </c>
      <c r="AG7" s="6">
        <f t="shared" si="0"/>
        <v>42765</v>
      </c>
      <c r="AH7" s="6">
        <f t="shared" si="0"/>
        <v>42766</v>
      </c>
      <c r="AI7" s="6">
        <f t="shared" si="0"/>
        <v>42767</v>
      </c>
      <c r="AJ7" s="6">
        <f t="shared" si="0"/>
        <v>42768</v>
      </c>
      <c r="AK7" s="6">
        <f t="shared" si="0"/>
        <v>42769</v>
      </c>
      <c r="AL7" s="6">
        <f t="shared" si="0"/>
        <v>42770</v>
      </c>
      <c r="AM7" s="6">
        <f t="shared" si="0"/>
        <v>42771</v>
      </c>
      <c r="AN7" s="6">
        <f t="shared" si="0"/>
        <v>42772</v>
      </c>
      <c r="AO7" s="6">
        <f t="shared" si="0"/>
        <v>42773</v>
      </c>
      <c r="AP7" s="6">
        <f t="shared" si="0"/>
        <v>42774</v>
      </c>
      <c r="AQ7" s="6">
        <f t="shared" si="0"/>
        <v>42775</v>
      </c>
      <c r="AR7" s="6">
        <f t="shared" si="0"/>
        <v>42776</v>
      </c>
      <c r="AS7" s="6">
        <f t="shared" si="0"/>
        <v>42777</v>
      </c>
      <c r="AT7" s="6">
        <f t="shared" si="0"/>
        <v>42778</v>
      </c>
      <c r="AU7" s="6">
        <f t="shared" si="0"/>
        <v>42779</v>
      </c>
      <c r="AV7" s="6">
        <f t="shared" si="0"/>
        <v>42780</v>
      </c>
      <c r="AW7" s="6">
        <f t="shared" si="0"/>
        <v>42781</v>
      </c>
      <c r="AX7" s="6">
        <f t="shared" si="0"/>
        <v>42782</v>
      </c>
      <c r="AY7" s="6">
        <f t="shared" si="0"/>
        <v>42783</v>
      </c>
      <c r="AZ7" s="6">
        <f t="shared" si="0"/>
        <v>42784</v>
      </c>
      <c r="BA7" s="6">
        <f t="shared" si="0"/>
        <v>42785</v>
      </c>
      <c r="BB7" s="6">
        <f t="shared" si="0"/>
        <v>42786</v>
      </c>
      <c r="BC7" s="6">
        <f t="shared" si="0"/>
        <v>42787</v>
      </c>
      <c r="BD7" s="6">
        <f t="shared" si="0"/>
        <v>42788</v>
      </c>
      <c r="BE7" s="6">
        <f t="shared" si="0"/>
        <v>42789</v>
      </c>
      <c r="BF7" s="6">
        <f t="shared" si="0"/>
        <v>42790</v>
      </c>
      <c r="BG7" s="6">
        <f t="shared" si="0"/>
        <v>42791</v>
      </c>
      <c r="BH7" s="6">
        <f t="shared" si="0"/>
        <v>42792</v>
      </c>
      <c r="BI7" s="6">
        <f t="shared" si="0"/>
        <v>42793</v>
      </c>
      <c r="BJ7" s="6">
        <f t="shared" si="0"/>
        <v>42794</v>
      </c>
      <c r="BK7" s="6">
        <f t="shared" si="0"/>
        <v>42795</v>
      </c>
      <c r="BL7" s="6">
        <f t="shared" si="0"/>
        <v>42796</v>
      </c>
      <c r="BM7" s="6">
        <f t="shared" si="0"/>
        <v>42797</v>
      </c>
      <c r="BN7" s="6">
        <f t="shared" si="0"/>
        <v>42798</v>
      </c>
      <c r="BO7" s="6">
        <f t="shared" si="0"/>
        <v>42799</v>
      </c>
    </row>
    <row r="8" spans="1:67" s="7" customFormat="1" ht="28.5" customHeight="1" x14ac:dyDescent="0.2">
      <c r="D8" s="8"/>
      <c r="F8" s="17"/>
      <c r="G8" s="14"/>
      <c r="H8" s="9" t="str">
        <f>"S "&amp;WEEKNUM(H7,2)</f>
        <v>S 2</v>
      </c>
      <c r="I8" s="9" t="str">
        <f t="shared" ref="I8" si="1">IF(I9="L","S "&amp;WEEKNUM(I7,2),"")</f>
        <v/>
      </c>
      <c r="J8" s="9" t="str">
        <f t="shared" ref="J8:BO8" si="2">IF(J9="L","S "&amp;WEEKNUM(J7,2),"")</f>
        <v/>
      </c>
      <c r="K8" s="9" t="str">
        <f t="shared" si="2"/>
        <v/>
      </c>
      <c r="L8" s="9" t="str">
        <f t="shared" si="2"/>
        <v>S 3</v>
      </c>
      <c r="M8" s="9" t="str">
        <f t="shared" si="2"/>
        <v/>
      </c>
      <c r="N8" s="9" t="str">
        <f t="shared" si="2"/>
        <v/>
      </c>
      <c r="O8" s="9" t="str">
        <f t="shared" si="2"/>
        <v/>
      </c>
      <c r="P8" s="9" t="str">
        <f t="shared" si="2"/>
        <v/>
      </c>
      <c r="Q8" s="9" t="str">
        <f t="shared" si="2"/>
        <v/>
      </c>
      <c r="R8" s="9" t="str">
        <f t="shared" si="2"/>
        <v/>
      </c>
      <c r="S8" s="9" t="str">
        <f t="shared" si="2"/>
        <v>S 4</v>
      </c>
      <c r="T8" s="9" t="str">
        <f t="shared" si="2"/>
        <v/>
      </c>
      <c r="U8" s="9" t="str">
        <f t="shared" si="2"/>
        <v/>
      </c>
      <c r="V8" s="9" t="str">
        <f t="shared" si="2"/>
        <v/>
      </c>
      <c r="W8" s="9" t="str">
        <f t="shared" si="2"/>
        <v/>
      </c>
      <c r="X8" s="9" t="str">
        <f t="shared" si="2"/>
        <v/>
      </c>
      <c r="Y8" s="9" t="str">
        <f t="shared" si="2"/>
        <v/>
      </c>
      <c r="Z8" s="9" t="str">
        <f t="shared" si="2"/>
        <v>S 5</v>
      </c>
      <c r="AA8" s="9" t="str">
        <f t="shared" si="2"/>
        <v/>
      </c>
      <c r="AB8" s="9" t="str">
        <f t="shared" si="2"/>
        <v/>
      </c>
      <c r="AC8" s="9" t="str">
        <f t="shared" si="2"/>
        <v/>
      </c>
      <c r="AD8" s="9" t="str">
        <f t="shared" si="2"/>
        <v/>
      </c>
      <c r="AE8" s="9" t="str">
        <f t="shared" si="2"/>
        <v/>
      </c>
      <c r="AF8" s="9" t="str">
        <f t="shared" si="2"/>
        <v/>
      </c>
      <c r="AG8" s="9" t="str">
        <f t="shared" si="2"/>
        <v>S 6</v>
      </c>
      <c r="AH8" s="9" t="str">
        <f t="shared" si="2"/>
        <v/>
      </c>
      <c r="AI8" s="9" t="str">
        <f t="shared" si="2"/>
        <v/>
      </c>
      <c r="AJ8" s="9" t="str">
        <f t="shared" si="2"/>
        <v/>
      </c>
      <c r="AK8" s="9" t="str">
        <f t="shared" si="2"/>
        <v/>
      </c>
      <c r="AL8" s="9" t="str">
        <f t="shared" si="2"/>
        <v/>
      </c>
      <c r="AM8" s="9" t="str">
        <f t="shared" si="2"/>
        <v/>
      </c>
      <c r="AN8" s="9" t="str">
        <f t="shared" si="2"/>
        <v>S 7</v>
      </c>
      <c r="AO8" s="9" t="str">
        <f t="shared" si="2"/>
        <v/>
      </c>
      <c r="AP8" s="9" t="str">
        <f t="shared" si="2"/>
        <v/>
      </c>
      <c r="AQ8" s="9" t="str">
        <f t="shared" si="2"/>
        <v/>
      </c>
      <c r="AR8" s="9" t="str">
        <f t="shared" si="2"/>
        <v/>
      </c>
      <c r="AS8" s="9" t="str">
        <f t="shared" si="2"/>
        <v/>
      </c>
      <c r="AT8" s="9" t="str">
        <f t="shared" si="2"/>
        <v/>
      </c>
      <c r="AU8" s="9" t="str">
        <f t="shared" si="2"/>
        <v>S 8</v>
      </c>
      <c r="AV8" s="9" t="str">
        <f t="shared" si="2"/>
        <v/>
      </c>
      <c r="AW8" s="9" t="str">
        <f t="shared" si="2"/>
        <v/>
      </c>
      <c r="AX8" s="9" t="str">
        <f t="shared" si="2"/>
        <v/>
      </c>
      <c r="AY8" s="9" t="str">
        <f t="shared" si="2"/>
        <v/>
      </c>
      <c r="AZ8" s="9" t="str">
        <f t="shared" si="2"/>
        <v/>
      </c>
      <c r="BA8" s="9" t="str">
        <f t="shared" si="2"/>
        <v/>
      </c>
      <c r="BB8" s="9" t="str">
        <f t="shared" si="2"/>
        <v>S 9</v>
      </c>
      <c r="BC8" s="9" t="str">
        <f t="shared" si="2"/>
        <v/>
      </c>
      <c r="BD8" s="9" t="str">
        <f t="shared" si="2"/>
        <v/>
      </c>
      <c r="BE8" s="9" t="str">
        <f t="shared" si="2"/>
        <v/>
      </c>
      <c r="BF8" s="9" t="str">
        <f t="shared" si="2"/>
        <v/>
      </c>
      <c r="BG8" s="9" t="str">
        <f t="shared" si="2"/>
        <v/>
      </c>
      <c r="BH8" s="9" t="str">
        <f t="shared" si="2"/>
        <v/>
      </c>
      <c r="BI8" s="9" t="str">
        <f t="shared" si="2"/>
        <v>S 10</v>
      </c>
      <c r="BJ8" s="9" t="str">
        <f t="shared" si="2"/>
        <v/>
      </c>
      <c r="BK8" s="9" t="str">
        <f t="shared" si="2"/>
        <v/>
      </c>
      <c r="BL8" s="9" t="str">
        <f t="shared" si="2"/>
        <v/>
      </c>
      <c r="BM8" s="9" t="str">
        <f t="shared" si="2"/>
        <v/>
      </c>
      <c r="BN8" s="9" t="str">
        <f t="shared" si="2"/>
        <v/>
      </c>
      <c r="BO8" s="9" t="str">
        <f t="shared" si="2"/>
        <v/>
      </c>
    </row>
    <row r="9" spans="1:67" s="2" customFormat="1" ht="12.95" customHeight="1" x14ac:dyDescent="0.2">
      <c r="A9" s="8"/>
      <c r="B9" s="47" t="s">
        <v>15</v>
      </c>
      <c r="C9" s="47" t="s">
        <v>1</v>
      </c>
      <c r="D9" s="48" t="s">
        <v>2</v>
      </c>
      <c r="E9" s="47" t="s">
        <v>3</v>
      </c>
      <c r="F9" s="46" t="s">
        <v>16</v>
      </c>
      <c r="G9" s="15"/>
      <c r="H9" s="10" t="str">
        <f t="shared" ref="H9:I9" si="3">VLOOKUP(WEEKDAY(H7,2),semaine,2,FALSE)</f>
        <v>J</v>
      </c>
      <c r="I9" s="10" t="str">
        <f t="shared" si="3"/>
        <v>V</v>
      </c>
      <c r="J9" s="10" t="str">
        <f t="shared" ref="J9:BO9" si="4">VLOOKUP(WEEKDAY(J7,2),semaine,2,FALSE)</f>
        <v>S</v>
      </c>
      <c r="K9" s="10" t="str">
        <f t="shared" si="4"/>
        <v>D</v>
      </c>
      <c r="L9" s="10" t="str">
        <f t="shared" si="4"/>
        <v>L</v>
      </c>
      <c r="M9" s="10" t="str">
        <f t="shared" si="4"/>
        <v>M</v>
      </c>
      <c r="N9" s="10" t="str">
        <f t="shared" si="4"/>
        <v>M</v>
      </c>
      <c r="O9" s="10" t="str">
        <f t="shared" si="4"/>
        <v>J</v>
      </c>
      <c r="P9" s="10" t="str">
        <f t="shared" si="4"/>
        <v>V</v>
      </c>
      <c r="Q9" s="10" t="str">
        <f t="shared" si="4"/>
        <v>S</v>
      </c>
      <c r="R9" s="10" t="str">
        <f t="shared" si="4"/>
        <v>D</v>
      </c>
      <c r="S9" s="10" t="str">
        <f t="shared" si="4"/>
        <v>L</v>
      </c>
      <c r="T9" s="10" t="str">
        <f t="shared" si="4"/>
        <v>M</v>
      </c>
      <c r="U9" s="10" t="str">
        <f t="shared" si="4"/>
        <v>M</v>
      </c>
      <c r="V9" s="10" t="str">
        <f t="shared" si="4"/>
        <v>J</v>
      </c>
      <c r="W9" s="10" t="str">
        <f t="shared" si="4"/>
        <v>V</v>
      </c>
      <c r="X9" s="10" t="str">
        <f t="shared" si="4"/>
        <v>S</v>
      </c>
      <c r="Y9" s="10" t="str">
        <f t="shared" si="4"/>
        <v>D</v>
      </c>
      <c r="Z9" s="10" t="str">
        <f t="shared" si="4"/>
        <v>L</v>
      </c>
      <c r="AA9" s="10" t="str">
        <f t="shared" si="4"/>
        <v>M</v>
      </c>
      <c r="AB9" s="10" t="str">
        <f t="shared" si="4"/>
        <v>M</v>
      </c>
      <c r="AC9" s="10" t="str">
        <f t="shared" si="4"/>
        <v>J</v>
      </c>
      <c r="AD9" s="10" t="str">
        <f t="shared" si="4"/>
        <v>V</v>
      </c>
      <c r="AE9" s="10" t="str">
        <f t="shared" si="4"/>
        <v>S</v>
      </c>
      <c r="AF9" s="10" t="str">
        <f t="shared" si="4"/>
        <v>D</v>
      </c>
      <c r="AG9" s="10" t="str">
        <f t="shared" si="4"/>
        <v>L</v>
      </c>
      <c r="AH9" s="10" t="str">
        <f t="shared" si="4"/>
        <v>M</v>
      </c>
      <c r="AI9" s="10" t="str">
        <f t="shared" si="4"/>
        <v>M</v>
      </c>
      <c r="AJ9" s="10" t="str">
        <f t="shared" si="4"/>
        <v>J</v>
      </c>
      <c r="AK9" s="10" t="str">
        <f t="shared" si="4"/>
        <v>V</v>
      </c>
      <c r="AL9" s="10" t="str">
        <f t="shared" si="4"/>
        <v>S</v>
      </c>
      <c r="AM9" s="10" t="str">
        <f t="shared" si="4"/>
        <v>D</v>
      </c>
      <c r="AN9" s="10" t="str">
        <f t="shared" si="4"/>
        <v>L</v>
      </c>
      <c r="AO9" s="10" t="str">
        <f t="shared" si="4"/>
        <v>M</v>
      </c>
      <c r="AP9" s="10" t="str">
        <f t="shared" si="4"/>
        <v>M</v>
      </c>
      <c r="AQ9" s="10" t="str">
        <f t="shared" si="4"/>
        <v>J</v>
      </c>
      <c r="AR9" s="10" t="str">
        <f t="shared" si="4"/>
        <v>V</v>
      </c>
      <c r="AS9" s="10" t="str">
        <f t="shared" si="4"/>
        <v>S</v>
      </c>
      <c r="AT9" s="10" t="str">
        <f t="shared" si="4"/>
        <v>D</v>
      </c>
      <c r="AU9" s="10" t="str">
        <f t="shared" si="4"/>
        <v>L</v>
      </c>
      <c r="AV9" s="10" t="str">
        <f t="shared" si="4"/>
        <v>M</v>
      </c>
      <c r="AW9" s="10" t="str">
        <f t="shared" si="4"/>
        <v>M</v>
      </c>
      <c r="AX9" s="10" t="str">
        <f t="shared" si="4"/>
        <v>J</v>
      </c>
      <c r="AY9" s="10" t="str">
        <f t="shared" si="4"/>
        <v>V</v>
      </c>
      <c r="AZ9" s="10" t="str">
        <f t="shared" si="4"/>
        <v>S</v>
      </c>
      <c r="BA9" s="10" t="str">
        <f t="shared" si="4"/>
        <v>D</v>
      </c>
      <c r="BB9" s="10" t="str">
        <f t="shared" si="4"/>
        <v>L</v>
      </c>
      <c r="BC9" s="10" t="str">
        <f t="shared" si="4"/>
        <v>M</v>
      </c>
      <c r="BD9" s="10" t="str">
        <f t="shared" si="4"/>
        <v>M</v>
      </c>
      <c r="BE9" s="10" t="str">
        <f t="shared" si="4"/>
        <v>J</v>
      </c>
      <c r="BF9" s="10" t="str">
        <f t="shared" si="4"/>
        <v>V</v>
      </c>
      <c r="BG9" s="10" t="str">
        <f t="shared" si="4"/>
        <v>S</v>
      </c>
      <c r="BH9" s="10" t="str">
        <f t="shared" si="4"/>
        <v>D</v>
      </c>
      <c r="BI9" s="10" t="str">
        <f t="shared" si="4"/>
        <v>L</v>
      </c>
      <c r="BJ9" s="10" t="str">
        <f t="shared" si="4"/>
        <v>M</v>
      </c>
      <c r="BK9" s="10" t="str">
        <f t="shared" si="4"/>
        <v>M</v>
      </c>
      <c r="BL9" s="10" t="str">
        <f t="shared" si="4"/>
        <v>J</v>
      </c>
      <c r="BM9" s="10" t="str">
        <f t="shared" si="4"/>
        <v>V</v>
      </c>
      <c r="BN9" s="10" t="str">
        <f t="shared" si="4"/>
        <v>S</v>
      </c>
      <c r="BO9" s="10" t="str">
        <f t="shared" si="4"/>
        <v>D</v>
      </c>
    </row>
    <row r="10" spans="1:67" s="2" customFormat="1" ht="12.95" customHeight="1" x14ac:dyDescent="0.2">
      <c r="A10" s="8"/>
      <c r="B10" s="47"/>
      <c r="C10" s="47"/>
      <c r="D10" s="48"/>
      <c r="E10" s="47"/>
      <c r="F10" s="46"/>
      <c r="G10" s="15"/>
      <c r="H10" s="10">
        <f>DAY(H7)</f>
        <v>5</v>
      </c>
      <c r="I10" s="10">
        <f t="shared" ref="I10" si="5">DAY(I7)</f>
        <v>6</v>
      </c>
      <c r="J10" s="10">
        <f t="shared" ref="J10:BO10" si="6">DAY(J7)</f>
        <v>7</v>
      </c>
      <c r="K10" s="10">
        <f t="shared" si="6"/>
        <v>8</v>
      </c>
      <c r="L10" s="10">
        <f t="shared" si="6"/>
        <v>9</v>
      </c>
      <c r="M10" s="10">
        <f t="shared" si="6"/>
        <v>10</v>
      </c>
      <c r="N10" s="10">
        <f t="shared" si="6"/>
        <v>11</v>
      </c>
      <c r="O10" s="10">
        <f t="shared" si="6"/>
        <v>12</v>
      </c>
      <c r="P10" s="10">
        <f t="shared" si="6"/>
        <v>13</v>
      </c>
      <c r="Q10" s="10">
        <f t="shared" si="6"/>
        <v>14</v>
      </c>
      <c r="R10" s="10">
        <f t="shared" si="6"/>
        <v>15</v>
      </c>
      <c r="S10" s="10">
        <f t="shared" si="6"/>
        <v>16</v>
      </c>
      <c r="T10" s="10">
        <f t="shared" si="6"/>
        <v>17</v>
      </c>
      <c r="U10" s="10">
        <f t="shared" si="6"/>
        <v>18</v>
      </c>
      <c r="V10" s="10">
        <f t="shared" si="6"/>
        <v>19</v>
      </c>
      <c r="W10" s="10">
        <f t="shared" si="6"/>
        <v>20</v>
      </c>
      <c r="X10" s="10">
        <f t="shared" si="6"/>
        <v>21</v>
      </c>
      <c r="Y10" s="10">
        <f t="shared" si="6"/>
        <v>22</v>
      </c>
      <c r="Z10" s="10">
        <f t="shared" si="6"/>
        <v>23</v>
      </c>
      <c r="AA10" s="10">
        <f t="shared" si="6"/>
        <v>24</v>
      </c>
      <c r="AB10" s="10">
        <f t="shared" si="6"/>
        <v>25</v>
      </c>
      <c r="AC10" s="10">
        <f t="shared" si="6"/>
        <v>26</v>
      </c>
      <c r="AD10" s="10">
        <f t="shared" si="6"/>
        <v>27</v>
      </c>
      <c r="AE10" s="10">
        <f t="shared" si="6"/>
        <v>28</v>
      </c>
      <c r="AF10" s="10">
        <f t="shared" si="6"/>
        <v>29</v>
      </c>
      <c r="AG10" s="10">
        <f t="shared" si="6"/>
        <v>30</v>
      </c>
      <c r="AH10" s="10">
        <f t="shared" si="6"/>
        <v>31</v>
      </c>
      <c r="AI10" s="10">
        <f t="shared" si="6"/>
        <v>1</v>
      </c>
      <c r="AJ10" s="10">
        <f t="shared" si="6"/>
        <v>2</v>
      </c>
      <c r="AK10" s="10">
        <f t="shared" si="6"/>
        <v>3</v>
      </c>
      <c r="AL10" s="10">
        <f t="shared" si="6"/>
        <v>4</v>
      </c>
      <c r="AM10" s="10">
        <f t="shared" si="6"/>
        <v>5</v>
      </c>
      <c r="AN10" s="10">
        <f t="shared" si="6"/>
        <v>6</v>
      </c>
      <c r="AO10" s="10">
        <f t="shared" si="6"/>
        <v>7</v>
      </c>
      <c r="AP10" s="10">
        <f t="shared" si="6"/>
        <v>8</v>
      </c>
      <c r="AQ10" s="10">
        <f t="shared" si="6"/>
        <v>9</v>
      </c>
      <c r="AR10" s="10">
        <f t="shared" si="6"/>
        <v>10</v>
      </c>
      <c r="AS10" s="10">
        <f t="shared" si="6"/>
        <v>11</v>
      </c>
      <c r="AT10" s="10">
        <f t="shared" si="6"/>
        <v>12</v>
      </c>
      <c r="AU10" s="10">
        <f t="shared" si="6"/>
        <v>13</v>
      </c>
      <c r="AV10" s="10">
        <f t="shared" si="6"/>
        <v>14</v>
      </c>
      <c r="AW10" s="10">
        <f t="shared" si="6"/>
        <v>15</v>
      </c>
      <c r="AX10" s="10">
        <f t="shared" si="6"/>
        <v>16</v>
      </c>
      <c r="AY10" s="10">
        <f t="shared" si="6"/>
        <v>17</v>
      </c>
      <c r="AZ10" s="10">
        <f t="shared" si="6"/>
        <v>18</v>
      </c>
      <c r="BA10" s="10">
        <f t="shared" si="6"/>
        <v>19</v>
      </c>
      <c r="BB10" s="10">
        <f t="shared" si="6"/>
        <v>20</v>
      </c>
      <c r="BC10" s="10">
        <f t="shared" si="6"/>
        <v>21</v>
      </c>
      <c r="BD10" s="10">
        <f t="shared" si="6"/>
        <v>22</v>
      </c>
      <c r="BE10" s="10">
        <f t="shared" si="6"/>
        <v>23</v>
      </c>
      <c r="BF10" s="10">
        <f t="shared" si="6"/>
        <v>24</v>
      </c>
      <c r="BG10" s="10">
        <f t="shared" si="6"/>
        <v>25</v>
      </c>
      <c r="BH10" s="10">
        <f t="shared" si="6"/>
        <v>26</v>
      </c>
      <c r="BI10" s="10">
        <f t="shared" si="6"/>
        <v>27</v>
      </c>
      <c r="BJ10" s="10">
        <f t="shared" si="6"/>
        <v>28</v>
      </c>
      <c r="BK10" s="10">
        <f t="shared" si="6"/>
        <v>1</v>
      </c>
      <c r="BL10" s="10">
        <f t="shared" si="6"/>
        <v>2</v>
      </c>
      <c r="BM10" s="10">
        <f t="shared" si="6"/>
        <v>3</v>
      </c>
      <c r="BN10" s="10">
        <f t="shared" si="6"/>
        <v>4</v>
      </c>
      <c r="BO10" s="10">
        <f t="shared" si="6"/>
        <v>5</v>
      </c>
    </row>
    <row r="11" spans="1:67" s="2" customFormat="1" ht="12.95" customHeight="1" x14ac:dyDescent="0.2">
      <c r="A11" s="19">
        <v>1</v>
      </c>
      <c r="B11" s="20" t="s">
        <v>127</v>
      </c>
      <c r="C11" s="36">
        <v>42740</v>
      </c>
      <c r="D11" s="21">
        <v>58</v>
      </c>
      <c r="E11" s="36">
        <f>IF(B11="","",IF($C$5="OUI",WORKDAY(C11,IF(WEEKDAY(C11,2)&gt;=6,D11,D11-1)),C11+D11-1))</f>
        <v>42797</v>
      </c>
      <c r="F11" s="28">
        <v>0.25</v>
      </c>
      <c r="G11" s="22">
        <f>C11+F11*(E11-C11)</f>
        <v>42754.25</v>
      </c>
      <c r="H11" s="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</row>
    <row r="12" spans="1:67" ht="12.95" customHeight="1" x14ac:dyDescent="0.2">
      <c r="A12" s="7" t="str">
        <f>Suivi!C2</f>
        <v>a1</v>
      </c>
      <c r="B12" s="7" t="str">
        <f>Suivi!D2</f>
        <v>Etude des documents</v>
      </c>
      <c r="C12" s="33">
        <f>Suivi!F2</f>
        <v>42740</v>
      </c>
      <c r="D12" s="11">
        <f>Suivi!G2</f>
        <v>5</v>
      </c>
      <c r="E12" s="31">
        <f>IF(B12="","",IF($C$5="OUI",WORKDAY(C12,IF(WEEKDAY(C12,2)&gt;=6,D12,D12-1)),C12+D12-1))</f>
        <v>42744</v>
      </c>
      <c r="F12" s="29">
        <f>Suivi!H2</f>
        <v>1</v>
      </c>
      <c r="G12" s="18">
        <f t="shared" ref="G12:G41" si="7">C12+F12*(E12-C12)</f>
        <v>42744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</row>
    <row r="13" spans="1:67" ht="12.95" customHeight="1" x14ac:dyDescent="0.2">
      <c r="A13" s="7" t="str">
        <f>Suivi!C3</f>
        <v>a2</v>
      </c>
      <c r="B13" s="7" t="str">
        <f>Suivi!D3</f>
        <v>Rédaction cahier des spécifications</v>
      </c>
      <c r="C13" s="33">
        <f>Suivi!F3</f>
        <v>42745</v>
      </c>
      <c r="D13" s="11">
        <f>Suivi!G3</f>
        <v>24</v>
      </c>
      <c r="E13" s="31">
        <f t="shared" ref="E13:E76" si="8">IF(B13="","",IF($C$5="OUI",WORKDAY(C13,IF(WEEKDAY(C13,2)&gt;=6,D13,D13-1)),C13+D13-1))</f>
        <v>42768</v>
      </c>
      <c r="F13" s="29">
        <f>Suivi!H3</f>
        <v>0</v>
      </c>
      <c r="G13" s="18">
        <f t="shared" si="7"/>
        <v>42745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</row>
    <row r="14" spans="1:67" ht="12.95" customHeight="1" x14ac:dyDescent="0.2">
      <c r="A14" s="7" t="str">
        <f>Suivi!C4</f>
        <v>a3</v>
      </c>
      <c r="B14" s="7" t="str">
        <f>Suivi!D4</f>
        <v>Création des écrans (Scénario)</v>
      </c>
      <c r="C14" s="33">
        <f>Suivi!F4</f>
        <v>42750</v>
      </c>
      <c r="D14" s="11">
        <v>13</v>
      </c>
      <c r="E14" s="31">
        <f t="shared" si="8"/>
        <v>42762</v>
      </c>
      <c r="F14" s="29">
        <f>Suivi!H4</f>
        <v>0.25</v>
      </c>
      <c r="G14" s="18">
        <f t="shared" si="7"/>
        <v>42753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</row>
    <row r="15" spans="1:67" ht="12.95" customHeight="1" x14ac:dyDescent="0.2">
      <c r="A15" s="7" t="str">
        <f>Suivi!C5</f>
        <v>a4</v>
      </c>
      <c r="B15" s="7" t="str">
        <f>Suivi!D5</f>
        <v>Mise en situtation (Scénario)</v>
      </c>
      <c r="C15" s="33">
        <f>Suivi!F5</f>
        <v>42755</v>
      </c>
      <c r="D15" s="11">
        <f>Suivi!G5</f>
        <v>5</v>
      </c>
      <c r="E15" s="31">
        <f t="shared" si="8"/>
        <v>42759</v>
      </c>
      <c r="F15" s="29">
        <f>Suivi!H5</f>
        <v>0</v>
      </c>
      <c r="G15" s="18">
        <f t="shared" si="7"/>
        <v>42755</v>
      </c>
    </row>
    <row r="16" spans="1:67" ht="12.95" customHeight="1" x14ac:dyDescent="0.2">
      <c r="A16" s="7" t="str">
        <f>Suivi!C6</f>
        <v>a5</v>
      </c>
      <c r="B16" s="7" t="str">
        <f>Suivi!D6</f>
        <v>Diagramme de Gantt (suivi de projet)</v>
      </c>
      <c r="C16" s="33">
        <f>Suivi!F6</f>
        <v>42751</v>
      </c>
      <c r="D16" s="11">
        <f>Suivi!G6</f>
        <v>2</v>
      </c>
      <c r="E16" s="31">
        <f t="shared" si="8"/>
        <v>42752</v>
      </c>
      <c r="F16" s="29">
        <f>Suivi!H6</f>
        <v>1</v>
      </c>
      <c r="G16" s="18">
        <f t="shared" si="7"/>
        <v>42752</v>
      </c>
    </row>
    <row r="17" spans="1:7" ht="12.95" customHeight="1" x14ac:dyDescent="0.2">
      <c r="A17" s="7" t="str">
        <f>Suivi!C7</f>
        <v>c1</v>
      </c>
      <c r="B17" s="7" t="str">
        <f>Suivi!D7</f>
        <v>Zoning</v>
      </c>
      <c r="C17" s="33">
        <f>Suivi!F7</f>
        <v>42752</v>
      </c>
      <c r="D17" s="11">
        <f>Suivi!G7</f>
        <v>1</v>
      </c>
      <c r="E17" s="31">
        <f t="shared" si="8"/>
        <v>42752</v>
      </c>
      <c r="F17" s="29">
        <f>Suivi!H7</f>
        <v>1</v>
      </c>
      <c r="G17" s="18">
        <f t="shared" si="7"/>
        <v>42752</v>
      </c>
    </row>
    <row r="18" spans="1:7" ht="12.95" customHeight="1" x14ac:dyDescent="0.2">
      <c r="A18" s="7" t="str">
        <f>Suivi!C8</f>
        <v>c2</v>
      </c>
      <c r="B18" s="7" t="str">
        <f>Suivi!D8</f>
        <v>Réalisation Logo Entreprise Dev</v>
      </c>
      <c r="C18" s="33">
        <f>Suivi!F8</f>
        <v>42751</v>
      </c>
      <c r="D18" s="11">
        <f>Suivi!G8</f>
        <v>3</v>
      </c>
      <c r="E18" s="31">
        <f t="shared" si="8"/>
        <v>42753</v>
      </c>
      <c r="F18" s="29">
        <f>Suivi!H8</f>
        <v>1</v>
      </c>
      <c r="G18" s="18">
        <f t="shared" si="7"/>
        <v>42753</v>
      </c>
    </row>
    <row r="19" spans="1:7" ht="12.95" customHeight="1" x14ac:dyDescent="0.2">
      <c r="A19" s="7" t="str">
        <f>Suivi!C9</f>
        <v>c3</v>
      </c>
      <c r="B19" s="7" t="str">
        <f>Suivi!D9</f>
        <v>Mockup</v>
      </c>
      <c r="C19" s="33">
        <f>Suivi!F9</f>
        <v>42751</v>
      </c>
      <c r="D19" s="11">
        <f>Suivi!G9</f>
        <v>1</v>
      </c>
      <c r="E19" s="31">
        <f t="shared" si="8"/>
        <v>42751</v>
      </c>
      <c r="F19" s="29">
        <f>Suivi!H9</f>
        <v>1</v>
      </c>
      <c r="G19" s="18">
        <f t="shared" si="7"/>
        <v>42751</v>
      </c>
    </row>
    <row r="20" spans="1:7" ht="12.95" customHeight="1" x14ac:dyDescent="0.2">
      <c r="A20" s="7" t="str">
        <f>Suivi!C10</f>
        <v>c4</v>
      </c>
      <c r="B20" s="7" t="str">
        <f>Suivi!D10</f>
        <v>Maquette Large desktop</v>
      </c>
      <c r="C20" s="33">
        <f>Suivi!F10</f>
        <v>42751</v>
      </c>
      <c r="D20" s="11">
        <f>Suivi!G10</f>
        <v>1</v>
      </c>
      <c r="E20" s="31">
        <f t="shared" si="8"/>
        <v>42751</v>
      </c>
      <c r="F20" s="29">
        <f>Suivi!H10</f>
        <v>0</v>
      </c>
      <c r="G20" s="18">
        <f t="shared" si="7"/>
        <v>42751</v>
      </c>
    </row>
    <row r="21" spans="1:7" ht="12.95" customHeight="1" x14ac:dyDescent="0.2">
      <c r="A21" s="7" t="str">
        <f>Suivi!C11</f>
        <v>c5</v>
      </c>
      <c r="B21" s="7" t="str">
        <f>Suivi!D11</f>
        <v>Maquette Medium desktop</v>
      </c>
      <c r="C21" s="33">
        <f>Suivi!F11</f>
        <v>42751</v>
      </c>
      <c r="D21" s="11">
        <f>Suivi!G11</f>
        <v>1</v>
      </c>
      <c r="E21" s="31">
        <f t="shared" si="8"/>
        <v>42751</v>
      </c>
      <c r="F21" s="29">
        <f>Suivi!H11</f>
        <v>0</v>
      </c>
      <c r="G21" s="18">
        <f t="shared" si="7"/>
        <v>42751</v>
      </c>
    </row>
    <row r="22" spans="1:7" ht="12.95" customHeight="1" x14ac:dyDescent="0.2">
      <c r="A22" s="7" t="str">
        <f>Suivi!C12</f>
        <v>c6</v>
      </c>
      <c r="B22" s="7" t="str">
        <f>Suivi!D12</f>
        <v>Maquette Tablette</v>
      </c>
      <c r="C22" s="33">
        <f>Suivi!F12</f>
        <v>42751</v>
      </c>
      <c r="D22" s="11">
        <f>Suivi!G12</f>
        <v>1</v>
      </c>
      <c r="E22" s="31">
        <f t="shared" si="8"/>
        <v>42751</v>
      </c>
      <c r="F22" s="29">
        <f>Suivi!H12</f>
        <v>0</v>
      </c>
      <c r="G22" s="18">
        <f t="shared" si="7"/>
        <v>42751</v>
      </c>
    </row>
    <row r="23" spans="1:7" ht="12.95" customHeight="1" x14ac:dyDescent="0.2">
      <c r="A23" s="7" t="str">
        <f>Suivi!C13</f>
        <v>c7</v>
      </c>
      <c r="B23" s="7" t="str">
        <f>Suivi!D13</f>
        <v>Maquette Mobile</v>
      </c>
      <c r="C23" s="33">
        <f>Suivi!F13</f>
        <v>42751</v>
      </c>
      <c r="D23" s="11">
        <f>Suivi!G13</f>
        <v>1</v>
      </c>
      <c r="E23" s="31">
        <f t="shared" si="8"/>
        <v>42751</v>
      </c>
      <c r="F23" s="29">
        <f>Suivi!H13</f>
        <v>0</v>
      </c>
      <c r="G23" s="18">
        <f t="shared" si="7"/>
        <v>42751</v>
      </c>
    </row>
    <row r="24" spans="1:7" ht="12.95" customHeight="1" x14ac:dyDescent="0.2">
      <c r="A24" s="7" t="str">
        <f>Suivi!C14</f>
        <v>c8</v>
      </c>
      <c r="B24" s="7" t="str">
        <f>Suivi!D14</f>
        <v>Création vignettes</v>
      </c>
      <c r="C24" s="33">
        <f>Suivi!F14</f>
        <v>42751</v>
      </c>
      <c r="D24" s="11">
        <f>Suivi!G14</f>
        <v>11</v>
      </c>
      <c r="E24" s="31">
        <f t="shared" si="8"/>
        <v>42761</v>
      </c>
      <c r="F24" s="29">
        <f>Suivi!H14</f>
        <v>0</v>
      </c>
      <c r="G24" s="18">
        <f t="shared" si="7"/>
        <v>42751</v>
      </c>
    </row>
    <row r="25" spans="1:7" ht="12.95" customHeight="1" x14ac:dyDescent="0.2">
      <c r="A25" s="7" t="str">
        <f>Suivi!C15</f>
        <v>c9</v>
      </c>
      <c r="B25" s="7" t="str">
        <f>Suivi!D15</f>
        <v>Rédaction charte graphique</v>
      </c>
      <c r="C25" s="33">
        <f>Suivi!F15</f>
        <v>42751</v>
      </c>
      <c r="D25" s="11">
        <f>Suivi!G15</f>
        <v>11</v>
      </c>
      <c r="E25" s="31">
        <f t="shared" si="8"/>
        <v>42761</v>
      </c>
      <c r="F25" s="29">
        <f>Suivi!H15</f>
        <v>0</v>
      </c>
      <c r="G25" s="18">
        <f t="shared" si="7"/>
        <v>42751</v>
      </c>
    </row>
    <row r="26" spans="1:7" ht="12.95" customHeight="1" x14ac:dyDescent="0.2">
      <c r="A26" s="7" t="str">
        <f>Suivi!C16</f>
        <v>c10</v>
      </c>
      <c r="B26" s="7" t="str">
        <f>Suivi!D16</f>
        <v>Réalisation Logo Association</v>
      </c>
      <c r="C26" s="33">
        <f>Suivi!F16</f>
        <v>42751</v>
      </c>
      <c r="D26" s="11">
        <f>Suivi!G16</f>
        <v>3</v>
      </c>
      <c r="E26" s="31">
        <f t="shared" si="8"/>
        <v>42753</v>
      </c>
      <c r="F26" s="29">
        <f>Suivi!H16</f>
        <v>1</v>
      </c>
      <c r="G26" s="18">
        <f t="shared" si="7"/>
        <v>42753</v>
      </c>
    </row>
    <row r="27" spans="1:7" ht="12.95" customHeight="1" x14ac:dyDescent="0.2">
      <c r="A27" s="7" t="str">
        <f>Suivi!C17</f>
        <v>d1</v>
      </c>
      <c r="B27" s="7" t="str">
        <f>Suivi!D17</f>
        <v>Analyse des données</v>
      </c>
      <c r="C27" s="33">
        <f>Suivi!F17</f>
        <v>42740</v>
      </c>
      <c r="D27" s="11">
        <f>Suivi!G17</f>
        <v>20</v>
      </c>
      <c r="E27" s="31">
        <f t="shared" si="8"/>
        <v>42759</v>
      </c>
      <c r="F27" s="29">
        <f>Suivi!H17</f>
        <v>1</v>
      </c>
      <c r="G27" s="18">
        <f t="shared" si="7"/>
        <v>42759</v>
      </c>
    </row>
    <row r="28" spans="1:7" ht="12.95" customHeight="1" x14ac:dyDescent="0.2">
      <c r="A28" s="7" t="str">
        <f>Suivi!C18</f>
        <v>d2</v>
      </c>
      <c r="B28" s="7" t="str">
        <f>Suivi!D18</f>
        <v>Réalisation MCD/MLD</v>
      </c>
      <c r="C28" s="33">
        <f>Suivi!F18</f>
        <v>42752</v>
      </c>
      <c r="D28" s="11">
        <f>Suivi!G18</f>
        <v>1</v>
      </c>
      <c r="E28" s="31">
        <f t="shared" si="8"/>
        <v>42752</v>
      </c>
      <c r="F28" s="29">
        <f>Suivi!H18</f>
        <v>1</v>
      </c>
      <c r="G28" s="18">
        <f t="shared" si="7"/>
        <v>42752</v>
      </c>
    </row>
    <row r="29" spans="1:7" ht="12.95" customHeight="1" x14ac:dyDescent="0.2">
      <c r="A29" s="7" t="str">
        <f>Suivi!C19</f>
        <v>d3</v>
      </c>
      <c r="B29" s="7" t="str">
        <f>Suivi!D19</f>
        <v>Mise en place BD</v>
      </c>
      <c r="C29" s="33">
        <f>Suivi!F19</f>
        <v>42753</v>
      </c>
      <c r="D29" s="11">
        <f>Suivi!G19</f>
        <v>1</v>
      </c>
      <c r="E29" s="31">
        <f t="shared" si="8"/>
        <v>42753</v>
      </c>
      <c r="F29" s="29">
        <f>Suivi!H19</f>
        <v>0</v>
      </c>
      <c r="G29" s="18">
        <f t="shared" si="7"/>
        <v>42753</v>
      </c>
    </row>
    <row r="30" spans="1:7" ht="12.95" customHeight="1" x14ac:dyDescent="0.2">
      <c r="A30" s="7" t="str">
        <f>Suivi!C20</f>
        <v>d4</v>
      </c>
      <c r="B30" s="7" t="str">
        <f>Suivi!D20</f>
        <v>Rédaction dictionnnaire BD</v>
      </c>
      <c r="C30" s="33">
        <f>Suivi!F20</f>
        <v>42752</v>
      </c>
      <c r="D30" s="11">
        <f>Suivi!G20</f>
        <v>1</v>
      </c>
      <c r="E30" s="31">
        <f t="shared" si="8"/>
        <v>42752</v>
      </c>
      <c r="F30" s="29">
        <f>Suivi!H20</f>
        <v>1</v>
      </c>
      <c r="G30" s="18">
        <f t="shared" si="7"/>
        <v>42752</v>
      </c>
    </row>
    <row r="31" spans="1:7" ht="12.95" customHeight="1" x14ac:dyDescent="0.2">
      <c r="A31" s="7" t="str">
        <f>Suivi!C21</f>
        <v>e1</v>
      </c>
      <c r="B31" s="7" t="str">
        <f>Suivi!D21</f>
        <v>Mise en place environnement</v>
      </c>
      <c r="C31" s="33">
        <f>Suivi!F21</f>
        <v>42768</v>
      </c>
      <c r="D31" s="11">
        <f>Suivi!G21</f>
        <v>1</v>
      </c>
      <c r="E31" s="31">
        <f t="shared" si="8"/>
        <v>42768</v>
      </c>
      <c r="F31" s="29">
        <f>Suivi!H21</f>
        <v>0</v>
      </c>
      <c r="G31" s="18">
        <f t="shared" si="7"/>
        <v>42768</v>
      </c>
    </row>
    <row r="32" spans="1:7" ht="12.95" customHeight="1" x14ac:dyDescent="0.2">
      <c r="A32" s="7" t="str">
        <f>Suivi!C22</f>
        <v>e10</v>
      </c>
      <c r="B32" s="7" t="str">
        <f>Suivi!D22</f>
        <v>Rédaction documents développeur</v>
      </c>
      <c r="C32" s="33">
        <f>Suivi!F22</f>
        <v>42768</v>
      </c>
      <c r="D32" s="11">
        <f>Suivi!G22</f>
        <v>28</v>
      </c>
      <c r="E32" s="31">
        <f t="shared" si="8"/>
        <v>42795</v>
      </c>
      <c r="F32" s="29">
        <f>Suivi!H22</f>
        <v>0</v>
      </c>
      <c r="G32" s="18">
        <f t="shared" si="7"/>
        <v>42768</v>
      </c>
    </row>
    <row r="33" spans="1:7" ht="12.95" customHeight="1" x14ac:dyDescent="0.2">
      <c r="A33" s="7" t="str">
        <f>Suivi!C23</f>
        <v>e11</v>
      </c>
      <c r="B33" s="7" t="str">
        <f>Suivi!D23</f>
        <v>Rédaction guide utilisateur</v>
      </c>
      <c r="C33" s="33">
        <f>Suivi!F23</f>
        <v>42768</v>
      </c>
      <c r="D33" s="11">
        <f>Suivi!G23</f>
        <v>28</v>
      </c>
      <c r="E33" s="31">
        <f t="shared" si="8"/>
        <v>42795</v>
      </c>
      <c r="F33" s="29">
        <f>Suivi!H23</f>
        <v>0</v>
      </c>
      <c r="G33" s="18">
        <f t="shared" si="7"/>
        <v>42768</v>
      </c>
    </row>
    <row r="34" spans="1:7" ht="12.95" customHeight="1" x14ac:dyDescent="0.2">
      <c r="A34" s="7" t="str">
        <f>Suivi!C24</f>
        <v>e2</v>
      </c>
      <c r="B34" s="7" t="str">
        <f>Suivi!D24</f>
        <v xml:space="preserve">Installation des dépendances </v>
      </c>
      <c r="C34" s="33">
        <f>Suivi!F24</f>
        <v>42770</v>
      </c>
      <c r="D34" s="11">
        <f>Suivi!G24</f>
        <v>1</v>
      </c>
      <c r="E34" s="31">
        <f t="shared" si="8"/>
        <v>42770</v>
      </c>
      <c r="F34" s="29">
        <f>Suivi!H24</f>
        <v>0</v>
      </c>
      <c r="G34" s="18">
        <f t="shared" si="7"/>
        <v>42770</v>
      </c>
    </row>
    <row r="35" spans="1:7" ht="12.95" customHeight="1" x14ac:dyDescent="0.2">
      <c r="A35" s="7" t="str">
        <f>Suivi!C25</f>
        <v>e3</v>
      </c>
      <c r="B35" s="7" t="str">
        <f>Suivi!D25</f>
        <v>Configuration Smarty</v>
      </c>
      <c r="C35" s="33">
        <f>Suivi!F25</f>
        <v>42771</v>
      </c>
      <c r="D35" s="11">
        <f>Suivi!G25</f>
        <v>1</v>
      </c>
      <c r="E35" s="31">
        <f t="shared" si="8"/>
        <v>42771</v>
      </c>
      <c r="F35" s="29">
        <f>Suivi!H25</f>
        <v>0</v>
      </c>
      <c r="G35" s="18">
        <f t="shared" si="7"/>
        <v>42771</v>
      </c>
    </row>
    <row r="36" spans="1:7" ht="12.95" customHeight="1" x14ac:dyDescent="0.2">
      <c r="A36" s="7" t="str">
        <f>Suivi!C26</f>
        <v>e4</v>
      </c>
      <c r="B36" s="7" t="str">
        <f>Suivi!D26</f>
        <v xml:space="preserve">Structuration template </v>
      </c>
      <c r="C36" s="33">
        <f>Suivi!F26</f>
        <v>42772</v>
      </c>
      <c r="D36" s="11">
        <f>Suivi!G26</f>
        <v>1</v>
      </c>
      <c r="E36" s="31">
        <f t="shared" si="8"/>
        <v>42772</v>
      </c>
      <c r="F36" s="29">
        <f>Suivi!H26</f>
        <v>0</v>
      </c>
      <c r="G36" s="18">
        <f t="shared" si="7"/>
        <v>42772</v>
      </c>
    </row>
    <row r="37" spans="1:7" ht="12.95" customHeight="1" x14ac:dyDescent="0.2">
      <c r="A37" s="7" t="str">
        <f>Suivi!C27</f>
        <v>e5</v>
      </c>
      <c r="B37" s="7" t="str">
        <f>Suivi!D27</f>
        <v>Préparation du contrôleur</v>
      </c>
      <c r="C37" s="33">
        <f>Suivi!F27</f>
        <v>42773</v>
      </c>
      <c r="D37" s="11">
        <f>Suivi!G27</f>
        <v>1</v>
      </c>
      <c r="E37" s="31">
        <f t="shared" si="8"/>
        <v>42773</v>
      </c>
      <c r="F37" s="29">
        <f>Suivi!H27</f>
        <v>0</v>
      </c>
      <c r="G37" s="18">
        <f t="shared" si="7"/>
        <v>42773</v>
      </c>
    </row>
    <row r="38" spans="1:7" ht="12.95" customHeight="1" x14ac:dyDescent="0.2">
      <c r="A38" s="7" t="str">
        <f>Suivi!C28</f>
        <v>e6</v>
      </c>
      <c r="B38" s="7" t="str">
        <f>Suivi!D28</f>
        <v>Préparation du modèle</v>
      </c>
      <c r="C38" s="33">
        <f>Suivi!F28</f>
        <v>42773</v>
      </c>
      <c r="D38" s="11">
        <f>Suivi!G28</f>
        <v>1</v>
      </c>
      <c r="E38" s="31">
        <f t="shared" si="8"/>
        <v>42773</v>
      </c>
      <c r="F38" s="29">
        <f>Suivi!H28</f>
        <v>0</v>
      </c>
      <c r="G38" s="18">
        <f t="shared" si="7"/>
        <v>42773</v>
      </c>
    </row>
    <row r="39" spans="1:7" ht="12.95" customHeight="1" x14ac:dyDescent="0.2">
      <c r="A39" s="7" t="str">
        <f>Suivi!C29</f>
        <v>e7</v>
      </c>
      <c r="B39" s="7" t="str">
        <f>Suivi!D29</f>
        <v>Préparation des vues</v>
      </c>
      <c r="C39" s="33">
        <f>Suivi!F29</f>
        <v>42773</v>
      </c>
      <c r="D39" s="11">
        <f>Suivi!G29</f>
        <v>1</v>
      </c>
      <c r="E39" s="31">
        <f t="shared" si="8"/>
        <v>42773</v>
      </c>
      <c r="F39" s="29">
        <f>Suivi!H29</f>
        <v>0</v>
      </c>
      <c r="G39" s="18">
        <f t="shared" si="7"/>
        <v>42773</v>
      </c>
    </row>
    <row r="40" spans="1:7" ht="12.95" customHeight="1" x14ac:dyDescent="0.2">
      <c r="A40" s="7" t="str">
        <f>Suivi!C30</f>
        <v>e8</v>
      </c>
      <c r="B40" s="7" t="str">
        <f>Suivi!D30</f>
        <v>Adaptation des vues par les modèles</v>
      </c>
      <c r="C40" s="33">
        <f>Suivi!F30</f>
        <v>42774</v>
      </c>
      <c r="D40" s="11">
        <f>Suivi!G30</f>
        <v>2</v>
      </c>
      <c r="E40" s="31">
        <f t="shared" si="8"/>
        <v>42775</v>
      </c>
      <c r="F40" s="29">
        <f>Suivi!H30</f>
        <v>0</v>
      </c>
      <c r="G40" s="18">
        <f t="shared" si="7"/>
        <v>42774</v>
      </c>
    </row>
    <row r="41" spans="1:7" ht="12.95" customHeight="1" x14ac:dyDescent="0.2">
      <c r="A41" s="7" t="str">
        <f>Suivi!C31</f>
        <v>e9</v>
      </c>
      <c r="B41" s="7" t="str">
        <f>Suivi!D31</f>
        <v>Test de l'intégration</v>
      </c>
      <c r="C41" s="33">
        <f>Suivi!F31</f>
        <v>42775</v>
      </c>
      <c r="D41" s="11">
        <f>Suivi!G31</f>
        <v>1</v>
      </c>
      <c r="E41" s="31">
        <f t="shared" si="8"/>
        <v>42775</v>
      </c>
      <c r="F41" s="29">
        <f>Suivi!H31</f>
        <v>0</v>
      </c>
      <c r="G41" s="18">
        <f t="shared" si="7"/>
        <v>42775</v>
      </c>
    </row>
    <row r="42" spans="1:7" ht="12.95" customHeight="1" x14ac:dyDescent="0.2">
      <c r="A42" s="7" t="str">
        <f>Suivi!C32</f>
        <v>f2</v>
      </c>
      <c r="B42" s="7" t="str">
        <f>Suivi!D32</f>
        <v>Intégration à l'existant</v>
      </c>
      <c r="C42" s="33">
        <f>Suivi!F32</f>
        <v>42776</v>
      </c>
      <c r="D42" s="11">
        <f>Suivi!G32</f>
        <v>1</v>
      </c>
      <c r="E42" s="31">
        <f t="shared" si="8"/>
        <v>42776</v>
      </c>
      <c r="F42" s="29">
        <f>Suivi!H32</f>
        <v>0</v>
      </c>
    </row>
    <row r="43" spans="1:7" ht="12.95" customHeight="1" x14ac:dyDescent="0.2">
      <c r="A43" s="7" t="str">
        <f>Suivi!C33</f>
        <v>f3</v>
      </c>
      <c r="B43" s="7" t="str">
        <f>Suivi!D33</f>
        <v>Test globale</v>
      </c>
      <c r="C43" s="33">
        <f>Suivi!F33</f>
        <v>42777</v>
      </c>
      <c r="D43" s="11">
        <f>Suivi!G33</f>
        <v>1</v>
      </c>
      <c r="E43" s="31">
        <f t="shared" si="8"/>
        <v>42777</v>
      </c>
      <c r="F43" s="29">
        <f>Suivi!H33</f>
        <v>0</v>
      </c>
    </row>
    <row r="44" spans="1:7" ht="12.95" customHeight="1" x14ac:dyDescent="0.2">
      <c r="A44" s="7" t="str">
        <f>Suivi!C34</f>
        <v>g1</v>
      </c>
      <c r="B44" s="7" t="str">
        <f>Suivi!D34</f>
        <v>Rapport de veille</v>
      </c>
      <c r="C44" s="33">
        <f>Suivi!F34</f>
        <v>42740</v>
      </c>
      <c r="D44" s="11">
        <f>Suivi!G34</f>
        <v>2</v>
      </c>
      <c r="E44" s="31">
        <f t="shared" si="8"/>
        <v>42741</v>
      </c>
      <c r="F44" s="29">
        <f>Suivi!H34</f>
        <v>0</v>
      </c>
    </row>
    <row r="45" spans="1:7" ht="12.95" customHeight="1" x14ac:dyDescent="0.2">
      <c r="A45" s="7" t="str">
        <f>Suivi!C35</f>
        <v>g2</v>
      </c>
      <c r="B45" s="7" t="str">
        <f>Suivi!D35</f>
        <v>Rédaction convention nommage/codage</v>
      </c>
      <c r="C45" s="33">
        <f>Suivi!F35</f>
        <v>42740</v>
      </c>
      <c r="D45" s="11">
        <f>Suivi!G35</f>
        <v>1</v>
      </c>
      <c r="E45" s="31">
        <f t="shared" si="8"/>
        <v>42740</v>
      </c>
      <c r="F45" s="29">
        <f>Suivi!H35</f>
        <v>0.75</v>
      </c>
    </row>
    <row r="46" spans="1:7" ht="12.95" customHeight="1" x14ac:dyDescent="0.2">
      <c r="A46" s="7" t="str">
        <f>Suivi!C36</f>
        <v>h1</v>
      </c>
      <c r="B46" s="7" t="str">
        <f>Suivi!D36</f>
        <v>Création powerpoint</v>
      </c>
      <c r="C46" s="33">
        <f>Suivi!F36</f>
        <v>42787</v>
      </c>
      <c r="D46" s="11">
        <f>Suivi!G36</f>
        <v>9</v>
      </c>
      <c r="E46" s="31">
        <f t="shared" si="8"/>
        <v>42795</v>
      </c>
      <c r="F46" s="29">
        <f>Suivi!H36</f>
        <v>0</v>
      </c>
    </row>
    <row r="47" spans="1:7" ht="12.95" customHeight="1" x14ac:dyDescent="0.2">
      <c r="A47" s="7" t="str">
        <f>Suivi!C37</f>
        <v>h2</v>
      </c>
      <c r="B47" s="7" t="str">
        <f>Suivi!D37</f>
        <v>Préparation soutenance</v>
      </c>
      <c r="C47" s="33">
        <f>Suivi!F37</f>
        <v>42740</v>
      </c>
      <c r="D47" s="11">
        <f>Suivi!G37</f>
        <v>58</v>
      </c>
      <c r="E47" s="31">
        <f t="shared" si="8"/>
        <v>42797</v>
      </c>
      <c r="F47" s="29">
        <f>Suivi!H37</f>
        <v>0</v>
      </c>
    </row>
    <row r="48" spans="1:7" ht="12.95" customHeight="1" x14ac:dyDescent="0.2">
      <c r="A48" s="7" t="str">
        <f>Suivi!C38</f>
        <v>I1</v>
      </c>
      <c r="B48" s="7" t="str">
        <f>Suivi!D38</f>
        <v>Mise en place environnement</v>
      </c>
      <c r="C48" s="33">
        <f>Suivi!F38</f>
        <v>42740</v>
      </c>
      <c r="D48" s="11">
        <f>Suivi!G38</f>
        <v>1</v>
      </c>
      <c r="E48" s="31">
        <f t="shared" si="8"/>
        <v>42740</v>
      </c>
      <c r="F48" s="29">
        <f>Suivi!H38</f>
        <v>1</v>
      </c>
    </row>
    <row r="49" spans="1:6" ht="12.95" customHeight="1" x14ac:dyDescent="0.2">
      <c r="A49" s="7" t="str">
        <f>Suivi!C39</f>
        <v>I2</v>
      </c>
      <c r="B49" s="7" t="str">
        <f>Suivi!D39</f>
        <v>Mise en place environnement</v>
      </c>
      <c r="C49" s="33">
        <f>Suivi!F39</f>
        <v>42740</v>
      </c>
      <c r="D49" s="11">
        <f>Suivi!G39</f>
        <v>1</v>
      </c>
      <c r="E49" s="31">
        <f t="shared" si="8"/>
        <v>42740</v>
      </c>
      <c r="F49" s="29">
        <f>Suivi!H39</f>
        <v>0</v>
      </c>
    </row>
    <row r="50" spans="1:6" ht="12.95" customHeight="1" x14ac:dyDescent="0.2">
      <c r="A50" s="7" t="str">
        <f>Suivi!C40</f>
        <v>I3</v>
      </c>
      <c r="B50" s="7" t="str">
        <f>Suivi!D40</f>
        <v>Mise en place environnement</v>
      </c>
      <c r="C50" s="33">
        <f>Suivi!F40</f>
        <v>42740</v>
      </c>
      <c r="D50" s="11">
        <f>Suivi!G40</f>
        <v>1</v>
      </c>
      <c r="E50" s="31">
        <f t="shared" si="8"/>
        <v>42740</v>
      </c>
      <c r="F50" s="29">
        <f>Suivi!H40</f>
        <v>0</v>
      </c>
    </row>
    <row r="51" spans="1:6" ht="12.95" customHeight="1" x14ac:dyDescent="0.2">
      <c r="A51" s="7" t="str">
        <f>Suivi!C41</f>
        <v>I4</v>
      </c>
      <c r="B51" s="7" t="str">
        <f>Suivi!D41</f>
        <v>Mise en place environnement</v>
      </c>
      <c r="C51" s="33">
        <f>Suivi!F41</f>
        <v>42740</v>
      </c>
      <c r="D51" s="11">
        <f>Suivi!G41</f>
        <v>1</v>
      </c>
      <c r="E51" s="31">
        <f t="shared" si="8"/>
        <v>42740</v>
      </c>
      <c r="F51" s="29">
        <f>Suivi!H41</f>
        <v>0</v>
      </c>
    </row>
    <row r="52" spans="1:6" ht="12.95" customHeight="1" x14ac:dyDescent="0.2">
      <c r="E52" s="31" t="str">
        <f t="shared" si="8"/>
        <v/>
      </c>
    </row>
    <row r="53" spans="1:6" ht="12.95" customHeight="1" x14ac:dyDescent="0.2">
      <c r="E53" s="31" t="str">
        <f t="shared" si="8"/>
        <v/>
      </c>
    </row>
    <row r="54" spans="1:6" ht="12.95" customHeight="1" x14ac:dyDescent="0.2">
      <c r="E54" s="31" t="str">
        <f t="shared" si="8"/>
        <v/>
      </c>
    </row>
    <row r="55" spans="1:6" ht="12.95" customHeight="1" x14ac:dyDescent="0.2">
      <c r="E55" s="31" t="str">
        <f t="shared" si="8"/>
        <v/>
      </c>
    </row>
    <row r="56" spans="1:6" ht="12.95" customHeight="1" x14ac:dyDescent="0.2">
      <c r="E56" s="31" t="str">
        <f t="shared" si="8"/>
        <v/>
      </c>
    </row>
    <row r="57" spans="1:6" ht="12.95" customHeight="1" x14ac:dyDescent="0.2">
      <c r="E57" s="31" t="str">
        <f t="shared" si="8"/>
        <v/>
      </c>
    </row>
    <row r="58" spans="1:6" ht="12.95" customHeight="1" x14ac:dyDescent="0.2">
      <c r="E58" s="31" t="str">
        <f t="shared" si="8"/>
        <v/>
      </c>
    </row>
    <row r="59" spans="1:6" ht="12.95" customHeight="1" x14ac:dyDescent="0.2">
      <c r="E59" s="31" t="str">
        <f t="shared" si="8"/>
        <v/>
      </c>
    </row>
    <row r="60" spans="1:6" ht="12.95" customHeight="1" x14ac:dyDescent="0.2">
      <c r="E60" s="31" t="str">
        <f t="shared" si="8"/>
        <v/>
      </c>
    </row>
    <row r="61" spans="1:6" ht="12.95" customHeight="1" x14ac:dyDescent="0.2">
      <c r="E61" s="31" t="str">
        <f t="shared" si="8"/>
        <v/>
      </c>
    </row>
    <row r="62" spans="1:6" ht="12.95" customHeight="1" x14ac:dyDescent="0.2">
      <c r="E62" s="31" t="str">
        <f t="shared" si="8"/>
        <v/>
      </c>
    </row>
    <row r="63" spans="1:6" ht="12.95" customHeight="1" x14ac:dyDescent="0.2">
      <c r="E63" s="31" t="str">
        <f t="shared" si="8"/>
        <v/>
      </c>
    </row>
    <row r="64" spans="1:6" ht="12.95" customHeight="1" x14ac:dyDescent="0.2">
      <c r="E64" s="31" t="str">
        <f t="shared" si="8"/>
        <v/>
      </c>
    </row>
    <row r="65" spans="5:5" ht="12.95" customHeight="1" x14ac:dyDescent="0.2">
      <c r="E65" s="31" t="str">
        <f t="shared" si="8"/>
        <v/>
      </c>
    </row>
    <row r="66" spans="5:5" ht="12.95" customHeight="1" x14ac:dyDescent="0.2">
      <c r="E66" s="31" t="str">
        <f t="shared" si="8"/>
        <v/>
      </c>
    </row>
    <row r="67" spans="5:5" ht="12.95" customHeight="1" x14ac:dyDescent="0.2">
      <c r="E67" s="31" t="str">
        <f t="shared" si="8"/>
        <v/>
      </c>
    </row>
    <row r="68" spans="5:5" ht="12.95" customHeight="1" x14ac:dyDescent="0.2">
      <c r="E68" s="31" t="str">
        <f t="shared" si="8"/>
        <v/>
      </c>
    </row>
    <row r="69" spans="5:5" ht="12.95" customHeight="1" x14ac:dyDescent="0.2">
      <c r="E69" s="31" t="str">
        <f t="shared" si="8"/>
        <v/>
      </c>
    </row>
    <row r="70" spans="5:5" ht="12.95" customHeight="1" x14ac:dyDescent="0.2">
      <c r="E70" s="31" t="str">
        <f t="shared" si="8"/>
        <v/>
      </c>
    </row>
    <row r="71" spans="5:5" ht="12.95" customHeight="1" x14ac:dyDescent="0.2">
      <c r="E71" s="31" t="str">
        <f t="shared" si="8"/>
        <v/>
      </c>
    </row>
    <row r="72" spans="5:5" ht="12.95" customHeight="1" x14ac:dyDescent="0.2">
      <c r="E72" s="31" t="str">
        <f t="shared" si="8"/>
        <v/>
      </c>
    </row>
    <row r="73" spans="5:5" ht="12.95" customHeight="1" x14ac:dyDescent="0.2">
      <c r="E73" s="31" t="str">
        <f t="shared" si="8"/>
        <v/>
      </c>
    </row>
    <row r="74" spans="5:5" ht="12.95" customHeight="1" x14ac:dyDescent="0.2">
      <c r="E74" s="31" t="str">
        <f t="shared" si="8"/>
        <v/>
      </c>
    </row>
    <row r="75" spans="5:5" ht="12.95" customHeight="1" x14ac:dyDescent="0.2">
      <c r="E75" s="31" t="str">
        <f t="shared" si="8"/>
        <v/>
      </c>
    </row>
    <row r="76" spans="5:5" ht="12.95" customHeight="1" x14ac:dyDescent="0.2">
      <c r="E76" s="31" t="str">
        <f t="shared" si="8"/>
        <v/>
      </c>
    </row>
    <row r="77" spans="5:5" ht="12.95" customHeight="1" x14ac:dyDescent="0.2">
      <c r="E77" s="31" t="str">
        <f t="shared" ref="E77:E99" si="9">IF(B77="","",IF($C$5="OUI",WORKDAY(C77,IF(WEEKDAY(C77,2)&gt;=6,D77,D77-1)),C77+D77-1))</f>
        <v/>
      </c>
    </row>
    <row r="78" spans="5:5" ht="12.95" customHeight="1" x14ac:dyDescent="0.2">
      <c r="E78" s="31" t="str">
        <f t="shared" si="9"/>
        <v/>
      </c>
    </row>
    <row r="79" spans="5:5" ht="12.95" customHeight="1" x14ac:dyDescent="0.2">
      <c r="E79" s="31" t="str">
        <f t="shared" si="9"/>
        <v/>
      </c>
    </row>
    <row r="80" spans="5:5" ht="12.95" customHeight="1" x14ac:dyDescent="0.2">
      <c r="E80" s="31" t="str">
        <f t="shared" si="9"/>
        <v/>
      </c>
    </row>
    <row r="81" spans="5:5" ht="12.95" customHeight="1" x14ac:dyDescent="0.2">
      <c r="E81" s="31" t="str">
        <f t="shared" si="9"/>
        <v/>
      </c>
    </row>
    <row r="82" spans="5:5" ht="12.95" customHeight="1" x14ac:dyDescent="0.2">
      <c r="E82" s="31" t="str">
        <f t="shared" si="9"/>
        <v/>
      </c>
    </row>
    <row r="83" spans="5:5" ht="12.95" customHeight="1" x14ac:dyDescent="0.2">
      <c r="E83" s="31" t="str">
        <f t="shared" si="9"/>
        <v/>
      </c>
    </row>
    <row r="84" spans="5:5" ht="12.95" customHeight="1" x14ac:dyDescent="0.2">
      <c r="E84" s="31" t="str">
        <f t="shared" si="9"/>
        <v/>
      </c>
    </row>
    <row r="85" spans="5:5" ht="12.95" customHeight="1" x14ac:dyDescent="0.2">
      <c r="E85" s="31" t="str">
        <f t="shared" si="9"/>
        <v/>
      </c>
    </row>
    <row r="86" spans="5:5" ht="12.95" customHeight="1" x14ac:dyDescent="0.2">
      <c r="E86" s="31" t="str">
        <f t="shared" si="9"/>
        <v/>
      </c>
    </row>
    <row r="87" spans="5:5" ht="12.95" customHeight="1" x14ac:dyDescent="0.2">
      <c r="E87" s="31" t="str">
        <f t="shared" si="9"/>
        <v/>
      </c>
    </row>
    <row r="88" spans="5:5" ht="12.95" customHeight="1" x14ac:dyDescent="0.2">
      <c r="E88" s="31" t="str">
        <f t="shared" si="9"/>
        <v/>
      </c>
    </row>
    <row r="89" spans="5:5" ht="12.95" customHeight="1" x14ac:dyDescent="0.2">
      <c r="E89" s="31" t="str">
        <f t="shared" si="9"/>
        <v/>
      </c>
    </row>
    <row r="90" spans="5:5" ht="12.95" customHeight="1" x14ac:dyDescent="0.2">
      <c r="E90" s="31" t="str">
        <f t="shared" si="9"/>
        <v/>
      </c>
    </row>
    <row r="91" spans="5:5" ht="12.95" customHeight="1" x14ac:dyDescent="0.2">
      <c r="E91" s="31" t="str">
        <f t="shared" si="9"/>
        <v/>
      </c>
    </row>
    <row r="92" spans="5:5" ht="12.95" customHeight="1" x14ac:dyDescent="0.2">
      <c r="E92" s="31" t="str">
        <f t="shared" si="9"/>
        <v/>
      </c>
    </row>
    <row r="93" spans="5:5" ht="12.95" customHeight="1" x14ac:dyDescent="0.2">
      <c r="E93" s="31" t="str">
        <f t="shared" si="9"/>
        <v/>
      </c>
    </row>
    <row r="94" spans="5:5" x14ac:dyDescent="0.2">
      <c r="E94" s="31" t="str">
        <f t="shared" si="9"/>
        <v/>
      </c>
    </row>
    <row r="95" spans="5:5" x14ac:dyDescent="0.2">
      <c r="E95" s="31" t="str">
        <f t="shared" si="9"/>
        <v/>
      </c>
    </row>
    <row r="96" spans="5:5" x14ac:dyDescent="0.2">
      <c r="E96" s="31" t="str">
        <f t="shared" si="9"/>
        <v/>
      </c>
    </row>
    <row r="97" spans="5:5" x14ac:dyDescent="0.2">
      <c r="E97" s="31" t="str">
        <f t="shared" si="9"/>
        <v/>
      </c>
    </row>
    <row r="98" spans="5:5" x14ac:dyDescent="0.2">
      <c r="E98" s="31" t="str">
        <f t="shared" si="9"/>
        <v/>
      </c>
    </row>
    <row r="99" spans="5:5" x14ac:dyDescent="0.2">
      <c r="E99" s="31" t="str">
        <f t="shared" si="9"/>
        <v/>
      </c>
    </row>
  </sheetData>
  <mergeCells count="14">
    <mergeCell ref="F9:F10"/>
    <mergeCell ref="E9:E10"/>
    <mergeCell ref="D9:D10"/>
    <mergeCell ref="C9:C10"/>
    <mergeCell ref="B9:B10"/>
    <mergeCell ref="A7:E7"/>
    <mergeCell ref="C3:E3"/>
    <mergeCell ref="C2:E2"/>
    <mergeCell ref="A1:E1"/>
    <mergeCell ref="A2:B2"/>
    <mergeCell ref="A3:B3"/>
    <mergeCell ref="A4:B4"/>
    <mergeCell ref="A5:B5"/>
    <mergeCell ref="A6:B6"/>
  </mergeCells>
  <conditionalFormatting sqref="H8:BO8">
    <cfRule type="expression" dxfId="16" priority="16">
      <formula>H8&lt;&gt;""</formula>
    </cfRule>
  </conditionalFormatting>
  <conditionalFormatting sqref="I7:BO7">
    <cfRule type="expression" dxfId="15" priority="15">
      <formula>I10&lt;&gt;1</formula>
    </cfRule>
  </conditionalFormatting>
  <conditionalFormatting sqref="I7:BO10">
    <cfRule type="expression" dxfId="14" priority="13">
      <formula>I$10=1</formula>
    </cfRule>
  </conditionalFormatting>
  <conditionalFormatting sqref="F11:F102">
    <cfRule type="expression" dxfId="13" priority="7">
      <formula>$B11&lt;&gt;""</formula>
    </cfRule>
  </conditionalFormatting>
  <conditionalFormatting sqref="H7:BO99">
    <cfRule type="expression" dxfId="12" priority="29">
      <formula>AND(H$7=$G$2,$B7&lt;&gt;"")</formula>
    </cfRule>
  </conditionalFormatting>
  <conditionalFormatting sqref="H12:BO99">
    <cfRule type="expression" dxfId="11" priority="30" stopIfTrue="1">
      <formula>$B12=""</formula>
    </cfRule>
    <cfRule type="expression" dxfId="10" priority="31">
      <formula>AND(H$7&gt;=$C12,H$7&lt;=$E12,H$7&lt;=$G12,$F12&gt;0)</formula>
    </cfRule>
    <cfRule type="expression" dxfId="9" priority="32">
      <formula>AND(H$7&gt;=$C12,H$7&lt;=$E12,H$7&gt;=$G12,H$7&gt;=TODAY())</formula>
    </cfRule>
    <cfRule type="expression" dxfId="8" priority="33">
      <formula>AND(H$7&gt;=$C12,H$7&lt;=$E12,H$7&gt;=$G12)</formula>
    </cfRule>
  </conditionalFormatting>
  <conditionalFormatting sqref="H11:BO11">
    <cfRule type="expression" dxfId="7" priority="1" stopIfTrue="1">
      <formula>$B11=""</formula>
    </cfRule>
    <cfRule type="expression" dxfId="6" priority="2">
      <formula>AND(H$7&gt;=$C11,H$7&lt;=$E11,H$7&lt;=$G11,$F11&gt;0)</formula>
    </cfRule>
    <cfRule type="expression" dxfId="5" priority="3">
      <formula>AND(H$7&gt;=$C11,H$7&lt;=$E11,H$7&gt;=$G11,H$7&gt;=TODAY())</formula>
    </cfRule>
    <cfRule type="expression" dxfId="4" priority="4">
      <formula>AND(H$7&gt;=$C11,H$7&lt;=$E11,H$7&gt;=$G11)</formula>
    </cfRule>
  </conditionalFormatting>
  <dataValidations count="1">
    <dataValidation type="list" allowBlank="1" showInputMessage="1" showErrorMessage="1" sqref="C5:E5">
      <formula1>ouinon</formula1>
    </dataValidation>
  </dataValidations>
  <pageMargins left="0.25" right="0.25" top="0.75" bottom="0.75" header="0.3" footer="0.3"/>
  <pageSetup paperSize="9" scale="68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Scroll Bar 6">
              <controlPr defaultSize="0" autoPict="0">
                <anchor moveWithCells="1">
                  <from>
                    <xdr:col>7</xdr:col>
                    <xdr:colOff>38100</xdr:colOff>
                    <xdr:row>1</xdr:row>
                    <xdr:rowOff>28575</xdr:rowOff>
                  </from>
                  <to>
                    <xdr:col>66</xdr:col>
                    <xdr:colOff>133350</xdr:colOff>
                    <xdr:row>2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opLeftCell="C1" workbookViewId="0">
      <selection activeCell="D33" sqref="D33"/>
    </sheetView>
  </sheetViews>
  <sheetFormatPr baseColWidth="10" defaultRowHeight="15" x14ac:dyDescent="0.25"/>
  <cols>
    <col min="1" max="1" width="10.42578125" customWidth="1"/>
    <col min="2" max="2" width="31.7109375" bestFit="1" customWidth="1"/>
    <col min="3" max="3" width="14.85546875" customWidth="1"/>
    <col min="4" max="4" width="37.42578125" bestFit="1" customWidth="1"/>
    <col min="5" max="5" width="10" bestFit="1" customWidth="1"/>
    <col min="6" max="6" width="15.7109375" customWidth="1"/>
    <col min="7" max="7" width="8.5703125" customWidth="1"/>
    <col min="8" max="8" width="9.5703125" customWidth="1"/>
    <col min="9" max="9" width="12.5703125" customWidth="1"/>
    <col min="10" max="10" width="7.140625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scale="61" orientation="landscape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1" workbookViewId="0">
      <selection activeCell="D35" sqref="D35"/>
    </sheetView>
  </sheetViews>
  <sheetFormatPr baseColWidth="10" defaultRowHeight="15" x14ac:dyDescent="0.25"/>
  <cols>
    <col min="1" max="1" width="10.5703125" bestFit="1" customWidth="1"/>
    <col min="2" max="2" width="31.7109375" bestFit="1" customWidth="1"/>
    <col min="3" max="3" width="15" bestFit="1" customWidth="1"/>
    <col min="4" max="4" width="37.42578125" bestFit="1" customWidth="1"/>
    <col min="5" max="5" width="10" bestFit="1" customWidth="1"/>
    <col min="6" max="6" width="15.85546875" bestFit="1" customWidth="1"/>
    <col min="7" max="7" width="8.7109375" bestFit="1" customWidth="1"/>
    <col min="8" max="8" width="9.7109375" bestFit="1" customWidth="1"/>
    <col min="9" max="9" width="12.7109375" bestFit="1" customWidth="1"/>
    <col min="10" max="10" width="7.28515625" bestFit="1" customWidth="1"/>
    <col min="11" max="11" width="55" bestFit="1" customWidth="1"/>
  </cols>
  <sheetData>
    <row r="1" spans="1:11" x14ac:dyDescent="0.25">
      <c r="A1" t="s">
        <v>17</v>
      </c>
      <c r="B1" t="s">
        <v>15</v>
      </c>
      <c r="C1" t="s">
        <v>18</v>
      </c>
      <c r="D1" t="s">
        <v>128</v>
      </c>
      <c r="E1" t="s">
        <v>19</v>
      </c>
      <c r="F1" t="s">
        <v>1</v>
      </c>
      <c r="G1" t="s">
        <v>2</v>
      </c>
      <c r="H1" t="s">
        <v>16</v>
      </c>
      <c r="I1" t="s">
        <v>126</v>
      </c>
      <c r="J1" t="s">
        <v>20</v>
      </c>
      <c r="K1" t="s">
        <v>21</v>
      </c>
    </row>
    <row r="2" spans="1:1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s="34">
        <v>42740</v>
      </c>
      <c r="G2">
        <v>5</v>
      </c>
      <c r="H2" s="35">
        <v>1</v>
      </c>
      <c r="I2">
        <v>3</v>
      </c>
      <c r="J2">
        <v>2</v>
      </c>
    </row>
    <row r="3" spans="1:11" x14ac:dyDescent="0.25">
      <c r="A3" t="s">
        <v>22</v>
      </c>
      <c r="B3" t="s">
        <v>23</v>
      </c>
      <c r="C3" t="s">
        <v>27</v>
      </c>
      <c r="D3" t="s">
        <v>28</v>
      </c>
      <c r="E3" t="s">
        <v>26</v>
      </c>
      <c r="F3" s="34">
        <v>42745</v>
      </c>
      <c r="G3">
        <v>24</v>
      </c>
      <c r="H3" s="35">
        <v>0</v>
      </c>
      <c r="I3">
        <v>20</v>
      </c>
      <c r="K3" t="s">
        <v>29</v>
      </c>
    </row>
    <row r="4" spans="1:11" x14ac:dyDescent="0.25">
      <c r="A4" t="s">
        <v>22</v>
      </c>
      <c r="B4" t="s">
        <v>23</v>
      </c>
      <c r="C4" t="s">
        <v>30</v>
      </c>
      <c r="D4" t="s">
        <v>31</v>
      </c>
      <c r="E4" t="s">
        <v>32</v>
      </c>
      <c r="F4" s="34">
        <v>42750</v>
      </c>
      <c r="G4">
        <v>5</v>
      </c>
      <c r="H4" s="35">
        <v>0.25</v>
      </c>
      <c r="I4">
        <v>3</v>
      </c>
    </row>
    <row r="5" spans="1:11" x14ac:dyDescent="0.25">
      <c r="A5" t="s">
        <v>22</v>
      </c>
      <c r="B5" t="s">
        <v>23</v>
      </c>
      <c r="C5" t="s">
        <v>33</v>
      </c>
      <c r="D5" t="s">
        <v>34</v>
      </c>
      <c r="E5" t="s">
        <v>32</v>
      </c>
      <c r="F5" s="34">
        <v>42755</v>
      </c>
      <c r="G5">
        <v>5</v>
      </c>
      <c r="H5" s="35">
        <v>0</v>
      </c>
      <c r="I5">
        <v>3</v>
      </c>
      <c r="K5" t="s">
        <v>35</v>
      </c>
    </row>
    <row r="6" spans="1:11" x14ac:dyDescent="0.25">
      <c r="A6" t="s">
        <v>22</v>
      </c>
      <c r="B6" t="s">
        <v>23</v>
      </c>
      <c r="C6" t="s">
        <v>36</v>
      </c>
      <c r="D6" t="s">
        <v>37</v>
      </c>
      <c r="E6" t="s">
        <v>38</v>
      </c>
      <c r="F6" s="34">
        <v>42751</v>
      </c>
      <c r="G6">
        <v>2</v>
      </c>
      <c r="H6" s="35">
        <v>1</v>
      </c>
      <c r="I6">
        <v>2</v>
      </c>
    </row>
    <row r="7" spans="1:11" x14ac:dyDescent="0.25">
      <c r="A7" t="s">
        <v>39</v>
      </c>
      <c r="B7" t="s">
        <v>40</v>
      </c>
      <c r="C7" t="s">
        <v>41</v>
      </c>
      <c r="D7" t="s">
        <v>42</v>
      </c>
      <c r="E7" t="s">
        <v>26</v>
      </c>
      <c r="F7" s="34">
        <v>42752</v>
      </c>
      <c r="G7">
        <v>1</v>
      </c>
      <c r="H7" s="35">
        <v>1</v>
      </c>
      <c r="I7">
        <v>1</v>
      </c>
    </row>
    <row r="8" spans="1:11" x14ac:dyDescent="0.25">
      <c r="A8" t="s">
        <v>39</v>
      </c>
      <c r="B8" t="s">
        <v>40</v>
      </c>
      <c r="C8" t="s">
        <v>43</v>
      </c>
      <c r="D8" t="s">
        <v>44</v>
      </c>
      <c r="E8" t="s">
        <v>45</v>
      </c>
      <c r="F8" s="34">
        <v>42751</v>
      </c>
      <c r="G8">
        <v>3</v>
      </c>
      <c r="H8" s="35">
        <v>1</v>
      </c>
      <c r="I8">
        <v>2</v>
      </c>
    </row>
    <row r="9" spans="1:11" x14ac:dyDescent="0.25">
      <c r="A9" t="s">
        <v>39</v>
      </c>
      <c r="B9" t="s">
        <v>40</v>
      </c>
      <c r="C9" t="s">
        <v>46</v>
      </c>
      <c r="D9" t="s">
        <v>47</v>
      </c>
      <c r="E9" t="s">
        <v>38</v>
      </c>
      <c r="F9" s="34">
        <v>42751</v>
      </c>
      <c r="G9">
        <v>1</v>
      </c>
      <c r="H9" s="35">
        <v>1</v>
      </c>
      <c r="I9">
        <v>2</v>
      </c>
      <c r="J9">
        <v>1</v>
      </c>
    </row>
    <row r="10" spans="1:11" x14ac:dyDescent="0.25">
      <c r="A10" t="s">
        <v>39</v>
      </c>
      <c r="B10" t="s">
        <v>40</v>
      </c>
      <c r="C10" t="s">
        <v>48</v>
      </c>
      <c r="D10" t="s">
        <v>49</v>
      </c>
      <c r="E10" t="s">
        <v>38</v>
      </c>
      <c r="F10" s="34">
        <v>42751</v>
      </c>
      <c r="G10">
        <v>1</v>
      </c>
      <c r="H10" s="35">
        <v>0</v>
      </c>
      <c r="K10" t="s">
        <v>131</v>
      </c>
    </row>
    <row r="11" spans="1:11" x14ac:dyDescent="0.25">
      <c r="A11" t="s">
        <v>39</v>
      </c>
      <c r="B11" t="s">
        <v>40</v>
      </c>
      <c r="C11" t="s">
        <v>50</v>
      </c>
      <c r="D11" t="s">
        <v>51</v>
      </c>
      <c r="E11" t="s">
        <v>38</v>
      </c>
      <c r="F11" s="34">
        <v>42751</v>
      </c>
      <c r="G11">
        <v>1</v>
      </c>
      <c r="H11" s="35">
        <v>0</v>
      </c>
      <c r="K11" t="s">
        <v>131</v>
      </c>
    </row>
    <row r="12" spans="1:11" x14ac:dyDescent="0.25">
      <c r="A12" t="s">
        <v>39</v>
      </c>
      <c r="B12" t="s">
        <v>40</v>
      </c>
      <c r="C12" t="s">
        <v>52</v>
      </c>
      <c r="D12" t="s">
        <v>53</v>
      </c>
      <c r="E12" t="s">
        <v>38</v>
      </c>
      <c r="F12" s="34">
        <v>42751</v>
      </c>
      <c r="G12">
        <v>1</v>
      </c>
      <c r="H12" s="35">
        <v>0</v>
      </c>
      <c r="K12" t="s">
        <v>131</v>
      </c>
    </row>
    <row r="13" spans="1:11" x14ac:dyDescent="0.25">
      <c r="A13" t="s">
        <v>39</v>
      </c>
      <c r="B13" t="s">
        <v>40</v>
      </c>
      <c r="C13" t="s">
        <v>54</v>
      </c>
      <c r="D13" t="s">
        <v>55</v>
      </c>
      <c r="E13" t="s">
        <v>38</v>
      </c>
      <c r="F13" s="34">
        <v>42751</v>
      </c>
      <c r="G13">
        <v>1</v>
      </c>
      <c r="H13" s="35">
        <v>0</v>
      </c>
      <c r="K13" t="s">
        <v>131</v>
      </c>
    </row>
    <row r="14" spans="1:11" x14ac:dyDescent="0.25">
      <c r="A14" t="s">
        <v>39</v>
      </c>
      <c r="B14" t="s">
        <v>40</v>
      </c>
      <c r="C14" t="s">
        <v>56</v>
      </c>
      <c r="D14" t="s">
        <v>57</v>
      </c>
      <c r="E14" t="s">
        <v>32</v>
      </c>
      <c r="F14" s="34">
        <v>42751</v>
      </c>
      <c r="G14">
        <v>11</v>
      </c>
      <c r="H14" s="35">
        <v>0</v>
      </c>
      <c r="I14">
        <v>2</v>
      </c>
      <c r="K14" t="s">
        <v>58</v>
      </c>
    </row>
    <row r="15" spans="1:11" x14ac:dyDescent="0.25">
      <c r="A15" t="s">
        <v>39</v>
      </c>
      <c r="B15" t="s">
        <v>40</v>
      </c>
      <c r="C15" t="s">
        <v>59</v>
      </c>
      <c r="D15" t="s">
        <v>60</v>
      </c>
      <c r="E15" t="s">
        <v>26</v>
      </c>
      <c r="F15" s="34">
        <v>42751</v>
      </c>
      <c r="G15">
        <v>11</v>
      </c>
      <c r="H15" s="35">
        <v>0</v>
      </c>
      <c r="I15">
        <v>2</v>
      </c>
    </row>
    <row r="16" spans="1:11" x14ac:dyDescent="0.25">
      <c r="A16" t="s">
        <v>39</v>
      </c>
      <c r="B16" t="s">
        <v>40</v>
      </c>
      <c r="C16" t="s">
        <v>61</v>
      </c>
      <c r="D16" t="s">
        <v>62</v>
      </c>
      <c r="E16" t="s">
        <v>45</v>
      </c>
      <c r="F16" s="34">
        <v>42751</v>
      </c>
      <c r="G16">
        <v>3</v>
      </c>
      <c r="H16" s="35">
        <v>1</v>
      </c>
      <c r="I16">
        <v>2</v>
      </c>
    </row>
    <row r="17" spans="1:11" x14ac:dyDescent="0.25">
      <c r="A17" t="s">
        <v>9</v>
      </c>
      <c r="B17" t="s">
        <v>63</v>
      </c>
      <c r="C17" t="s">
        <v>64</v>
      </c>
      <c r="D17" t="s">
        <v>65</v>
      </c>
      <c r="E17" t="s">
        <v>26</v>
      </c>
      <c r="F17" s="34">
        <v>42740</v>
      </c>
      <c r="G17">
        <v>20</v>
      </c>
      <c r="H17" s="35">
        <v>1</v>
      </c>
      <c r="I17">
        <v>7</v>
      </c>
    </row>
    <row r="18" spans="1:11" x14ac:dyDescent="0.25">
      <c r="A18" t="s">
        <v>9</v>
      </c>
      <c r="B18" t="s">
        <v>63</v>
      </c>
      <c r="C18" t="s">
        <v>66</v>
      </c>
      <c r="D18" t="s">
        <v>67</v>
      </c>
      <c r="E18" t="s">
        <v>45</v>
      </c>
      <c r="F18" s="34">
        <v>42752</v>
      </c>
      <c r="G18">
        <v>1</v>
      </c>
      <c r="H18" s="35">
        <v>1</v>
      </c>
      <c r="I18">
        <v>2</v>
      </c>
    </row>
    <row r="19" spans="1:11" x14ac:dyDescent="0.25">
      <c r="A19" t="s">
        <v>9</v>
      </c>
      <c r="B19" t="s">
        <v>63</v>
      </c>
      <c r="C19" t="s">
        <v>68</v>
      </c>
      <c r="D19" t="s">
        <v>69</v>
      </c>
      <c r="E19" t="s">
        <v>45</v>
      </c>
      <c r="F19" s="34">
        <v>42753</v>
      </c>
      <c r="G19">
        <v>1</v>
      </c>
      <c r="H19" s="35">
        <v>0</v>
      </c>
      <c r="I19">
        <v>2</v>
      </c>
    </row>
    <row r="20" spans="1:11" x14ac:dyDescent="0.25">
      <c r="A20" t="s">
        <v>9</v>
      </c>
      <c r="B20" t="s">
        <v>63</v>
      </c>
      <c r="C20" t="s">
        <v>70</v>
      </c>
      <c r="D20" t="s">
        <v>71</v>
      </c>
      <c r="E20" t="s">
        <v>45</v>
      </c>
      <c r="F20" s="34">
        <v>42752</v>
      </c>
      <c r="G20">
        <v>1</v>
      </c>
      <c r="H20" s="35">
        <v>1</v>
      </c>
      <c r="I20">
        <v>1</v>
      </c>
    </row>
    <row r="21" spans="1:11" x14ac:dyDescent="0.25">
      <c r="A21" t="s">
        <v>72</v>
      </c>
      <c r="B21" t="s">
        <v>73</v>
      </c>
      <c r="C21" t="s">
        <v>74</v>
      </c>
      <c r="D21" t="s">
        <v>75</v>
      </c>
      <c r="E21" t="s">
        <v>26</v>
      </c>
      <c r="F21" s="34">
        <v>42768</v>
      </c>
      <c r="G21">
        <v>1</v>
      </c>
      <c r="H21" s="35">
        <v>0</v>
      </c>
      <c r="I21">
        <v>1</v>
      </c>
    </row>
    <row r="22" spans="1:11" x14ac:dyDescent="0.25">
      <c r="A22" t="s">
        <v>72</v>
      </c>
      <c r="B22" t="s">
        <v>73</v>
      </c>
      <c r="C22" t="s">
        <v>76</v>
      </c>
      <c r="D22" t="s">
        <v>77</v>
      </c>
      <c r="E22" t="s">
        <v>26</v>
      </c>
      <c r="F22" s="34">
        <v>42768</v>
      </c>
      <c r="G22">
        <v>28</v>
      </c>
      <c r="H22" s="35">
        <v>0</v>
      </c>
      <c r="I22">
        <v>1</v>
      </c>
    </row>
    <row r="23" spans="1:11" x14ac:dyDescent="0.25">
      <c r="A23" t="s">
        <v>72</v>
      </c>
      <c r="B23" t="s">
        <v>73</v>
      </c>
      <c r="C23" t="s">
        <v>78</v>
      </c>
      <c r="D23" t="s">
        <v>79</v>
      </c>
      <c r="E23" t="s">
        <v>32</v>
      </c>
      <c r="F23" s="34">
        <v>42768</v>
      </c>
      <c r="G23">
        <v>28</v>
      </c>
      <c r="H23" s="35">
        <v>0</v>
      </c>
      <c r="I23">
        <v>20</v>
      </c>
    </row>
    <row r="24" spans="1:11" x14ac:dyDescent="0.25">
      <c r="A24" t="s">
        <v>72</v>
      </c>
      <c r="B24" t="s">
        <v>73</v>
      </c>
      <c r="C24" t="s">
        <v>80</v>
      </c>
      <c r="D24" t="s">
        <v>81</v>
      </c>
      <c r="E24" t="s">
        <v>32</v>
      </c>
      <c r="F24" s="34">
        <v>42770</v>
      </c>
      <c r="G24">
        <v>1</v>
      </c>
      <c r="H24" s="35">
        <v>0</v>
      </c>
      <c r="I24">
        <v>1</v>
      </c>
      <c r="K24" t="s">
        <v>82</v>
      </c>
    </row>
    <row r="25" spans="1:11" x14ac:dyDescent="0.25">
      <c r="A25" t="s">
        <v>72</v>
      </c>
      <c r="B25" t="s">
        <v>73</v>
      </c>
      <c r="C25" t="s">
        <v>83</v>
      </c>
      <c r="D25" t="s">
        <v>84</v>
      </c>
      <c r="E25" t="s">
        <v>26</v>
      </c>
      <c r="F25" s="34">
        <v>42771</v>
      </c>
      <c r="G25">
        <v>1</v>
      </c>
      <c r="H25" s="35">
        <v>0</v>
      </c>
      <c r="I25">
        <v>1</v>
      </c>
    </row>
    <row r="26" spans="1:11" x14ac:dyDescent="0.25">
      <c r="A26" t="s">
        <v>72</v>
      </c>
      <c r="B26" t="s">
        <v>73</v>
      </c>
      <c r="C26" t="s">
        <v>85</v>
      </c>
      <c r="D26" t="s">
        <v>86</v>
      </c>
      <c r="E26" t="s">
        <v>32</v>
      </c>
      <c r="F26" s="34">
        <v>42772</v>
      </c>
      <c r="G26">
        <v>1</v>
      </c>
      <c r="H26" s="35">
        <v>0</v>
      </c>
      <c r="I26">
        <v>1</v>
      </c>
      <c r="K26" t="s">
        <v>87</v>
      </c>
    </row>
    <row r="27" spans="1:11" x14ac:dyDescent="0.25">
      <c r="A27" t="s">
        <v>72</v>
      </c>
      <c r="B27" t="s">
        <v>73</v>
      </c>
      <c r="C27" t="s">
        <v>88</v>
      </c>
      <c r="D27" t="s">
        <v>89</v>
      </c>
      <c r="E27" t="s">
        <v>32</v>
      </c>
      <c r="F27" s="34">
        <v>42773</v>
      </c>
      <c r="G27">
        <v>1</v>
      </c>
      <c r="H27" s="35">
        <v>0</v>
      </c>
      <c r="I27">
        <v>1</v>
      </c>
    </row>
    <row r="28" spans="1:11" x14ac:dyDescent="0.25">
      <c r="A28" t="s">
        <v>72</v>
      </c>
      <c r="B28" t="s">
        <v>73</v>
      </c>
      <c r="C28" t="s">
        <v>90</v>
      </c>
      <c r="D28" t="s">
        <v>91</v>
      </c>
      <c r="E28" t="s">
        <v>45</v>
      </c>
      <c r="F28" s="34">
        <v>42773</v>
      </c>
      <c r="G28">
        <v>1</v>
      </c>
      <c r="H28" s="35">
        <v>0</v>
      </c>
      <c r="I28">
        <v>1</v>
      </c>
      <c r="K28" t="s">
        <v>92</v>
      </c>
    </row>
    <row r="29" spans="1:11" x14ac:dyDescent="0.25">
      <c r="A29" t="s">
        <v>72</v>
      </c>
      <c r="B29" t="s">
        <v>73</v>
      </c>
      <c r="C29" t="s">
        <v>93</v>
      </c>
      <c r="D29" t="s">
        <v>94</v>
      </c>
      <c r="E29" t="s">
        <v>38</v>
      </c>
      <c r="F29" s="34">
        <v>42773</v>
      </c>
      <c r="G29">
        <v>1</v>
      </c>
      <c r="H29" s="35">
        <v>0</v>
      </c>
      <c r="I29">
        <v>1</v>
      </c>
    </row>
    <row r="30" spans="1:11" x14ac:dyDescent="0.25">
      <c r="A30" t="s">
        <v>72</v>
      </c>
      <c r="B30" t="s">
        <v>73</v>
      </c>
      <c r="C30" t="s">
        <v>95</v>
      </c>
      <c r="D30" t="s">
        <v>96</v>
      </c>
      <c r="E30" t="s">
        <v>32</v>
      </c>
      <c r="F30" s="34">
        <v>42774</v>
      </c>
      <c r="G30">
        <v>2</v>
      </c>
      <c r="H30" s="35">
        <v>0</v>
      </c>
      <c r="I30">
        <v>2</v>
      </c>
    </row>
    <row r="31" spans="1:11" x14ac:dyDescent="0.25">
      <c r="A31" t="s">
        <v>72</v>
      </c>
      <c r="B31" t="s">
        <v>73</v>
      </c>
      <c r="C31" t="s">
        <v>97</v>
      </c>
      <c r="D31" t="s">
        <v>98</v>
      </c>
      <c r="E31" t="s">
        <v>26</v>
      </c>
      <c r="F31" s="34">
        <v>42775</v>
      </c>
      <c r="G31">
        <v>1</v>
      </c>
      <c r="H31" s="35">
        <v>0</v>
      </c>
      <c r="I31">
        <v>1</v>
      </c>
      <c r="K31" t="s">
        <v>99</v>
      </c>
    </row>
    <row r="32" spans="1:11" x14ac:dyDescent="0.25">
      <c r="A32" t="s">
        <v>100</v>
      </c>
      <c r="B32" t="s">
        <v>101</v>
      </c>
      <c r="C32" t="s">
        <v>102</v>
      </c>
      <c r="D32" t="s">
        <v>103</v>
      </c>
      <c r="E32" t="s">
        <v>26</v>
      </c>
      <c r="F32" s="34">
        <v>42776</v>
      </c>
      <c r="G32">
        <v>1</v>
      </c>
      <c r="H32" s="35">
        <v>0</v>
      </c>
      <c r="I32">
        <v>1</v>
      </c>
    </row>
    <row r="33" spans="1:11" x14ac:dyDescent="0.25">
      <c r="A33" t="s">
        <v>100</v>
      </c>
      <c r="B33" t="s">
        <v>101</v>
      </c>
      <c r="C33" t="s">
        <v>104</v>
      </c>
      <c r="D33" t="s">
        <v>105</v>
      </c>
      <c r="E33" t="s">
        <v>26</v>
      </c>
      <c r="F33" s="34">
        <v>42777</v>
      </c>
      <c r="G33">
        <v>1</v>
      </c>
      <c r="H33" s="35">
        <v>0</v>
      </c>
      <c r="I33">
        <v>1</v>
      </c>
      <c r="K33" t="s">
        <v>106</v>
      </c>
    </row>
    <row r="34" spans="1:11" x14ac:dyDescent="0.25">
      <c r="A34" t="s">
        <v>107</v>
      </c>
      <c r="B34" t="s">
        <v>108</v>
      </c>
      <c r="C34" t="s">
        <v>109</v>
      </c>
      <c r="D34" t="s">
        <v>110</v>
      </c>
      <c r="E34" t="s">
        <v>38</v>
      </c>
      <c r="F34" s="34">
        <v>42740</v>
      </c>
      <c r="G34">
        <v>2</v>
      </c>
      <c r="H34" s="35">
        <v>0</v>
      </c>
      <c r="I34">
        <v>5</v>
      </c>
    </row>
    <row r="35" spans="1:11" x14ac:dyDescent="0.25">
      <c r="A35" t="s">
        <v>107</v>
      </c>
      <c r="B35" t="s">
        <v>108</v>
      </c>
      <c r="C35" t="s">
        <v>111</v>
      </c>
      <c r="D35" t="s">
        <v>112</v>
      </c>
      <c r="E35" t="s">
        <v>38</v>
      </c>
      <c r="F35" s="34">
        <v>42740</v>
      </c>
      <c r="G35">
        <v>1</v>
      </c>
      <c r="H35" s="35">
        <v>0.75</v>
      </c>
      <c r="I35">
        <v>1</v>
      </c>
    </row>
    <row r="36" spans="1:11" x14ac:dyDescent="0.25">
      <c r="A36" t="s">
        <v>113</v>
      </c>
      <c r="B36" t="s">
        <v>114</v>
      </c>
      <c r="C36" t="s">
        <v>115</v>
      </c>
      <c r="D36" t="s">
        <v>116</v>
      </c>
      <c r="E36" t="s">
        <v>26</v>
      </c>
      <c r="F36" s="34">
        <v>42787</v>
      </c>
      <c r="G36">
        <v>9</v>
      </c>
      <c r="H36" s="35">
        <v>0</v>
      </c>
    </row>
    <row r="37" spans="1:11" x14ac:dyDescent="0.25">
      <c r="A37" t="s">
        <v>113</v>
      </c>
      <c r="B37" t="s">
        <v>114</v>
      </c>
      <c r="C37" t="s">
        <v>117</v>
      </c>
      <c r="D37" t="s">
        <v>118</v>
      </c>
      <c r="E37" t="s">
        <v>26</v>
      </c>
      <c r="F37" s="34">
        <v>42740</v>
      </c>
      <c r="G37">
        <v>58</v>
      </c>
      <c r="H37" s="35">
        <v>0</v>
      </c>
    </row>
    <row r="38" spans="1:11" x14ac:dyDescent="0.25">
      <c r="A38" t="s">
        <v>119</v>
      </c>
      <c r="B38" t="s">
        <v>120</v>
      </c>
      <c r="C38" t="s">
        <v>121</v>
      </c>
      <c r="D38" t="s">
        <v>75</v>
      </c>
      <c r="E38" t="s">
        <v>38</v>
      </c>
      <c r="F38" s="34">
        <v>42740</v>
      </c>
      <c r="G38">
        <v>1</v>
      </c>
      <c r="H38" s="35">
        <v>1</v>
      </c>
      <c r="I38">
        <v>1</v>
      </c>
      <c r="J38">
        <v>1</v>
      </c>
    </row>
    <row r="39" spans="1:11" x14ac:dyDescent="0.25">
      <c r="A39" t="s">
        <v>119</v>
      </c>
      <c r="B39" t="s">
        <v>120</v>
      </c>
      <c r="C39" t="s">
        <v>122</v>
      </c>
      <c r="D39" t="s">
        <v>75</v>
      </c>
      <c r="E39" t="s">
        <v>123</v>
      </c>
      <c r="F39" s="34">
        <v>42740</v>
      </c>
      <c r="G39">
        <v>1</v>
      </c>
      <c r="H39" s="35">
        <v>0</v>
      </c>
      <c r="I39">
        <v>1</v>
      </c>
    </row>
    <row r="40" spans="1:11" x14ac:dyDescent="0.25">
      <c r="A40" t="s">
        <v>119</v>
      </c>
      <c r="B40" t="s">
        <v>120</v>
      </c>
      <c r="C40" t="s">
        <v>124</v>
      </c>
      <c r="D40" t="s">
        <v>75</v>
      </c>
      <c r="E40" t="s">
        <v>45</v>
      </c>
      <c r="F40" s="34">
        <v>42740</v>
      </c>
      <c r="G40">
        <v>1</v>
      </c>
      <c r="H40" s="35">
        <v>0</v>
      </c>
      <c r="I40">
        <v>1</v>
      </c>
    </row>
    <row r="41" spans="1:11" x14ac:dyDescent="0.25">
      <c r="A41" t="s">
        <v>119</v>
      </c>
      <c r="B41" t="s">
        <v>120</v>
      </c>
      <c r="C41" t="s">
        <v>125</v>
      </c>
      <c r="D41" t="s">
        <v>75</v>
      </c>
      <c r="E41" t="s">
        <v>32</v>
      </c>
      <c r="F41" s="34">
        <v>42740</v>
      </c>
      <c r="G41">
        <v>1</v>
      </c>
      <c r="H41" s="35">
        <v>0</v>
      </c>
      <c r="I41">
        <v>1</v>
      </c>
    </row>
  </sheetData>
  <sheetProtection algorithmName="SHA-512" hashValue="+cVx6dTvlBTc7DTRoy+PmTjxW3kdbiGOb/xmaN2/giragcspblSP4zvfS4d5rJ+u7u6SR+9+Ux+hNEbW5oK0Zg==" saltValue="KJKAQEC/M/ouXCNwfatYsA==" spinCount="100000" sheet="1" formatCells="0" formatColumns="0" formatRows="0" insertColumns="0" insertRows="0" insertHyperlinks="0" deleteColumns="0" deleteRows="0" sort="0" autoFilter="0" pivotTables="0"/>
  <dataValidations count="1">
    <dataValidation type="list" allowBlank="1" showInputMessage="1" showErrorMessage="1" sqref="E2:E41">
      <formula1>"Corentin,Shaïma,Théophile,Anthony,Tous"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baseColWidth="10" defaultRowHeight="15" x14ac:dyDescent="0.25"/>
  <cols>
    <col min="1" max="1" width="2" bestFit="1" customWidth="1"/>
    <col min="2" max="2" width="2.7109375" bestFit="1" customWidth="1"/>
    <col min="3" max="3" width="4.28515625" customWidth="1"/>
    <col min="4" max="4" width="5.28515625" bestFit="1" customWidth="1"/>
  </cols>
  <sheetData>
    <row r="1" spans="1:4" x14ac:dyDescent="0.25">
      <c r="A1">
        <v>1</v>
      </c>
      <c r="B1" t="s">
        <v>4</v>
      </c>
      <c r="D1" t="s">
        <v>11</v>
      </c>
    </row>
    <row r="2" spans="1:4" x14ac:dyDescent="0.25">
      <c r="A2">
        <v>2</v>
      </c>
      <c r="B2" t="s">
        <v>5</v>
      </c>
      <c r="D2" t="s">
        <v>12</v>
      </c>
    </row>
    <row r="3" spans="1:4" x14ac:dyDescent="0.25">
      <c r="A3">
        <v>3</v>
      </c>
      <c r="B3" t="s">
        <v>5</v>
      </c>
    </row>
    <row r="4" spans="1:4" x14ac:dyDescent="0.25">
      <c r="A4">
        <v>4</v>
      </c>
      <c r="B4" t="s">
        <v>6</v>
      </c>
    </row>
    <row r="5" spans="1:4" x14ac:dyDescent="0.25">
      <c r="A5">
        <v>5</v>
      </c>
      <c r="B5" t="s">
        <v>7</v>
      </c>
    </row>
    <row r="6" spans="1:4" x14ac:dyDescent="0.25">
      <c r="A6">
        <v>6</v>
      </c>
      <c r="B6" t="s">
        <v>8</v>
      </c>
    </row>
    <row r="7" spans="1:4" x14ac:dyDescent="0.25">
      <c r="A7">
        <v>7</v>
      </c>
      <c r="B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4</vt:i4>
      </vt:variant>
    </vt:vector>
  </HeadingPairs>
  <TitlesOfParts>
    <vt:vector size="8" baseType="lpstr">
      <vt:lpstr>Projet 1</vt:lpstr>
      <vt:lpstr>Suivi</vt:lpstr>
      <vt:lpstr>backup</vt:lpstr>
      <vt:lpstr>Table</vt:lpstr>
      <vt:lpstr>ouinon</vt:lpstr>
      <vt:lpstr>semaine</vt:lpstr>
      <vt:lpstr>'Projet 1'!Zone_d_impression</vt:lpstr>
      <vt:lpstr>Suivi!Zone_d_impression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Guérin</dc:creator>
  <cp:lastModifiedBy>Anthony Slimani</cp:lastModifiedBy>
  <cp:lastPrinted>2017-01-17T15:45:09Z</cp:lastPrinted>
  <dcterms:created xsi:type="dcterms:W3CDTF">2013-05-27T13:57:34Z</dcterms:created>
  <dcterms:modified xsi:type="dcterms:W3CDTF">2017-01-24T07:09:47Z</dcterms:modified>
</cp:coreProperties>
</file>