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---------IMI------\------INFÓ------\-----ÉRETSÉGIK\E - 2016 Maj\"/>
    </mc:Choice>
  </mc:AlternateContent>
  <xr:revisionPtr revIDLastSave="0" documentId="13_ncr:1_{99710E45-32D0-4237-94B9-48570BDD1C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atok" sheetId="1" r:id="rId1"/>
    <sheet name="dijszab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K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J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E3" i="1"/>
</calcChain>
</file>

<file path=xl/sharedStrings.xml><?xml version="1.0" encoding="utf-8"?>
<sst xmlns="http://schemas.openxmlformats.org/spreadsheetml/2006/main" count="127" uniqueCount="32">
  <si>
    <t>Rendszám</t>
  </si>
  <si>
    <t>Érkezés</t>
  </si>
  <si>
    <t>Indulás</t>
  </si>
  <si>
    <t>Zóna</t>
  </si>
  <si>
    <t>Tarifa</t>
  </si>
  <si>
    <t>Időtartam</t>
  </si>
  <si>
    <t>Díj</t>
  </si>
  <si>
    <t>TKA-06</t>
  </si>
  <si>
    <t>Darab</t>
  </si>
  <si>
    <t>Összeg</t>
  </si>
  <si>
    <t>TKA-03</t>
  </si>
  <si>
    <t>TKA-01</t>
  </si>
  <si>
    <t>TKA-17</t>
  </si>
  <si>
    <t>TKA-02</t>
  </si>
  <si>
    <t>TKA-04</t>
  </si>
  <si>
    <t>TKA-08</t>
  </si>
  <si>
    <t>TKA-05</t>
  </si>
  <si>
    <t>TKA-16</t>
  </si>
  <si>
    <t>TKA-11</t>
  </si>
  <si>
    <t>TKA-07</t>
  </si>
  <si>
    <t>TKA-09</t>
  </si>
  <si>
    <t>TKA-10</t>
  </si>
  <si>
    <t>TKA-18</t>
  </si>
  <si>
    <t>TKA-12</t>
  </si>
  <si>
    <t>TKA-13</t>
  </si>
  <si>
    <t>TKA-14</t>
  </si>
  <si>
    <t>TKA-15</t>
  </si>
  <si>
    <t>Fizetendő:</t>
  </si>
  <si>
    <t>Legmagasabb parkolási díj</t>
  </si>
  <si>
    <t>Rendszám:</t>
  </si>
  <si>
    <t>Összeg:</t>
  </si>
  <si>
    <t>Tranzakciós díj: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</si>
</sst>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77" formatCode="_-* #,##0\ &quot;Ft&quot;_-;\-* #,##0\ &quot;Ft&quot;_-;_-* &quot;-&quot;??\ &quot;Ft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21" fontId="0" fillId="0" borderId="0" xfId="0" applyNumberFormat="1"/>
    <xf numFmtId="177" fontId="0" fillId="0" borderId="0" xfId="1" applyNumberFormat="1" applyFont="1"/>
    <xf numFmtId="177" fontId="0" fillId="0" borderId="6" xfId="1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77" fontId="2" fillId="2" borderId="3" xfId="1" applyNumberFormat="1" applyFont="1" applyFill="1" applyBorder="1" applyAlignment="1">
      <alignment horizontal="center"/>
    </xf>
    <xf numFmtId="177" fontId="2" fillId="2" borderId="7" xfId="1" applyNumberFormat="1" applyFont="1" applyFill="1" applyBorder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workbookViewId="0">
      <selection activeCell="O4" sqref="O4"/>
    </sheetView>
  </sheetViews>
  <sheetFormatPr defaultRowHeight="15" x14ac:dyDescent="0.25"/>
  <cols>
    <col min="5" max="5" width="11.140625" style="2" bestFit="1" customWidth="1"/>
    <col min="6" max="6" width="11.42578125" customWidth="1"/>
    <col min="7" max="7" width="11.140625" style="2" bestFit="1" customWidth="1"/>
    <col min="9" max="9" width="13.140625" customWidth="1"/>
    <col min="10" max="10" width="9.5703125" customWidth="1"/>
    <col min="11" max="11" width="11.5703125" style="2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11" x14ac:dyDescent="0.25">
      <c r="A2" t="s">
        <v>7</v>
      </c>
      <c r="B2" s="1">
        <v>0.33376157407407409</v>
      </c>
      <c r="C2" s="1">
        <v>0.40271990740740743</v>
      </c>
      <c r="D2">
        <v>3</v>
      </c>
      <c r="E2" s="2">
        <f>INDEX(dijszabas!$B$2:$B$7,MATCH(adatok!D2,dijszabas!$A$2:$A$7,0),1)</f>
        <v>280</v>
      </c>
      <c r="F2" s="1">
        <f>C2-B2</f>
        <v>6.8958333333333344E-2</v>
      </c>
      <c r="G2" s="2">
        <f>ROUND(E2*F2*24,0)</f>
        <v>463</v>
      </c>
      <c r="I2" s="8" t="s">
        <v>0</v>
      </c>
      <c r="J2" s="9" t="s">
        <v>8</v>
      </c>
      <c r="K2" s="10" t="s">
        <v>9</v>
      </c>
    </row>
    <row r="3" spans="1:11" x14ac:dyDescent="0.25">
      <c r="A3" t="s">
        <v>10</v>
      </c>
      <c r="B3" s="1">
        <v>0.33487268518518515</v>
      </c>
      <c r="C3" s="1">
        <v>0.36092592592592593</v>
      </c>
      <c r="D3">
        <v>1</v>
      </c>
      <c r="E3" s="2">
        <f>INDEX(dijszabas!$B$2:$B$7,MATCH(adatok!D3,dijszabas!$A$2:$A$7,0),1)</f>
        <v>175</v>
      </c>
      <c r="F3" s="1">
        <f t="shared" ref="F3:F66" si="0">C3-B3</f>
        <v>2.605324074074078E-2</v>
      </c>
      <c r="G3" s="2">
        <f t="shared" ref="G3:G66" si="1">ROUND(E3*F3*24,0)</f>
        <v>109</v>
      </c>
      <c r="I3" s="5" t="s">
        <v>11</v>
      </c>
      <c r="J3" s="4">
        <f>COUNTIFS($A$2:$A$93,I3)</f>
        <v>4</v>
      </c>
      <c r="K3" s="3">
        <f>SUMIFS($G$2:$G$93,$A$2:$A$93,I3)</f>
        <v>1033</v>
      </c>
    </row>
    <row r="4" spans="1:11" x14ac:dyDescent="0.25">
      <c r="A4" t="s">
        <v>12</v>
      </c>
      <c r="B4" s="1">
        <v>0.33707175925925931</v>
      </c>
      <c r="C4" s="1">
        <v>0.36326388888888889</v>
      </c>
      <c r="D4">
        <v>6</v>
      </c>
      <c r="E4" s="2">
        <f>INDEX(dijszabas!$B$2:$B$7,MATCH(adatok!D4,dijszabas!$A$2:$A$7,0),1)</f>
        <v>420</v>
      </c>
      <c r="F4" s="1">
        <f t="shared" si="0"/>
        <v>2.6192129629629579E-2</v>
      </c>
      <c r="G4" s="2">
        <f t="shared" si="1"/>
        <v>264</v>
      </c>
      <c r="I4" s="5" t="s">
        <v>13</v>
      </c>
      <c r="J4" s="4">
        <f t="shared" ref="J4:J20" si="2">COUNTIFS($A$2:$A$93,I4)</f>
        <v>6</v>
      </c>
      <c r="K4" s="3">
        <f>SUMIFS($G$2:$G$93,$A$2:$A$93,I4)</f>
        <v>1494</v>
      </c>
    </row>
    <row r="5" spans="1:11" x14ac:dyDescent="0.25">
      <c r="A5" t="s">
        <v>14</v>
      </c>
      <c r="B5" s="1">
        <v>0.33777777777777779</v>
      </c>
      <c r="C5" s="1">
        <v>0.39298611111111109</v>
      </c>
      <c r="D5">
        <v>2</v>
      </c>
      <c r="E5" s="2">
        <f>INDEX(dijszabas!$B$2:$B$7,MATCH(adatok!D5,dijszabas!$A$2:$A$7,0),1)</f>
        <v>255</v>
      </c>
      <c r="F5" s="1">
        <f t="shared" si="0"/>
        <v>5.5208333333333304E-2</v>
      </c>
      <c r="G5" s="2">
        <f t="shared" si="1"/>
        <v>338</v>
      </c>
      <c r="I5" s="5" t="s">
        <v>10</v>
      </c>
      <c r="J5" s="4">
        <f t="shared" si="2"/>
        <v>6</v>
      </c>
      <c r="K5" s="3">
        <f t="shared" ref="K5:K20" si="3">SUMIFS($G$2:$G$93,$A$2:$A$93,I5)</f>
        <v>1553</v>
      </c>
    </row>
    <row r="6" spans="1:11" x14ac:dyDescent="0.25">
      <c r="A6" t="s">
        <v>13</v>
      </c>
      <c r="B6" s="1">
        <v>0.34199074074074076</v>
      </c>
      <c r="C6" s="1">
        <v>0.36303240740740739</v>
      </c>
      <c r="D6">
        <v>3</v>
      </c>
      <c r="E6" s="2">
        <f>INDEX(dijszabas!$B$2:$B$7,MATCH(adatok!D6,dijszabas!$A$2:$A$7,0),1)</f>
        <v>280</v>
      </c>
      <c r="F6" s="1">
        <f t="shared" si="0"/>
        <v>2.1041666666666625E-2</v>
      </c>
      <c r="G6" s="2">
        <f t="shared" si="1"/>
        <v>141</v>
      </c>
      <c r="I6" s="5" t="s">
        <v>14</v>
      </c>
      <c r="J6" s="4">
        <f t="shared" si="2"/>
        <v>5</v>
      </c>
      <c r="K6" s="3">
        <f t="shared" si="3"/>
        <v>1598</v>
      </c>
    </row>
    <row r="7" spans="1:11" x14ac:dyDescent="0.25">
      <c r="A7" t="s">
        <v>15</v>
      </c>
      <c r="B7" s="1">
        <v>0.34658564814814818</v>
      </c>
      <c r="C7" s="1">
        <v>0.42723379629629626</v>
      </c>
      <c r="D7">
        <v>3</v>
      </c>
      <c r="E7" s="2">
        <f>INDEX(dijszabas!$B$2:$B$7,MATCH(adatok!D7,dijszabas!$A$2:$A$7,0),1)</f>
        <v>280</v>
      </c>
      <c r="F7" s="1">
        <f t="shared" si="0"/>
        <v>8.064814814814808E-2</v>
      </c>
      <c r="G7" s="2">
        <f t="shared" si="1"/>
        <v>542</v>
      </c>
      <c r="I7" s="5" t="s">
        <v>16</v>
      </c>
      <c r="J7" s="4">
        <f t="shared" si="2"/>
        <v>5</v>
      </c>
      <c r="K7" s="3">
        <f t="shared" si="3"/>
        <v>1513</v>
      </c>
    </row>
    <row r="8" spans="1:11" x14ac:dyDescent="0.25">
      <c r="A8" t="s">
        <v>17</v>
      </c>
      <c r="B8" s="1">
        <v>0.34812500000000002</v>
      </c>
      <c r="C8" s="1">
        <v>0.36719907407407404</v>
      </c>
      <c r="D8">
        <v>3</v>
      </c>
      <c r="E8" s="2">
        <f>INDEX(dijszabas!$B$2:$B$7,MATCH(adatok!D8,dijszabas!$A$2:$A$7,0),1)</f>
        <v>280</v>
      </c>
      <c r="F8" s="1">
        <f t="shared" si="0"/>
        <v>1.9074074074074021E-2</v>
      </c>
      <c r="G8" s="2">
        <f t="shared" si="1"/>
        <v>128</v>
      </c>
      <c r="I8" s="5" t="s">
        <v>7</v>
      </c>
      <c r="J8" s="4">
        <f t="shared" si="2"/>
        <v>6</v>
      </c>
      <c r="K8" s="3">
        <f t="shared" si="3"/>
        <v>1466</v>
      </c>
    </row>
    <row r="9" spans="1:11" x14ac:dyDescent="0.25">
      <c r="A9" t="s">
        <v>18</v>
      </c>
      <c r="B9" s="1">
        <v>0.34831018518518514</v>
      </c>
      <c r="C9" s="1">
        <v>0.37126157407407406</v>
      </c>
      <c r="D9">
        <v>6</v>
      </c>
      <c r="E9" s="2">
        <f>INDEX(dijszabas!$B$2:$B$7,MATCH(adatok!D9,dijszabas!$A$2:$A$7,0),1)</f>
        <v>420</v>
      </c>
      <c r="F9" s="1">
        <f t="shared" si="0"/>
        <v>2.2951388888888924E-2</v>
      </c>
      <c r="G9" s="2">
        <f t="shared" si="1"/>
        <v>231</v>
      </c>
      <c r="I9" s="5" t="s">
        <v>19</v>
      </c>
      <c r="J9" s="4">
        <f t="shared" si="2"/>
        <v>5</v>
      </c>
      <c r="K9" s="3">
        <f t="shared" si="3"/>
        <v>1442</v>
      </c>
    </row>
    <row r="10" spans="1:11" x14ac:dyDescent="0.25">
      <c r="A10" t="s">
        <v>16</v>
      </c>
      <c r="B10" s="1">
        <v>0.35070601851851851</v>
      </c>
      <c r="C10" s="1">
        <v>0.38769675925925928</v>
      </c>
      <c r="D10">
        <v>6</v>
      </c>
      <c r="E10" s="2">
        <f>INDEX(dijszabas!$B$2:$B$7,MATCH(adatok!D10,dijszabas!$A$2:$A$7,0),1)</f>
        <v>420</v>
      </c>
      <c r="F10" s="1">
        <f t="shared" si="0"/>
        <v>3.6990740740740768E-2</v>
      </c>
      <c r="G10" s="2">
        <f t="shared" si="1"/>
        <v>373</v>
      </c>
      <c r="I10" s="5" t="s">
        <v>15</v>
      </c>
      <c r="J10" s="4">
        <f t="shared" si="2"/>
        <v>4</v>
      </c>
      <c r="K10" s="3">
        <f t="shared" si="3"/>
        <v>1468</v>
      </c>
    </row>
    <row r="11" spans="1:11" x14ac:dyDescent="0.25">
      <c r="A11" t="s">
        <v>20</v>
      </c>
      <c r="B11" s="1">
        <v>0.35800925925925925</v>
      </c>
      <c r="C11" s="1">
        <v>0.37650462962962966</v>
      </c>
      <c r="D11">
        <v>5</v>
      </c>
      <c r="E11" s="2">
        <f>INDEX(dijszabas!$B$2:$B$7,MATCH(adatok!D11,dijszabas!$A$2:$A$7,0),1)</f>
        <v>380</v>
      </c>
      <c r="F11" s="1">
        <f t="shared" si="0"/>
        <v>1.8495370370370412E-2</v>
      </c>
      <c r="G11" s="2">
        <f t="shared" si="1"/>
        <v>169</v>
      </c>
      <c r="I11" s="5" t="s">
        <v>20</v>
      </c>
      <c r="J11" s="4">
        <f t="shared" si="2"/>
        <v>6</v>
      </c>
      <c r="K11" s="3">
        <f t="shared" si="3"/>
        <v>1721</v>
      </c>
    </row>
    <row r="12" spans="1:11" x14ac:dyDescent="0.25">
      <c r="A12" t="s">
        <v>10</v>
      </c>
      <c r="B12" s="1">
        <v>0.36821759259259257</v>
      </c>
      <c r="C12" s="1">
        <v>0.40864583333333332</v>
      </c>
      <c r="D12">
        <v>3</v>
      </c>
      <c r="E12" s="2">
        <f>INDEX(dijszabas!$B$2:$B$7,MATCH(adatok!D12,dijszabas!$A$2:$A$7,0),1)</f>
        <v>280</v>
      </c>
      <c r="F12" s="1">
        <f t="shared" si="0"/>
        <v>4.0428240740740751E-2</v>
      </c>
      <c r="G12" s="2">
        <f t="shared" si="1"/>
        <v>272</v>
      </c>
      <c r="I12" s="5" t="s">
        <v>21</v>
      </c>
      <c r="J12" s="4">
        <f t="shared" si="2"/>
        <v>4</v>
      </c>
      <c r="K12" s="3">
        <f t="shared" si="3"/>
        <v>1271</v>
      </c>
    </row>
    <row r="13" spans="1:11" x14ac:dyDescent="0.25">
      <c r="A13" t="s">
        <v>22</v>
      </c>
      <c r="B13" s="1">
        <v>0.3689351851851852</v>
      </c>
      <c r="C13" s="1">
        <v>0.40078703703703705</v>
      </c>
      <c r="D13">
        <v>1</v>
      </c>
      <c r="E13" s="2">
        <f>INDEX(dijszabas!$B$2:$B$7,MATCH(adatok!D13,dijszabas!$A$2:$A$7,0),1)</f>
        <v>175</v>
      </c>
      <c r="F13" s="1">
        <f t="shared" si="0"/>
        <v>3.1851851851851853E-2</v>
      </c>
      <c r="G13" s="2">
        <f t="shared" si="1"/>
        <v>134</v>
      </c>
      <c r="I13" s="5" t="s">
        <v>18</v>
      </c>
      <c r="J13" s="4">
        <f t="shared" si="2"/>
        <v>8</v>
      </c>
      <c r="K13" s="3">
        <f t="shared" si="3"/>
        <v>943</v>
      </c>
    </row>
    <row r="14" spans="1:11" x14ac:dyDescent="0.25">
      <c r="A14" t="s">
        <v>19</v>
      </c>
      <c r="B14" s="1">
        <v>0.37502314814814813</v>
      </c>
      <c r="C14" s="1">
        <v>0.42648148148148146</v>
      </c>
      <c r="D14">
        <v>4</v>
      </c>
      <c r="E14" s="2">
        <f>INDEX(dijszabas!$B$2:$B$7,MATCH(adatok!D14,dijszabas!$A$2:$A$7,0),1)</f>
        <v>320</v>
      </c>
      <c r="F14" s="1">
        <f t="shared" si="0"/>
        <v>5.1458333333333328E-2</v>
      </c>
      <c r="G14" s="2">
        <f t="shared" si="1"/>
        <v>395</v>
      </c>
      <c r="I14" s="5" t="s">
        <v>23</v>
      </c>
      <c r="J14" s="4">
        <f t="shared" si="2"/>
        <v>5</v>
      </c>
      <c r="K14" s="3">
        <f t="shared" si="3"/>
        <v>1749</v>
      </c>
    </row>
    <row r="15" spans="1:11" x14ac:dyDescent="0.25">
      <c r="A15" t="s">
        <v>21</v>
      </c>
      <c r="B15" s="1">
        <v>0.37584490740740745</v>
      </c>
      <c r="C15" s="1">
        <v>0.40271990740740743</v>
      </c>
      <c r="D15">
        <v>6</v>
      </c>
      <c r="E15" s="2">
        <f>INDEX(dijszabas!$B$2:$B$7,MATCH(adatok!D15,dijszabas!$A$2:$A$7,0),1)</f>
        <v>420</v>
      </c>
      <c r="F15" s="1">
        <f t="shared" si="0"/>
        <v>2.6874999999999982E-2</v>
      </c>
      <c r="G15" s="2">
        <f t="shared" si="1"/>
        <v>271</v>
      </c>
      <c r="I15" s="5" t="s">
        <v>24</v>
      </c>
      <c r="J15" s="4">
        <f t="shared" si="2"/>
        <v>3</v>
      </c>
      <c r="K15" s="3">
        <f t="shared" si="3"/>
        <v>870</v>
      </c>
    </row>
    <row r="16" spans="1:11" x14ac:dyDescent="0.25">
      <c r="A16" t="s">
        <v>23</v>
      </c>
      <c r="B16" s="1">
        <v>0.3785648148148148</v>
      </c>
      <c r="C16" s="1">
        <v>0.41589120370370369</v>
      </c>
      <c r="D16">
        <v>2</v>
      </c>
      <c r="E16" s="2">
        <f>INDEX(dijszabas!$B$2:$B$7,MATCH(adatok!D16,dijszabas!$A$2:$A$7,0),1)</f>
        <v>255</v>
      </c>
      <c r="F16" s="1">
        <f t="shared" si="0"/>
        <v>3.7326388888888895E-2</v>
      </c>
      <c r="G16" s="2">
        <f t="shared" si="1"/>
        <v>228</v>
      </c>
      <c r="I16" s="5" t="s">
        <v>25</v>
      </c>
      <c r="J16" s="4">
        <f t="shared" si="2"/>
        <v>2</v>
      </c>
      <c r="K16" s="3">
        <f t="shared" si="3"/>
        <v>1283</v>
      </c>
    </row>
    <row r="17" spans="1:11" x14ac:dyDescent="0.25">
      <c r="A17" t="s">
        <v>12</v>
      </c>
      <c r="B17" s="1">
        <v>0.37972222222222224</v>
      </c>
      <c r="C17" s="1">
        <v>0.42699074074074073</v>
      </c>
      <c r="D17">
        <v>5</v>
      </c>
      <c r="E17" s="2">
        <f>INDEX(dijszabas!$B$2:$B$7,MATCH(adatok!D17,dijszabas!$A$2:$A$7,0),1)</f>
        <v>380</v>
      </c>
      <c r="F17" s="1">
        <f t="shared" si="0"/>
        <v>4.7268518518518488E-2</v>
      </c>
      <c r="G17" s="2">
        <f t="shared" si="1"/>
        <v>431</v>
      </c>
      <c r="I17" s="5" t="s">
        <v>26</v>
      </c>
      <c r="J17" s="4">
        <f>COUNTIFS($A$2:$A$93,I17)</f>
        <v>4</v>
      </c>
      <c r="K17" s="3">
        <f t="shared" si="3"/>
        <v>1658</v>
      </c>
    </row>
    <row r="18" spans="1:11" x14ac:dyDescent="0.25">
      <c r="A18" t="s">
        <v>11</v>
      </c>
      <c r="B18" s="1">
        <v>0.37979166666666669</v>
      </c>
      <c r="C18" s="1">
        <v>0.46288194444444447</v>
      </c>
      <c r="D18">
        <v>1</v>
      </c>
      <c r="E18" s="2">
        <f>INDEX(dijszabas!$B$2:$B$7,MATCH(adatok!D18,dijszabas!$A$2:$A$7,0),1)</f>
        <v>175</v>
      </c>
      <c r="F18" s="1">
        <f t="shared" si="0"/>
        <v>8.3090277777777777E-2</v>
      </c>
      <c r="G18" s="2">
        <f t="shared" si="1"/>
        <v>349</v>
      </c>
      <c r="I18" s="5" t="s">
        <v>17</v>
      </c>
      <c r="J18" s="4">
        <f t="shared" si="2"/>
        <v>5</v>
      </c>
      <c r="K18" s="3">
        <f t="shared" si="3"/>
        <v>1355</v>
      </c>
    </row>
    <row r="19" spans="1:11" x14ac:dyDescent="0.25">
      <c r="A19" t="s">
        <v>18</v>
      </c>
      <c r="B19" s="1">
        <v>0.38729166666666665</v>
      </c>
      <c r="C19" s="1">
        <v>0.39675925925925926</v>
      </c>
      <c r="D19">
        <v>1</v>
      </c>
      <c r="E19" s="2">
        <f>INDEX(dijszabas!$B$2:$B$7,MATCH(adatok!D19,dijszabas!$A$2:$A$7,0),1)</f>
        <v>175</v>
      </c>
      <c r="F19" s="1">
        <f t="shared" si="0"/>
        <v>9.4675925925926108E-3</v>
      </c>
      <c r="G19" s="2">
        <f t="shared" si="1"/>
        <v>40</v>
      </c>
      <c r="I19" s="5" t="s">
        <v>12</v>
      </c>
      <c r="J19" s="4">
        <f t="shared" si="2"/>
        <v>7</v>
      </c>
      <c r="K19" s="3">
        <f t="shared" si="3"/>
        <v>2864</v>
      </c>
    </row>
    <row r="20" spans="1:11" x14ac:dyDescent="0.25">
      <c r="A20" t="s">
        <v>25</v>
      </c>
      <c r="B20" s="1">
        <v>0.38873842592592595</v>
      </c>
      <c r="C20" s="1">
        <v>0.4652662037037037</v>
      </c>
      <c r="D20">
        <v>5</v>
      </c>
      <c r="E20" s="2">
        <f>INDEX(dijszabas!$B$2:$B$7,MATCH(adatok!D20,dijszabas!$A$2:$A$7,0),1)</f>
        <v>380</v>
      </c>
      <c r="F20" s="1">
        <f t="shared" si="0"/>
        <v>7.652777777777775E-2</v>
      </c>
      <c r="G20" s="2">
        <f t="shared" si="1"/>
        <v>698</v>
      </c>
      <c r="I20" s="5" t="s">
        <v>22</v>
      </c>
      <c r="J20" s="4">
        <f t="shared" si="2"/>
        <v>7</v>
      </c>
      <c r="K20" s="3">
        <f t="shared" si="3"/>
        <v>1685</v>
      </c>
    </row>
    <row r="21" spans="1:11" ht="15.75" thickBot="1" x14ac:dyDescent="0.3">
      <c r="A21" t="s">
        <v>17</v>
      </c>
      <c r="B21" s="1">
        <v>0.38883101851851848</v>
      </c>
      <c r="C21" s="1">
        <v>0.47077546296296297</v>
      </c>
      <c r="D21">
        <v>4</v>
      </c>
      <c r="E21" s="2">
        <f>INDEX(dijszabas!$B$2:$B$7,MATCH(adatok!D21,dijszabas!$A$2:$A$7,0),1)</f>
        <v>320</v>
      </c>
      <c r="F21" s="1">
        <f t="shared" si="0"/>
        <v>8.1944444444444486E-2</v>
      </c>
      <c r="G21" s="2">
        <f t="shared" si="1"/>
        <v>629</v>
      </c>
      <c r="I21" s="6" t="s">
        <v>27</v>
      </c>
      <c r="J21" s="7"/>
      <c r="K21" s="11">
        <f>SUM(G2:G93) + COUNT(G2:G93)*dijszabas!B9</f>
        <v>33866</v>
      </c>
    </row>
    <row r="22" spans="1:11" x14ac:dyDescent="0.25">
      <c r="A22" t="s">
        <v>13</v>
      </c>
      <c r="B22" s="1">
        <v>0.38937500000000003</v>
      </c>
      <c r="C22" s="1">
        <v>0.45363425925925926</v>
      </c>
      <c r="D22">
        <v>4</v>
      </c>
      <c r="E22" s="2">
        <f>INDEX(dijszabas!$B$2:$B$7,MATCH(adatok!D22,dijszabas!$A$2:$A$7,0),1)</f>
        <v>320</v>
      </c>
      <c r="F22" s="1">
        <f t="shared" si="0"/>
        <v>6.4259259259259238E-2</v>
      </c>
      <c r="G22" s="2">
        <f t="shared" si="1"/>
        <v>494</v>
      </c>
    </row>
    <row r="23" spans="1:11" x14ac:dyDescent="0.25">
      <c r="A23" t="s">
        <v>24</v>
      </c>
      <c r="B23" s="1">
        <v>0.39658564814814817</v>
      </c>
      <c r="C23" s="1">
        <v>0.45789351851851851</v>
      </c>
      <c r="D23">
        <v>5</v>
      </c>
      <c r="E23" s="2">
        <f>INDEX(dijszabas!$B$2:$B$7,MATCH(adatok!D23,dijszabas!$A$2:$A$7,0),1)</f>
        <v>380</v>
      </c>
      <c r="F23" s="1">
        <f t="shared" si="0"/>
        <v>6.1307870370370332E-2</v>
      </c>
      <c r="G23" s="2">
        <f t="shared" si="1"/>
        <v>559</v>
      </c>
      <c r="I23" t="s">
        <v>28</v>
      </c>
    </row>
    <row r="24" spans="1:11" x14ac:dyDescent="0.25">
      <c r="A24" t="s">
        <v>16</v>
      </c>
      <c r="B24" s="1">
        <v>0.40282407407407406</v>
      </c>
      <c r="C24" s="1">
        <v>0.43335648148148148</v>
      </c>
      <c r="D24">
        <v>3</v>
      </c>
      <c r="E24" s="2">
        <f>INDEX(dijszabas!$B$2:$B$7,MATCH(adatok!D24,dijszabas!$A$2:$A$7,0),1)</f>
        <v>280</v>
      </c>
      <c r="F24" s="1">
        <f t="shared" si="0"/>
        <v>3.0532407407407425E-2</v>
      </c>
      <c r="G24" s="2">
        <f t="shared" si="1"/>
        <v>205</v>
      </c>
      <c r="I24" t="s">
        <v>29</v>
      </c>
      <c r="K24" s="2" t="str">
        <f>INDEX(I3:I20,MATCH(MAX(K3:K20),K3:K20,0),1)</f>
        <v>TKA-17</v>
      </c>
    </row>
    <row r="25" spans="1:11" x14ac:dyDescent="0.25">
      <c r="A25" t="s">
        <v>7</v>
      </c>
      <c r="B25" s="1">
        <v>0.40453703703703708</v>
      </c>
      <c r="C25" s="1">
        <v>0.42908564814814815</v>
      </c>
      <c r="D25">
        <v>5</v>
      </c>
      <c r="E25" s="2">
        <f>INDEX(dijszabas!$B$2:$B$7,MATCH(adatok!D25,dijszabas!$A$2:$A$7,0),1)</f>
        <v>380</v>
      </c>
      <c r="F25" s="1">
        <f t="shared" si="0"/>
        <v>2.4548611111111063E-2</v>
      </c>
      <c r="G25" s="2">
        <f t="shared" si="1"/>
        <v>224</v>
      </c>
      <c r="I25" t="s">
        <v>30</v>
      </c>
      <c r="K25" s="2">
        <f>MAX(K3:K20)</f>
        <v>2864</v>
      </c>
    </row>
    <row r="26" spans="1:11" x14ac:dyDescent="0.25">
      <c r="A26" t="s">
        <v>26</v>
      </c>
      <c r="B26" s="1">
        <v>0.41283564814814816</v>
      </c>
      <c r="C26" s="1">
        <v>0.43484953703703705</v>
      </c>
      <c r="D26">
        <v>5</v>
      </c>
      <c r="E26" s="2">
        <f>INDEX(dijszabas!$B$2:$B$7,MATCH(adatok!D26,dijszabas!$A$2:$A$7,0),1)</f>
        <v>380</v>
      </c>
      <c r="F26" s="1">
        <f t="shared" si="0"/>
        <v>2.2013888888888888E-2</v>
      </c>
      <c r="G26" s="2">
        <f t="shared" si="1"/>
        <v>201</v>
      </c>
    </row>
    <row r="27" spans="1:11" x14ac:dyDescent="0.25">
      <c r="A27" t="s">
        <v>14</v>
      </c>
      <c r="B27" s="1">
        <v>0.41690972222222222</v>
      </c>
      <c r="C27" s="1">
        <v>0.49717592592592591</v>
      </c>
      <c r="D27">
        <v>4</v>
      </c>
      <c r="E27" s="2">
        <f>INDEX(dijszabas!$B$2:$B$7,MATCH(adatok!D27,dijszabas!$A$2:$A$7,0),1)</f>
        <v>320</v>
      </c>
      <c r="F27" s="1">
        <f t="shared" si="0"/>
        <v>8.0266203703703687E-2</v>
      </c>
      <c r="G27" s="2">
        <f t="shared" si="1"/>
        <v>616</v>
      </c>
    </row>
    <row r="28" spans="1:11" x14ac:dyDescent="0.25">
      <c r="A28" t="s">
        <v>21</v>
      </c>
      <c r="B28" s="1">
        <v>0.41763888888888889</v>
      </c>
      <c r="C28" s="1">
        <v>0.4529050925925926</v>
      </c>
      <c r="D28">
        <v>3</v>
      </c>
      <c r="E28" s="2">
        <f>INDEX(dijszabas!$B$2:$B$7,MATCH(adatok!D28,dijszabas!$A$2:$A$7,0),1)</f>
        <v>280</v>
      </c>
      <c r="F28" s="1">
        <f t="shared" si="0"/>
        <v>3.5266203703703702E-2</v>
      </c>
      <c r="G28" s="2">
        <f t="shared" si="1"/>
        <v>237</v>
      </c>
    </row>
    <row r="29" spans="1:11" x14ac:dyDescent="0.25">
      <c r="A29" t="s">
        <v>12</v>
      </c>
      <c r="B29" s="1">
        <v>0.43055555555555558</v>
      </c>
      <c r="C29" s="1">
        <v>0.46752314814814816</v>
      </c>
      <c r="D29">
        <v>5</v>
      </c>
      <c r="E29" s="2">
        <f>INDEX(dijszabas!$B$2:$B$7,MATCH(adatok!D29,dijszabas!$A$2:$A$7,0),1)</f>
        <v>380</v>
      </c>
      <c r="F29" s="1">
        <f t="shared" si="0"/>
        <v>3.696759259259258E-2</v>
      </c>
      <c r="G29" s="2">
        <f t="shared" si="1"/>
        <v>337</v>
      </c>
    </row>
    <row r="30" spans="1:11" x14ac:dyDescent="0.25">
      <c r="A30" t="s">
        <v>23</v>
      </c>
      <c r="B30" s="1">
        <v>0.43103009259259256</v>
      </c>
      <c r="C30" s="1">
        <v>0.46995370370370365</v>
      </c>
      <c r="D30">
        <v>5</v>
      </c>
      <c r="E30" s="2">
        <f>INDEX(dijszabas!$B$2:$B$7,MATCH(adatok!D30,dijszabas!$A$2:$A$7,0),1)</f>
        <v>380</v>
      </c>
      <c r="F30" s="1">
        <f t="shared" si="0"/>
        <v>3.8923611111111089E-2</v>
      </c>
      <c r="G30" s="2">
        <f t="shared" si="1"/>
        <v>355</v>
      </c>
    </row>
    <row r="31" spans="1:11" x14ac:dyDescent="0.25">
      <c r="A31" t="s">
        <v>18</v>
      </c>
      <c r="B31" s="1">
        <v>0.43267361111111113</v>
      </c>
      <c r="C31" s="1">
        <v>0.44432870370370375</v>
      </c>
      <c r="D31">
        <v>3</v>
      </c>
      <c r="E31" s="2">
        <f>INDEX(dijszabas!$B$2:$B$7,MATCH(adatok!D31,dijszabas!$A$2:$A$7,0),1)</f>
        <v>280</v>
      </c>
      <c r="F31" s="1">
        <f t="shared" si="0"/>
        <v>1.165509259259262E-2</v>
      </c>
      <c r="G31" s="2">
        <f t="shared" si="1"/>
        <v>78</v>
      </c>
    </row>
    <row r="32" spans="1:11" x14ac:dyDescent="0.25">
      <c r="A32" t="s">
        <v>22</v>
      </c>
      <c r="B32" s="1">
        <v>0.44135416666666666</v>
      </c>
      <c r="C32" s="1">
        <v>0.49980324074074073</v>
      </c>
      <c r="D32">
        <v>6</v>
      </c>
      <c r="E32" s="2">
        <f>INDEX(dijszabas!$B$2:$B$7,MATCH(adatok!D32,dijszabas!$A$2:$A$7,0),1)</f>
        <v>420</v>
      </c>
      <c r="F32" s="1">
        <f t="shared" si="0"/>
        <v>5.844907407407407E-2</v>
      </c>
      <c r="G32" s="2">
        <f t="shared" si="1"/>
        <v>589</v>
      </c>
    </row>
    <row r="33" spans="1:7" x14ac:dyDescent="0.25">
      <c r="A33" t="s">
        <v>7</v>
      </c>
      <c r="B33" s="1">
        <v>0.44571759259259264</v>
      </c>
      <c r="C33" s="1">
        <v>0.46960648148148149</v>
      </c>
      <c r="D33">
        <v>2</v>
      </c>
      <c r="E33" s="2">
        <f>INDEX(dijszabas!$B$2:$B$7,MATCH(adatok!D33,dijszabas!$A$2:$A$7,0),1)</f>
        <v>255</v>
      </c>
      <c r="F33" s="1">
        <f t="shared" si="0"/>
        <v>2.3888888888888848E-2</v>
      </c>
      <c r="G33" s="2">
        <f t="shared" si="1"/>
        <v>146</v>
      </c>
    </row>
    <row r="34" spans="1:7" x14ac:dyDescent="0.25">
      <c r="A34" t="s">
        <v>10</v>
      </c>
      <c r="B34" s="1">
        <v>0.4465277777777778</v>
      </c>
      <c r="C34" s="1">
        <v>0.45083333333333336</v>
      </c>
      <c r="D34">
        <v>4</v>
      </c>
      <c r="E34" s="2">
        <f>INDEX(dijszabas!$B$2:$B$7,MATCH(adatok!D34,dijszabas!$A$2:$A$7,0),1)</f>
        <v>320</v>
      </c>
      <c r="F34" s="1">
        <f t="shared" si="0"/>
        <v>4.3055555555555625E-3</v>
      </c>
      <c r="G34" s="2">
        <f t="shared" si="1"/>
        <v>33</v>
      </c>
    </row>
    <row r="35" spans="1:7" x14ac:dyDescent="0.25">
      <c r="A35" t="s">
        <v>26</v>
      </c>
      <c r="B35" s="1">
        <v>0.45228009259259255</v>
      </c>
      <c r="C35" s="1">
        <v>0.51707175925925919</v>
      </c>
      <c r="D35">
        <v>5</v>
      </c>
      <c r="E35" s="2">
        <f>INDEX(dijszabas!$B$2:$B$7,MATCH(adatok!D35,dijszabas!$A$2:$A$7,0),1)</f>
        <v>380</v>
      </c>
      <c r="F35" s="1">
        <f t="shared" si="0"/>
        <v>6.4791666666666636E-2</v>
      </c>
      <c r="G35" s="2">
        <f t="shared" si="1"/>
        <v>591</v>
      </c>
    </row>
    <row r="36" spans="1:7" x14ac:dyDescent="0.25">
      <c r="A36" t="s">
        <v>20</v>
      </c>
      <c r="B36" s="1">
        <v>0.45491898148148152</v>
      </c>
      <c r="C36" s="1">
        <v>0.49706018518518519</v>
      </c>
      <c r="D36">
        <v>4</v>
      </c>
      <c r="E36" s="2">
        <f>INDEX(dijszabas!$B$2:$B$7,MATCH(adatok!D36,dijszabas!$A$2:$A$7,0),1)</f>
        <v>320</v>
      </c>
      <c r="F36" s="1">
        <f t="shared" si="0"/>
        <v>4.2141203703703667E-2</v>
      </c>
      <c r="G36" s="2">
        <f t="shared" si="1"/>
        <v>324</v>
      </c>
    </row>
    <row r="37" spans="1:7" x14ac:dyDescent="0.25">
      <c r="A37" t="s">
        <v>13</v>
      </c>
      <c r="B37" s="1">
        <v>0.46619212962962964</v>
      </c>
      <c r="C37" s="1">
        <v>0.51135416666666667</v>
      </c>
      <c r="D37">
        <v>2</v>
      </c>
      <c r="E37" s="2">
        <f>INDEX(dijszabas!$B$2:$B$7,MATCH(adatok!D37,dijszabas!$A$2:$A$7,0),1)</f>
        <v>255</v>
      </c>
      <c r="F37" s="1">
        <f t="shared" si="0"/>
        <v>4.5162037037037028E-2</v>
      </c>
      <c r="G37" s="2">
        <f t="shared" si="1"/>
        <v>276</v>
      </c>
    </row>
    <row r="38" spans="1:7" x14ac:dyDescent="0.25">
      <c r="A38" t="s">
        <v>10</v>
      </c>
      <c r="B38" s="1">
        <v>0.46657407407407409</v>
      </c>
      <c r="C38" s="1">
        <v>0.53989583333333335</v>
      </c>
      <c r="D38">
        <v>6</v>
      </c>
      <c r="E38" s="2">
        <f>INDEX(dijszabas!$B$2:$B$7,MATCH(adatok!D38,dijszabas!$A$2:$A$7,0),1)</f>
        <v>420</v>
      </c>
      <c r="F38" s="1">
        <f t="shared" si="0"/>
        <v>7.3321759259259267E-2</v>
      </c>
      <c r="G38" s="2">
        <f t="shared" si="1"/>
        <v>739</v>
      </c>
    </row>
    <row r="39" spans="1:7" x14ac:dyDescent="0.25">
      <c r="A39" t="s">
        <v>18</v>
      </c>
      <c r="B39" s="1">
        <v>0.46864583333333337</v>
      </c>
      <c r="C39" s="1">
        <v>0.48556712962962961</v>
      </c>
      <c r="D39">
        <v>3</v>
      </c>
      <c r="E39" s="2">
        <f>INDEX(dijszabas!$B$2:$B$7,MATCH(adatok!D39,dijszabas!$A$2:$A$7,0),1)</f>
        <v>280</v>
      </c>
      <c r="F39" s="1">
        <f t="shared" si="0"/>
        <v>1.692129629629624E-2</v>
      </c>
      <c r="G39" s="2">
        <f t="shared" si="1"/>
        <v>114</v>
      </c>
    </row>
    <row r="40" spans="1:7" x14ac:dyDescent="0.25">
      <c r="A40" t="s">
        <v>16</v>
      </c>
      <c r="B40" s="1">
        <v>0.46909722222222222</v>
      </c>
      <c r="C40" s="1">
        <v>0.53222222222222226</v>
      </c>
      <c r="D40">
        <v>1</v>
      </c>
      <c r="E40" s="2">
        <f>INDEX(dijszabas!$B$2:$B$7,MATCH(adatok!D40,dijszabas!$A$2:$A$7,0),1)</f>
        <v>175</v>
      </c>
      <c r="F40" s="1">
        <f t="shared" si="0"/>
        <v>6.3125000000000042E-2</v>
      </c>
      <c r="G40" s="2">
        <f t="shared" si="1"/>
        <v>265</v>
      </c>
    </row>
    <row r="41" spans="1:7" x14ac:dyDescent="0.25">
      <c r="A41" t="s">
        <v>12</v>
      </c>
      <c r="B41" s="1">
        <v>0.4695833333333333</v>
      </c>
      <c r="C41" s="1">
        <v>0.53929398148148155</v>
      </c>
      <c r="D41">
        <v>6</v>
      </c>
      <c r="E41" s="2">
        <f>INDEX(dijszabas!$B$2:$B$7,MATCH(adatok!D41,dijszabas!$A$2:$A$7,0),1)</f>
        <v>420</v>
      </c>
      <c r="F41" s="1">
        <f t="shared" si="0"/>
        <v>6.9710648148148258E-2</v>
      </c>
      <c r="G41" s="2">
        <f t="shared" si="1"/>
        <v>703</v>
      </c>
    </row>
    <row r="42" spans="1:7" x14ac:dyDescent="0.25">
      <c r="A42" t="s">
        <v>11</v>
      </c>
      <c r="B42" s="1">
        <v>0.47168981481481481</v>
      </c>
      <c r="C42" s="1">
        <v>0.47648148148148151</v>
      </c>
      <c r="D42">
        <v>5</v>
      </c>
      <c r="E42" s="2">
        <f>INDEX(dijszabas!$B$2:$B$7,MATCH(adatok!D42,dijszabas!$A$2:$A$7,0),1)</f>
        <v>380</v>
      </c>
      <c r="F42" s="1">
        <f t="shared" si="0"/>
        <v>4.7916666666666941E-3</v>
      </c>
      <c r="G42" s="2">
        <f t="shared" si="1"/>
        <v>44</v>
      </c>
    </row>
    <row r="43" spans="1:7" x14ac:dyDescent="0.25">
      <c r="A43" t="s">
        <v>21</v>
      </c>
      <c r="B43" s="1">
        <v>0.47469907407407402</v>
      </c>
      <c r="C43" s="1">
        <v>0.52797453703703701</v>
      </c>
      <c r="D43">
        <v>1</v>
      </c>
      <c r="E43" s="2">
        <f>INDEX(dijszabas!$B$2:$B$7,MATCH(adatok!D43,dijszabas!$A$2:$A$7,0),1)</f>
        <v>175</v>
      </c>
      <c r="F43" s="1">
        <f t="shared" si="0"/>
        <v>5.3275462962962983E-2</v>
      </c>
      <c r="G43" s="2">
        <f t="shared" si="1"/>
        <v>224</v>
      </c>
    </row>
    <row r="44" spans="1:7" x14ac:dyDescent="0.25">
      <c r="A44" t="s">
        <v>15</v>
      </c>
      <c r="B44" s="1">
        <v>0.47685185185185186</v>
      </c>
      <c r="C44" s="1">
        <v>0.52856481481481488</v>
      </c>
      <c r="D44">
        <v>3</v>
      </c>
      <c r="E44" s="2">
        <f>INDEX(dijszabas!$B$2:$B$7,MATCH(adatok!D44,dijszabas!$A$2:$A$7,0),1)</f>
        <v>280</v>
      </c>
      <c r="F44" s="1">
        <f t="shared" si="0"/>
        <v>5.1712962962963016E-2</v>
      </c>
      <c r="G44" s="2">
        <f t="shared" si="1"/>
        <v>348</v>
      </c>
    </row>
    <row r="45" spans="1:7" x14ac:dyDescent="0.25">
      <c r="A45" t="s">
        <v>19</v>
      </c>
      <c r="B45" s="1">
        <v>0.47921296296296295</v>
      </c>
      <c r="C45" s="1">
        <v>0.53629629629629627</v>
      </c>
      <c r="D45">
        <v>1</v>
      </c>
      <c r="E45" s="2">
        <f>INDEX(dijszabas!$B$2:$B$7,MATCH(adatok!D45,dijszabas!$A$2:$A$7,0),1)</f>
        <v>175</v>
      </c>
      <c r="F45" s="1">
        <f t="shared" si="0"/>
        <v>5.7083333333333319E-2</v>
      </c>
      <c r="G45" s="2">
        <f t="shared" si="1"/>
        <v>240</v>
      </c>
    </row>
    <row r="46" spans="1:7" x14ac:dyDescent="0.25">
      <c r="A46" t="s">
        <v>17</v>
      </c>
      <c r="B46" s="1">
        <v>0.49256944444444445</v>
      </c>
      <c r="C46" s="1">
        <v>0.51076388888888891</v>
      </c>
      <c r="D46">
        <v>3</v>
      </c>
      <c r="E46" s="2">
        <f>INDEX(dijszabas!$B$2:$B$7,MATCH(adatok!D46,dijszabas!$A$2:$A$7,0),1)</f>
        <v>280</v>
      </c>
      <c r="F46" s="1">
        <f t="shared" si="0"/>
        <v>1.8194444444444458E-2</v>
      </c>
      <c r="G46" s="2">
        <f t="shared" si="1"/>
        <v>122</v>
      </c>
    </row>
    <row r="47" spans="1:7" x14ac:dyDescent="0.25">
      <c r="A47" t="s">
        <v>18</v>
      </c>
      <c r="B47" s="1">
        <v>0.49354166666666671</v>
      </c>
      <c r="C47" s="1">
        <v>0.51707175925925919</v>
      </c>
      <c r="D47">
        <v>3</v>
      </c>
      <c r="E47" s="2">
        <f>INDEX(dijszabas!$B$2:$B$7,MATCH(adatok!D47,dijszabas!$A$2:$A$7,0),1)</f>
        <v>280</v>
      </c>
      <c r="F47" s="1">
        <f t="shared" si="0"/>
        <v>2.3530092592592478E-2</v>
      </c>
      <c r="G47" s="2">
        <f t="shared" si="1"/>
        <v>158</v>
      </c>
    </row>
    <row r="48" spans="1:7" x14ac:dyDescent="0.25">
      <c r="A48" t="s">
        <v>24</v>
      </c>
      <c r="B48" s="1">
        <v>0.49788194444444445</v>
      </c>
      <c r="C48" s="1">
        <v>0.51802083333333326</v>
      </c>
      <c r="D48">
        <v>6</v>
      </c>
      <c r="E48" s="2">
        <f>INDEX(dijszabas!$B$2:$B$7,MATCH(adatok!D48,dijszabas!$A$2:$A$7,0),1)</f>
        <v>420</v>
      </c>
      <c r="F48" s="1">
        <f t="shared" si="0"/>
        <v>2.0138888888888817E-2</v>
      </c>
      <c r="G48" s="2">
        <f t="shared" si="1"/>
        <v>203</v>
      </c>
    </row>
    <row r="49" spans="1:7" x14ac:dyDescent="0.25">
      <c r="A49" t="s">
        <v>23</v>
      </c>
      <c r="B49" s="1">
        <v>0.50069444444444444</v>
      </c>
      <c r="C49" s="1">
        <v>0.51961805555555551</v>
      </c>
      <c r="D49">
        <v>5</v>
      </c>
      <c r="E49" s="2">
        <f>INDEX(dijszabas!$B$2:$B$7,MATCH(adatok!D49,dijszabas!$A$2:$A$7,0),1)</f>
        <v>380</v>
      </c>
      <c r="F49" s="1">
        <f t="shared" si="0"/>
        <v>1.8923611111111072E-2</v>
      </c>
      <c r="G49" s="2">
        <f t="shared" si="1"/>
        <v>173</v>
      </c>
    </row>
    <row r="50" spans="1:7" x14ac:dyDescent="0.25">
      <c r="A50" t="s">
        <v>14</v>
      </c>
      <c r="B50" s="1">
        <v>0.50863425925925931</v>
      </c>
      <c r="C50" s="1">
        <v>0.54586805555555562</v>
      </c>
      <c r="D50">
        <v>3</v>
      </c>
      <c r="E50" s="2">
        <f>INDEX(dijszabas!$B$2:$B$7,MATCH(adatok!D50,dijszabas!$A$2:$A$7,0),1)</f>
        <v>280</v>
      </c>
      <c r="F50" s="1">
        <f t="shared" si="0"/>
        <v>3.7233796296296306E-2</v>
      </c>
      <c r="G50" s="2">
        <f t="shared" si="1"/>
        <v>250</v>
      </c>
    </row>
    <row r="51" spans="1:7" x14ac:dyDescent="0.25">
      <c r="A51" t="s">
        <v>22</v>
      </c>
      <c r="B51" s="1">
        <v>0.50881944444444438</v>
      </c>
      <c r="C51" s="1">
        <v>0.51900462962962968</v>
      </c>
      <c r="D51">
        <v>4</v>
      </c>
      <c r="E51" s="2">
        <f>INDEX(dijszabas!$B$2:$B$7,MATCH(adatok!D51,dijszabas!$A$2:$A$7,0),1)</f>
        <v>320</v>
      </c>
      <c r="F51" s="1">
        <f t="shared" si="0"/>
        <v>1.0185185185185297E-2</v>
      </c>
      <c r="G51" s="2">
        <f t="shared" si="1"/>
        <v>78</v>
      </c>
    </row>
    <row r="52" spans="1:7" x14ac:dyDescent="0.25">
      <c r="A52" t="s">
        <v>20</v>
      </c>
      <c r="B52" s="1">
        <v>0.52079861111111114</v>
      </c>
      <c r="C52" s="1">
        <v>0.5328356481481481</v>
      </c>
      <c r="D52">
        <v>3</v>
      </c>
      <c r="E52" s="2">
        <f>INDEX(dijszabas!$B$2:$B$7,MATCH(adatok!D52,dijszabas!$A$2:$A$7,0),1)</f>
        <v>280</v>
      </c>
      <c r="F52" s="1">
        <f t="shared" si="0"/>
        <v>1.2037037037036957E-2</v>
      </c>
      <c r="G52" s="2">
        <f t="shared" si="1"/>
        <v>81</v>
      </c>
    </row>
    <row r="53" spans="1:7" x14ac:dyDescent="0.25">
      <c r="A53" t="s">
        <v>7</v>
      </c>
      <c r="B53" s="1">
        <v>0.52221064814814822</v>
      </c>
      <c r="C53" s="1">
        <v>0.59756944444444449</v>
      </c>
      <c r="D53">
        <v>1</v>
      </c>
      <c r="E53" s="2">
        <f>INDEX(dijszabas!$B$2:$B$7,MATCH(adatok!D53,dijszabas!$A$2:$A$7,0),1)</f>
        <v>175</v>
      </c>
      <c r="F53" s="1">
        <f t="shared" si="0"/>
        <v>7.5358796296296271E-2</v>
      </c>
      <c r="G53" s="2">
        <f t="shared" si="1"/>
        <v>317</v>
      </c>
    </row>
    <row r="54" spans="1:7" x14ac:dyDescent="0.25">
      <c r="A54" t="s">
        <v>25</v>
      </c>
      <c r="B54" s="1">
        <v>0.52377314814814813</v>
      </c>
      <c r="C54" s="1">
        <v>0.58795138888888887</v>
      </c>
      <c r="D54">
        <v>5</v>
      </c>
      <c r="E54" s="2">
        <f>INDEX(dijszabas!$B$2:$B$7,MATCH(adatok!D54,dijszabas!$A$2:$A$7,0),1)</f>
        <v>380</v>
      </c>
      <c r="F54" s="1">
        <f t="shared" si="0"/>
        <v>6.4178240740740744E-2</v>
      </c>
      <c r="G54" s="2">
        <f t="shared" si="1"/>
        <v>585</v>
      </c>
    </row>
    <row r="55" spans="1:7" x14ac:dyDescent="0.25">
      <c r="A55" t="s">
        <v>13</v>
      </c>
      <c r="B55" s="1">
        <v>0.53081018518518519</v>
      </c>
      <c r="C55" s="1">
        <v>0.55990740740740741</v>
      </c>
      <c r="D55">
        <v>2</v>
      </c>
      <c r="E55" s="2">
        <f>INDEX(dijszabas!$B$2:$B$7,MATCH(adatok!D55,dijszabas!$A$2:$A$7,0),1)</f>
        <v>255</v>
      </c>
      <c r="F55" s="1">
        <f t="shared" si="0"/>
        <v>2.9097222222222219E-2</v>
      </c>
      <c r="G55" s="2">
        <f t="shared" si="1"/>
        <v>178</v>
      </c>
    </row>
    <row r="56" spans="1:7" x14ac:dyDescent="0.25">
      <c r="A56" t="s">
        <v>23</v>
      </c>
      <c r="B56" s="1">
        <v>0.53749999999999998</v>
      </c>
      <c r="C56" s="1">
        <v>0.59998842592592594</v>
      </c>
      <c r="D56">
        <v>4</v>
      </c>
      <c r="E56" s="2">
        <f>INDEX(dijszabas!$B$2:$B$7,MATCH(adatok!D56,dijszabas!$A$2:$A$7,0),1)</f>
        <v>320</v>
      </c>
      <c r="F56" s="1">
        <f t="shared" si="0"/>
        <v>6.2488425925925961E-2</v>
      </c>
      <c r="G56" s="2">
        <f t="shared" si="1"/>
        <v>480</v>
      </c>
    </row>
    <row r="57" spans="1:7" x14ac:dyDescent="0.25">
      <c r="A57" t="s">
        <v>22</v>
      </c>
      <c r="B57" s="1">
        <v>0.53902777777777777</v>
      </c>
      <c r="C57" s="1">
        <v>0.54913194444444446</v>
      </c>
      <c r="D57">
        <v>6</v>
      </c>
      <c r="E57" s="2">
        <f>INDEX(dijszabas!$B$2:$B$7,MATCH(adatok!D57,dijszabas!$A$2:$A$7,0),1)</f>
        <v>420</v>
      </c>
      <c r="F57" s="1">
        <f t="shared" si="0"/>
        <v>1.0104166666666692E-2</v>
      </c>
      <c r="G57" s="2">
        <f t="shared" si="1"/>
        <v>102</v>
      </c>
    </row>
    <row r="58" spans="1:7" x14ac:dyDescent="0.25">
      <c r="A58" t="s">
        <v>12</v>
      </c>
      <c r="B58" s="1">
        <v>0.54461805555555554</v>
      </c>
      <c r="C58" s="1">
        <v>0.55409722222222224</v>
      </c>
      <c r="D58">
        <v>2</v>
      </c>
      <c r="E58" s="2">
        <f>INDEX(dijszabas!$B$2:$B$7,MATCH(adatok!D58,dijszabas!$A$2:$A$7,0),1)</f>
        <v>255</v>
      </c>
      <c r="F58" s="1">
        <f t="shared" si="0"/>
        <v>9.4791666666667052E-3</v>
      </c>
      <c r="G58" s="2">
        <f t="shared" si="1"/>
        <v>58</v>
      </c>
    </row>
    <row r="59" spans="1:7" x14ac:dyDescent="0.25">
      <c r="A59" t="s">
        <v>20</v>
      </c>
      <c r="B59" s="1">
        <v>0.54467592592592595</v>
      </c>
      <c r="C59" s="1">
        <v>0.55162037037037037</v>
      </c>
      <c r="D59">
        <v>6</v>
      </c>
      <c r="E59" s="2">
        <f>INDEX(dijszabas!$B$2:$B$7,MATCH(adatok!D59,dijszabas!$A$2:$A$7,0),1)</f>
        <v>420</v>
      </c>
      <c r="F59" s="1">
        <f t="shared" si="0"/>
        <v>6.9444444444444198E-3</v>
      </c>
      <c r="G59" s="2">
        <f t="shared" si="1"/>
        <v>70</v>
      </c>
    </row>
    <row r="60" spans="1:7" x14ac:dyDescent="0.25">
      <c r="A60" t="s">
        <v>16</v>
      </c>
      <c r="B60" s="1">
        <v>0.54670138888888886</v>
      </c>
      <c r="C60" s="1">
        <v>0.58153935185185179</v>
      </c>
      <c r="D60">
        <v>4</v>
      </c>
      <c r="E60" s="2">
        <f>INDEX(dijszabas!$B$2:$B$7,MATCH(adatok!D60,dijszabas!$A$2:$A$7,0),1)</f>
        <v>320</v>
      </c>
      <c r="F60" s="1">
        <f t="shared" si="0"/>
        <v>3.4837962962962932E-2</v>
      </c>
      <c r="G60" s="2">
        <f t="shared" si="1"/>
        <v>268</v>
      </c>
    </row>
    <row r="61" spans="1:7" x14ac:dyDescent="0.25">
      <c r="A61" t="s">
        <v>19</v>
      </c>
      <c r="B61" s="1">
        <v>0.55065972222222215</v>
      </c>
      <c r="C61" s="1">
        <v>0.58685185185185185</v>
      </c>
      <c r="D61">
        <v>2</v>
      </c>
      <c r="E61" s="2">
        <f>INDEX(dijszabas!$B$2:$B$7,MATCH(adatok!D61,dijszabas!$A$2:$A$7,0),1)</f>
        <v>255</v>
      </c>
      <c r="F61" s="1">
        <f t="shared" si="0"/>
        <v>3.6192129629629699E-2</v>
      </c>
      <c r="G61" s="2">
        <f t="shared" si="1"/>
        <v>221</v>
      </c>
    </row>
    <row r="62" spans="1:7" x14ac:dyDescent="0.25">
      <c r="A62" t="s">
        <v>18</v>
      </c>
      <c r="B62" s="1">
        <v>0.55181712962962959</v>
      </c>
      <c r="C62" s="1">
        <v>0.57218749999999996</v>
      </c>
      <c r="D62">
        <v>6</v>
      </c>
      <c r="E62" s="2">
        <f>INDEX(dijszabas!$B$2:$B$7,MATCH(adatok!D62,dijszabas!$A$2:$A$7,0),1)</f>
        <v>420</v>
      </c>
      <c r="F62" s="1">
        <f t="shared" si="0"/>
        <v>2.0370370370370372E-2</v>
      </c>
      <c r="G62" s="2">
        <f t="shared" si="1"/>
        <v>205</v>
      </c>
    </row>
    <row r="63" spans="1:7" x14ac:dyDescent="0.25">
      <c r="A63" t="s">
        <v>22</v>
      </c>
      <c r="B63" s="1">
        <v>0.55732638888888886</v>
      </c>
      <c r="C63" s="1">
        <v>0.57883101851851848</v>
      </c>
      <c r="D63">
        <v>3</v>
      </c>
      <c r="E63" s="2">
        <f>INDEX(dijszabas!$B$2:$B$7,MATCH(adatok!D63,dijszabas!$A$2:$A$7,0),1)</f>
        <v>280</v>
      </c>
      <c r="F63" s="1">
        <f t="shared" si="0"/>
        <v>2.1504629629629624E-2</v>
      </c>
      <c r="G63" s="2">
        <f t="shared" si="1"/>
        <v>145</v>
      </c>
    </row>
    <row r="64" spans="1:7" x14ac:dyDescent="0.25">
      <c r="A64" t="s">
        <v>10</v>
      </c>
      <c r="B64" s="1">
        <v>0.55796296296296299</v>
      </c>
      <c r="C64" s="1">
        <v>0.59361111111111109</v>
      </c>
      <c r="D64">
        <v>3</v>
      </c>
      <c r="E64" s="2">
        <f>INDEX(dijszabas!$B$2:$B$7,MATCH(adatok!D64,dijszabas!$A$2:$A$7,0),1)</f>
        <v>280</v>
      </c>
      <c r="F64" s="1">
        <f t="shared" si="0"/>
        <v>3.5648148148148096E-2</v>
      </c>
      <c r="G64" s="2">
        <f t="shared" si="1"/>
        <v>240</v>
      </c>
    </row>
    <row r="65" spans="1:7" x14ac:dyDescent="0.25">
      <c r="A65" t="s">
        <v>12</v>
      </c>
      <c r="B65" s="1">
        <v>0.55858796296296298</v>
      </c>
      <c r="C65" s="1">
        <v>0.62982638888888887</v>
      </c>
      <c r="D65">
        <v>6</v>
      </c>
      <c r="E65" s="2">
        <f>INDEX(dijszabas!$B$2:$B$7,MATCH(adatok!D65,dijszabas!$A$2:$A$7,0),1)</f>
        <v>420</v>
      </c>
      <c r="F65" s="1">
        <f t="shared" si="0"/>
        <v>7.1238425925925886E-2</v>
      </c>
      <c r="G65" s="2">
        <f t="shared" si="1"/>
        <v>718</v>
      </c>
    </row>
    <row r="66" spans="1:7" x14ac:dyDescent="0.25">
      <c r="A66" t="s">
        <v>11</v>
      </c>
      <c r="B66" s="1">
        <v>0.55917824074074074</v>
      </c>
      <c r="C66" s="1">
        <v>0.64127314814814818</v>
      </c>
      <c r="D66">
        <v>2</v>
      </c>
      <c r="E66" s="2">
        <f>INDEX(dijszabas!$B$2:$B$7,MATCH(adatok!D66,dijszabas!$A$2:$A$7,0),1)</f>
        <v>255</v>
      </c>
      <c r="F66" s="1">
        <f t="shared" si="0"/>
        <v>8.2094907407407436E-2</v>
      </c>
      <c r="G66" s="2">
        <f t="shared" si="1"/>
        <v>502</v>
      </c>
    </row>
    <row r="67" spans="1:7" x14ac:dyDescent="0.25">
      <c r="A67" t="s">
        <v>17</v>
      </c>
      <c r="B67" s="1">
        <v>0.56167824074074069</v>
      </c>
      <c r="C67" s="1">
        <v>0.64118055555555553</v>
      </c>
      <c r="D67">
        <v>1</v>
      </c>
      <c r="E67" s="2">
        <f>INDEX(dijszabas!$B$2:$B$7,MATCH(adatok!D67,dijszabas!$A$2:$A$7,0),1)</f>
        <v>175</v>
      </c>
      <c r="F67" s="1">
        <f t="shared" ref="F67:F93" si="4">C67-B67</f>
        <v>7.9502314814814845E-2</v>
      </c>
      <c r="G67" s="2">
        <f t="shared" ref="G67:G93" si="5">ROUND(E67*F67*24,0)</f>
        <v>334</v>
      </c>
    </row>
    <row r="68" spans="1:7" x14ac:dyDescent="0.25">
      <c r="A68" t="s">
        <v>26</v>
      </c>
      <c r="B68" s="1">
        <v>0.57138888888888884</v>
      </c>
      <c r="C68" s="1">
        <v>0.624537037037037</v>
      </c>
      <c r="D68">
        <v>4</v>
      </c>
      <c r="E68" s="2">
        <f>INDEX(dijszabas!$B$2:$B$7,MATCH(adatok!D68,dijszabas!$A$2:$A$7,0),1)</f>
        <v>320</v>
      </c>
      <c r="F68" s="1">
        <f t="shared" si="4"/>
        <v>5.3148148148148167E-2</v>
      </c>
      <c r="G68" s="2">
        <f t="shared" si="5"/>
        <v>408</v>
      </c>
    </row>
    <row r="69" spans="1:7" x14ac:dyDescent="0.25">
      <c r="A69" t="s">
        <v>21</v>
      </c>
      <c r="B69" s="1">
        <v>0.57422453703703702</v>
      </c>
      <c r="C69" s="1">
        <v>0.6277314814814815</v>
      </c>
      <c r="D69">
        <v>6</v>
      </c>
      <c r="E69" s="2">
        <f>INDEX(dijszabas!$B$2:$B$7,MATCH(adatok!D69,dijszabas!$A$2:$A$7,0),1)</f>
        <v>420</v>
      </c>
      <c r="F69" s="1">
        <f t="shared" si="4"/>
        <v>5.3506944444444482E-2</v>
      </c>
      <c r="G69" s="2">
        <f t="shared" si="5"/>
        <v>539</v>
      </c>
    </row>
    <row r="70" spans="1:7" x14ac:dyDescent="0.25">
      <c r="A70" t="s">
        <v>20</v>
      </c>
      <c r="B70" s="1">
        <v>0.57506944444444441</v>
      </c>
      <c r="C70" s="1">
        <v>0.65210648148148154</v>
      </c>
      <c r="D70">
        <v>4</v>
      </c>
      <c r="E70" s="2">
        <f>INDEX(dijszabas!$B$2:$B$7,MATCH(adatok!D70,dijszabas!$A$2:$A$7,0),1)</f>
        <v>320</v>
      </c>
      <c r="F70" s="1">
        <f t="shared" si="4"/>
        <v>7.7037037037037126E-2</v>
      </c>
      <c r="G70" s="2">
        <f t="shared" si="5"/>
        <v>592</v>
      </c>
    </row>
    <row r="71" spans="1:7" x14ac:dyDescent="0.25">
      <c r="A71" t="s">
        <v>14</v>
      </c>
      <c r="B71" s="1">
        <v>0.58109953703703698</v>
      </c>
      <c r="C71" s="1">
        <v>0.62548611111111108</v>
      </c>
      <c r="D71">
        <v>2</v>
      </c>
      <c r="E71" s="2">
        <f>INDEX(dijszabas!$B$2:$B$7,MATCH(adatok!D71,dijszabas!$A$2:$A$7,0),1)</f>
        <v>255</v>
      </c>
      <c r="F71" s="1">
        <f t="shared" si="4"/>
        <v>4.4386574074074092E-2</v>
      </c>
      <c r="G71" s="2">
        <f t="shared" si="5"/>
        <v>272</v>
      </c>
    </row>
    <row r="72" spans="1:7" x14ac:dyDescent="0.25">
      <c r="A72" t="s">
        <v>15</v>
      </c>
      <c r="B72" s="1">
        <v>0.58821759259259265</v>
      </c>
      <c r="C72" s="1">
        <v>0.60825231481481479</v>
      </c>
      <c r="D72">
        <v>3</v>
      </c>
      <c r="E72" s="2">
        <f>INDEX(dijszabas!$B$2:$B$7,MATCH(adatok!D72,dijszabas!$A$2:$A$7,0),1)</f>
        <v>280</v>
      </c>
      <c r="F72" s="1">
        <f t="shared" si="4"/>
        <v>2.0034722222222134E-2</v>
      </c>
      <c r="G72" s="2">
        <f t="shared" si="5"/>
        <v>135</v>
      </c>
    </row>
    <row r="73" spans="1:7" x14ac:dyDescent="0.25">
      <c r="A73" t="s">
        <v>13</v>
      </c>
      <c r="B73" s="1">
        <v>0.59103009259259254</v>
      </c>
      <c r="C73" s="1">
        <v>0.63631944444444444</v>
      </c>
      <c r="D73">
        <v>3</v>
      </c>
      <c r="E73" s="2">
        <f>INDEX(dijszabas!$B$2:$B$7,MATCH(adatok!D73,dijszabas!$A$2:$A$7,0),1)</f>
        <v>280</v>
      </c>
      <c r="F73" s="1">
        <f t="shared" si="4"/>
        <v>4.52893518518519E-2</v>
      </c>
      <c r="G73" s="2">
        <f t="shared" si="5"/>
        <v>304</v>
      </c>
    </row>
    <row r="74" spans="1:7" x14ac:dyDescent="0.25">
      <c r="A74" t="s">
        <v>22</v>
      </c>
      <c r="B74" s="1">
        <v>0.59355324074074078</v>
      </c>
      <c r="C74" s="1">
        <v>0.64982638888888888</v>
      </c>
      <c r="D74">
        <v>4</v>
      </c>
      <c r="E74" s="2">
        <f>INDEX(dijszabas!$B$2:$B$7,MATCH(adatok!D74,dijszabas!$A$2:$A$7,0),1)</f>
        <v>320</v>
      </c>
      <c r="F74" s="1">
        <f t="shared" si="4"/>
        <v>5.62731481481481E-2</v>
      </c>
      <c r="G74" s="2">
        <f t="shared" si="5"/>
        <v>432</v>
      </c>
    </row>
    <row r="75" spans="1:7" x14ac:dyDescent="0.25">
      <c r="A75" t="s">
        <v>18</v>
      </c>
      <c r="B75" s="1">
        <v>0.59677083333333336</v>
      </c>
      <c r="C75" s="1">
        <v>0.5991319444444444</v>
      </c>
      <c r="D75">
        <v>4</v>
      </c>
      <c r="E75" s="2">
        <f>INDEX(dijszabas!$B$2:$B$7,MATCH(adatok!D75,dijszabas!$A$2:$A$7,0),1)</f>
        <v>320</v>
      </c>
      <c r="F75" s="1">
        <f t="shared" si="4"/>
        <v>2.3611111111110361E-3</v>
      </c>
      <c r="G75" s="2">
        <f t="shared" si="5"/>
        <v>18</v>
      </c>
    </row>
    <row r="76" spans="1:7" x14ac:dyDescent="0.25">
      <c r="A76" t="s">
        <v>24</v>
      </c>
      <c r="B76" s="1">
        <v>0.61236111111111113</v>
      </c>
      <c r="C76" s="1">
        <v>0.62417824074074069</v>
      </c>
      <c r="D76">
        <v>5</v>
      </c>
      <c r="E76" s="2">
        <f>INDEX(dijszabas!$B$2:$B$7,MATCH(adatok!D76,dijszabas!$A$2:$A$7,0),1)</f>
        <v>380</v>
      </c>
      <c r="F76" s="1">
        <f t="shared" si="4"/>
        <v>1.1817129629629552E-2</v>
      </c>
      <c r="G76" s="2">
        <f t="shared" si="5"/>
        <v>108</v>
      </c>
    </row>
    <row r="77" spans="1:7" x14ac:dyDescent="0.25">
      <c r="A77" t="s">
        <v>7</v>
      </c>
      <c r="B77" s="1">
        <v>0.61805555555555558</v>
      </c>
      <c r="C77" s="1">
        <v>0.66128472222222223</v>
      </c>
      <c r="D77">
        <v>2</v>
      </c>
      <c r="E77" s="2">
        <f>INDEX(dijszabas!$B$2:$B$7,MATCH(adatok!D77,dijszabas!$A$2:$A$7,0),1)</f>
        <v>255</v>
      </c>
      <c r="F77" s="1">
        <f t="shared" si="4"/>
        <v>4.3229166666666652E-2</v>
      </c>
      <c r="G77" s="2">
        <f t="shared" si="5"/>
        <v>265</v>
      </c>
    </row>
    <row r="78" spans="1:7" x14ac:dyDescent="0.25">
      <c r="A78" t="s">
        <v>23</v>
      </c>
      <c r="B78" s="1">
        <v>0.61972222222222217</v>
      </c>
      <c r="C78" s="1">
        <v>0.6759722222222222</v>
      </c>
      <c r="D78">
        <v>5</v>
      </c>
      <c r="E78" s="2">
        <f>INDEX(dijszabas!$B$2:$B$7,MATCH(adatok!D78,dijszabas!$A$2:$A$7,0),1)</f>
        <v>380</v>
      </c>
      <c r="F78" s="1">
        <f t="shared" si="4"/>
        <v>5.6250000000000022E-2</v>
      </c>
      <c r="G78" s="2">
        <f t="shared" si="5"/>
        <v>513</v>
      </c>
    </row>
    <row r="79" spans="1:7" x14ac:dyDescent="0.25">
      <c r="A79" t="s">
        <v>16</v>
      </c>
      <c r="B79" s="1">
        <v>0.62579861111111112</v>
      </c>
      <c r="C79" s="1">
        <v>0.68568287037037035</v>
      </c>
      <c r="D79">
        <v>3</v>
      </c>
      <c r="E79" s="2">
        <f>INDEX(dijszabas!$B$2:$B$7,MATCH(adatok!D79,dijszabas!$A$2:$A$7,0),1)</f>
        <v>280</v>
      </c>
      <c r="F79" s="1">
        <f t="shared" si="4"/>
        <v>5.988425925925922E-2</v>
      </c>
      <c r="G79" s="2">
        <f t="shared" si="5"/>
        <v>402</v>
      </c>
    </row>
    <row r="80" spans="1:7" x14ac:dyDescent="0.25">
      <c r="A80" t="s">
        <v>18</v>
      </c>
      <c r="B80" s="1">
        <v>0.62771990740740746</v>
      </c>
      <c r="C80" s="1">
        <v>0.64063657407407404</v>
      </c>
      <c r="D80">
        <v>4</v>
      </c>
      <c r="E80" s="2">
        <f>INDEX(dijszabas!$B$2:$B$7,MATCH(adatok!D80,dijszabas!$A$2:$A$7,0),1)</f>
        <v>320</v>
      </c>
      <c r="F80" s="1">
        <f t="shared" si="4"/>
        <v>1.2916666666666576E-2</v>
      </c>
      <c r="G80" s="2">
        <f t="shared" si="5"/>
        <v>99</v>
      </c>
    </row>
    <row r="81" spans="1:7" x14ac:dyDescent="0.25">
      <c r="A81" t="s">
        <v>12</v>
      </c>
      <c r="B81" s="1">
        <v>0.63334490740740745</v>
      </c>
      <c r="C81" s="1">
        <v>0.67930555555555561</v>
      </c>
      <c r="D81">
        <v>4</v>
      </c>
      <c r="E81" s="2">
        <f>INDEX(dijszabas!$B$2:$B$7,MATCH(adatok!D81,dijszabas!$A$2:$A$7,0),1)</f>
        <v>320</v>
      </c>
      <c r="F81" s="1">
        <f t="shared" si="4"/>
        <v>4.5960648148148153E-2</v>
      </c>
      <c r="G81" s="2">
        <f t="shared" si="5"/>
        <v>353</v>
      </c>
    </row>
    <row r="82" spans="1:7" x14ac:dyDescent="0.25">
      <c r="A82" t="s">
        <v>15</v>
      </c>
      <c r="B82" s="1">
        <v>0.63451388888888893</v>
      </c>
      <c r="C82" s="1">
        <v>0.67841435185185184</v>
      </c>
      <c r="D82">
        <v>6</v>
      </c>
      <c r="E82" s="2">
        <f>INDEX(dijszabas!$B$2:$B$7,MATCH(adatok!D82,dijszabas!$A$2:$A$7,0),1)</f>
        <v>420</v>
      </c>
      <c r="F82" s="1">
        <f t="shared" si="4"/>
        <v>4.3900462962962905E-2</v>
      </c>
      <c r="G82" s="2">
        <f t="shared" si="5"/>
        <v>443</v>
      </c>
    </row>
    <row r="83" spans="1:7" x14ac:dyDescent="0.25">
      <c r="A83" t="s">
        <v>19</v>
      </c>
      <c r="B83" s="1">
        <v>0.64148148148148143</v>
      </c>
      <c r="C83" s="1">
        <v>0.66620370370370374</v>
      </c>
      <c r="D83">
        <v>3</v>
      </c>
      <c r="E83" s="2">
        <f>INDEX(dijszabas!$B$2:$B$7,MATCH(adatok!D83,dijszabas!$A$2:$A$7,0),1)</f>
        <v>280</v>
      </c>
      <c r="F83" s="1">
        <f t="shared" si="4"/>
        <v>2.4722222222222312E-2</v>
      </c>
      <c r="G83" s="2">
        <f t="shared" si="5"/>
        <v>166</v>
      </c>
    </row>
    <row r="84" spans="1:7" x14ac:dyDescent="0.25">
      <c r="A84" t="s">
        <v>10</v>
      </c>
      <c r="B84" s="1">
        <v>0.64586805555555549</v>
      </c>
      <c r="C84" s="1">
        <v>0.68390046296296303</v>
      </c>
      <c r="D84">
        <v>1</v>
      </c>
      <c r="E84" s="2">
        <f>INDEX(dijszabas!$B$2:$B$7,MATCH(adatok!D84,dijszabas!$A$2:$A$7,0),1)</f>
        <v>175</v>
      </c>
      <c r="F84" s="1">
        <f t="shared" si="4"/>
        <v>3.8032407407407542E-2</v>
      </c>
      <c r="G84" s="2">
        <f t="shared" si="5"/>
        <v>160</v>
      </c>
    </row>
    <row r="85" spans="1:7" x14ac:dyDescent="0.25">
      <c r="A85" t="s">
        <v>26</v>
      </c>
      <c r="B85" s="1">
        <v>0.65387731481481481</v>
      </c>
      <c r="C85" s="1">
        <v>0.7286689814814814</v>
      </c>
      <c r="D85">
        <v>2</v>
      </c>
      <c r="E85" s="2">
        <f>INDEX(dijszabas!$B$2:$B$7,MATCH(adatok!D85,dijszabas!$A$2:$A$7,0),1)</f>
        <v>255</v>
      </c>
      <c r="F85" s="1">
        <f t="shared" si="4"/>
        <v>7.479166666666659E-2</v>
      </c>
      <c r="G85" s="2">
        <f t="shared" si="5"/>
        <v>458</v>
      </c>
    </row>
    <row r="86" spans="1:7" x14ac:dyDescent="0.25">
      <c r="A86" t="s">
        <v>11</v>
      </c>
      <c r="B86" s="1">
        <v>0.6616319444444444</v>
      </c>
      <c r="C86" s="1">
        <v>0.69452546296296302</v>
      </c>
      <c r="D86">
        <v>1</v>
      </c>
      <c r="E86" s="2">
        <f>INDEX(dijszabas!$B$2:$B$7,MATCH(adatok!D86,dijszabas!$A$2:$A$7,0),1)</f>
        <v>175</v>
      </c>
      <c r="F86" s="1">
        <f t="shared" si="4"/>
        <v>3.2893518518518627E-2</v>
      </c>
      <c r="G86" s="2">
        <f t="shared" si="5"/>
        <v>138</v>
      </c>
    </row>
    <row r="87" spans="1:7" x14ac:dyDescent="0.25">
      <c r="A87" t="s">
        <v>22</v>
      </c>
      <c r="B87" s="1">
        <v>0.66437500000000005</v>
      </c>
      <c r="C87" s="1">
        <v>0.69785879629629621</v>
      </c>
      <c r="D87">
        <v>2</v>
      </c>
      <c r="E87" s="2">
        <f>INDEX(dijszabas!$B$2:$B$7,MATCH(adatok!D87,dijszabas!$A$2:$A$7,0),1)</f>
        <v>255</v>
      </c>
      <c r="F87" s="1">
        <f t="shared" si="4"/>
        <v>3.3483796296296164E-2</v>
      </c>
      <c r="G87" s="2">
        <f t="shared" si="5"/>
        <v>205</v>
      </c>
    </row>
    <row r="88" spans="1:7" x14ac:dyDescent="0.25">
      <c r="A88" t="s">
        <v>13</v>
      </c>
      <c r="B88" s="1">
        <v>0.6674768518518519</v>
      </c>
      <c r="C88" s="1">
        <v>0.68251157407407403</v>
      </c>
      <c r="D88">
        <v>3</v>
      </c>
      <c r="E88" s="2">
        <f>INDEX(dijszabas!$B$2:$B$7,MATCH(adatok!D88,dijszabas!$A$2:$A$7,0),1)</f>
        <v>280</v>
      </c>
      <c r="F88" s="1">
        <f t="shared" si="4"/>
        <v>1.503472222222213E-2</v>
      </c>
      <c r="G88" s="2">
        <f t="shared" si="5"/>
        <v>101</v>
      </c>
    </row>
    <row r="89" spans="1:7" x14ac:dyDescent="0.25">
      <c r="A89" t="s">
        <v>7</v>
      </c>
      <c r="B89" s="1">
        <v>0.66831018518518526</v>
      </c>
      <c r="C89" s="1">
        <v>0.68056712962962962</v>
      </c>
      <c r="D89">
        <v>1</v>
      </c>
      <c r="E89" s="2">
        <f>INDEX(dijszabas!$B$2:$B$7,MATCH(adatok!D89,dijszabas!$A$2:$A$7,0),1)</f>
        <v>175</v>
      </c>
      <c r="F89" s="1">
        <f t="shared" si="4"/>
        <v>1.2256944444444362E-2</v>
      </c>
      <c r="G89" s="2">
        <f t="shared" si="5"/>
        <v>51</v>
      </c>
    </row>
    <row r="90" spans="1:7" x14ac:dyDescent="0.25">
      <c r="A90" t="s">
        <v>17</v>
      </c>
      <c r="B90" s="1">
        <v>0.67321759259259262</v>
      </c>
      <c r="C90" s="1">
        <v>0.70696759259259256</v>
      </c>
      <c r="D90">
        <v>1</v>
      </c>
      <c r="E90" s="2">
        <f>INDEX(dijszabas!$B$2:$B$7,MATCH(adatok!D90,dijszabas!$A$2:$A$7,0),1)</f>
        <v>175</v>
      </c>
      <c r="F90" s="1">
        <f t="shared" si="4"/>
        <v>3.3749999999999947E-2</v>
      </c>
      <c r="G90" s="2">
        <f t="shared" si="5"/>
        <v>142</v>
      </c>
    </row>
    <row r="91" spans="1:7" x14ac:dyDescent="0.25">
      <c r="A91" t="s">
        <v>19</v>
      </c>
      <c r="B91" s="1">
        <v>0.67377314814814815</v>
      </c>
      <c r="C91" s="1">
        <v>0.72851851851851857</v>
      </c>
      <c r="D91">
        <v>4</v>
      </c>
      <c r="E91" s="2">
        <f>INDEX(dijszabas!$B$2:$B$7,MATCH(adatok!D91,dijszabas!$A$2:$A$7,0),1)</f>
        <v>320</v>
      </c>
      <c r="F91" s="1">
        <f t="shared" si="4"/>
        <v>5.4745370370370416E-2</v>
      </c>
      <c r="G91" s="2">
        <f t="shared" si="5"/>
        <v>420</v>
      </c>
    </row>
    <row r="92" spans="1:7" x14ac:dyDescent="0.25">
      <c r="A92" t="s">
        <v>20</v>
      </c>
      <c r="B92" s="1">
        <v>0.67833333333333334</v>
      </c>
      <c r="C92" s="1">
        <v>0.72643518518518524</v>
      </c>
      <c r="D92">
        <v>6</v>
      </c>
      <c r="E92" s="2">
        <f>INDEX(dijszabas!$B$2:$B$7,MATCH(adatok!D92,dijszabas!$A$2:$A$7,0),1)</f>
        <v>420</v>
      </c>
      <c r="F92" s="1">
        <f t="shared" si="4"/>
        <v>4.8101851851851896E-2</v>
      </c>
      <c r="G92" s="2">
        <f t="shared" si="5"/>
        <v>485</v>
      </c>
    </row>
    <row r="93" spans="1:7" x14ac:dyDescent="0.25">
      <c r="A93" t="s">
        <v>14</v>
      </c>
      <c r="B93" s="1">
        <v>0.67914351851851851</v>
      </c>
      <c r="C93" s="1">
        <v>0.70809027777777767</v>
      </c>
      <c r="D93">
        <v>1</v>
      </c>
      <c r="E93" s="2">
        <f>INDEX(dijszabas!$B$2:$B$7,MATCH(adatok!D93,dijszabas!$A$2:$A$7,0),1)</f>
        <v>175</v>
      </c>
      <c r="F93" s="1">
        <f t="shared" si="4"/>
        <v>2.8946759259259158E-2</v>
      </c>
      <c r="G93" s="2">
        <f t="shared" si="5"/>
        <v>122</v>
      </c>
    </row>
  </sheetData>
  <mergeCells count="1">
    <mergeCell ref="I21:J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0C48-E027-4C1F-95F3-85BD8F4ED6B3}">
  <dimension ref="A1:B9"/>
  <sheetViews>
    <sheetView workbookViewId="0">
      <selection activeCell="B4" sqref="B4"/>
    </sheetView>
  </sheetViews>
  <sheetFormatPr defaultRowHeight="15" x14ac:dyDescent="0.25"/>
  <cols>
    <col min="1" max="1" width="15.5703125" customWidth="1"/>
  </cols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  <c r="B2">
        <v>175</v>
      </c>
    </row>
    <row r="3" spans="1:2" x14ac:dyDescent="0.25">
      <c r="A3">
        <v>2</v>
      </c>
      <c r="B3">
        <v>255</v>
      </c>
    </row>
    <row r="4" spans="1:2" x14ac:dyDescent="0.25">
      <c r="A4">
        <v>3</v>
      </c>
      <c r="B4">
        <v>280</v>
      </c>
    </row>
    <row r="5" spans="1:2" x14ac:dyDescent="0.25">
      <c r="A5">
        <v>4</v>
      </c>
      <c r="B5">
        <v>320</v>
      </c>
    </row>
    <row r="6" spans="1:2" x14ac:dyDescent="0.25">
      <c r="A6">
        <v>5</v>
      </c>
      <c r="B6">
        <v>380</v>
      </c>
    </row>
    <row r="7" spans="1:2" x14ac:dyDescent="0.25">
      <c r="A7">
        <v>6</v>
      </c>
      <c r="B7">
        <v>420</v>
      </c>
    </row>
    <row r="9" spans="1:2" x14ac:dyDescent="0.25">
      <c r="A9" t="s">
        <v>31</v>
      </c>
      <c r="B9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adatok</vt:lpstr>
      <vt:lpstr>dijszabas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Imre Dán</dc:creator>
  <cp:lastModifiedBy>Imre Dán</cp:lastModifiedBy>
  <dcterms:created xsi:type="dcterms:W3CDTF">2015-06-05T18:17:20Z</dcterms:created>
  <dcterms:modified xsi:type="dcterms:W3CDTF">2022-03-30T11:26:32Z</dcterms:modified>
</cp:coreProperties>
</file>