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visible" name="Sprint 6" sheetId="6" r:id="rId9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2" name="RealValues">OFFSET('Plantilla Sprint'!$H$17,0,0,1,'Plantilla Sprint'!DoneDays)</definedName>
    <definedName localSheetId="0" name="RealValues">OFFSET('Sprint 1'!$H$17,0,0,1,'Sprint 1'!DoneDays)</definedName>
    <definedName localSheetId="1" name="RealValues">OFFSET('Sprint 2'!$H$17,0,0,1,'Sprint 2'!DoneDays)</definedName>
    <definedName localSheetId="1" name="ImplementationDays">'Sprint 2'!$D$16</definedName>
    <definedName localSheetId="2" name="TaskRows">'Sprint 3'!$D$18</definedName>
    <definedName name="DoneDays">#REF!</definedName>
    <definedName name="SprintCount">#REF!</definedName>
    <definedName localSheetId="0" name="TotalEffort">'Sprint 1'!$G$17</definedName>
    <definedName localSheetId="4" name="TaskRows">'Sprint 5'!$D$18</definedName>
    <definedName localSheetId="0" name="TaskStoryID">'Sprint 1'!$D$21:$D$39</definedName>
    <definedName localSheetId="5" name="ImplementationDays">'Sprint 6'!$D$16</definedName>
    <definedName localSheetId="1" name="TaskStoryID">'Sprint 2'!$D$21:$D$39</definedName>
    <definedName name="StoryName">#REF!</definedName>
    <definedName localSheetId="1" name="TaskStatus">'Sprint 2'!$F$21:$F$39</definedName>
    <definedName localSheetId="1" name="TotalEffort">'Sprint 2'!$G$17</definedName>
    <definedName localSheetId="1" name="SprintTasks">'Sprint 2'!$C$21:$AF$39</definedName>
    <definedName localSheetId="4" name="ImplementationDays">'Sprint 5'!$D$16</definedName>
    <definedName localSheetId="5" name="TrendDays">'Sprint 6'!$F$20</definedName>
    <definedName localSheetId="3" name="TotalEffort">'Sprint 4'!$G$17</definedName>
    <definedName localSheetId="2" name="TotalEffort">'Sprint 3'!$G$17</definedName>
    <definedName localSheetId="3" name="TaskRows">'Sprint 4'!$D$18</definedName>
    <definedName name="TotalEffort">#REF!</definedName>
    <definedName localSheetId="4" name="TaskStatus">'Sprint 5'!$F$21:$F$36</definedName>
    <definedName name="TrendOffset">#REF!</definedName>
    <definedName name="TaskStatus">#REF!</definedName>
    <definedName localSheetId="5" name="TaskStatus">'Sprint 6'!$F$21:$F$36</definedName>
    <definedName localSheetId="2" name="TaskStatus">'Sprint 3'!$F$21:$F$36</definedName>
    <definedName localSheetId="2" name="TaskStoryID">'Sprint 3'!$D$21:$D$36</definedName>
    <definedName localSheetId="3" name="SprintTasks">'Sprint 4'!$C$21:$AF$39</definedName>
    <definedName localSheetId="4" name="SprintTasks">'Sprint 5'!$C$21:$AF$36</definedName>
    <definedName localSheetId="1" name="TrendDays">'Sprint 2'!$F$20</definedName>
    <definedName localSheetId="3" name="ImplementationDays">'Sprint 4'!$D$16</definedName>
    <definedName localSheetId="3" name="TaskStoryID">'Sprint 4'!$D$21:$D$39</definedName>
    <definedName localSheetId="5" name="SprintTasks">'Sprint 6'!$C$21:$AF$36</definedName>
    <definedName name="Sprint">#REF!</definedName>
    <definedName localSheetId="1" name="DoneDays">'Sprint 2'!$F$18</definedName>
    <definedName localSheetId="1" name="TaskRows">'Sprint 2'!$D$18</definedName>
    <definedName localSheetId="5" name="DoneDays">'Sprint 6'!$F$18</definedName>
    <definedName localSheetId="0" name="ImplementationDays">'Sprint 1'!$D$16</definedName>
    <definedName localSheetId="4" name="TrendDays">'Sprint 5'!$F$20</definedName>
    <definedName localSheetId="0" name="TaskRows">'Sprint 1'!$D$18</definedName>
    <definedName localSheetId="0" name="DoneDays">'Sprint 1'!$F$18</definedName>
    <definedName localSheetId="2" name="DoneDays">'Sprint 3'!$F$18</definedName>
    <definedName localSheetId="4" name="TotalEffort">'Sprint 5'!$G$17</definedName>
    <definedName localSheetId="5" name="TaskStoryID">'Sprint 6'!$D$21:$D$36</definedName>
    <definedName localSheetId="3" name="TrendDays">'Sprint 4'!$F$20</definedName>
    <definedName name="ImplementationDays">#REF!</definedName>
    <definedName localSheetId="3" name="TaskStatus">'Sprint 4'!$F$21:$F$39</definedName>
    <definedName localSheetId="2" name="TrendDays">'Sprint 3'!$F$20</definedName>
    <definedName localSheetId="0" name="TaskStatus">'Sprint 1'!$F$21:$F$39</definedName>
    <definedName name="ProductBacklog">#REF!</definedName>
    <definedName localSheetId="5" name="TotalEffort">'Sprint 6'!$G$17</definedName>
    <definedName localSheetId="4" name="DoneDays">'Sprint 5'!$F$18</definedName>
    <definedName name="TrendSprintCount">#REF!</definedName>
    <definedName name="Status">#REF!</definedName>
    <definedName localSheetId="5" name="TaskRows">'Sprint 6'!$D$18</definedName>
    <definedName localSheetId="3" name="DoneDays">'Sprint 4'!$F$18</definedName>
    <definedName name="SprintsInTrend">#REF!</definedName>
    <definedName name="TaskStoryID">#REF!</definedName>
    <definedName localSheetId="2" name="ImplementationDays">'Sprint 3'!$D$16</definedName>
    <definedName localSheetId="4" name="TaskStoryID">'Sprint 5'!$D$21:$D$36</definedName>
    <definedName localSheetId="0" name="TrendDays">'Sprint 1'!$F$20</definedName>
    <definedName name="TaskRows">#REF!</definedName>
    <definedName name="TrendDays">#REF!</definedName>
    <definedName name="SprintTasks">#REF!</definedName>
    <definedName localSheetId="2" name="SprintTasks">'Sprint 3'!$C$21:$AF$36</definedName>
    <definedName localSheetId="0" name="SprintTasks">'Sprint 1'!$C$21:$AF$39</definedName>
  </definedNames>
  <calcPr/>
  <extLst>
    <ext uri="GoogleSheetsCustomDataVersion2">
      <go:sheetsCustomData xmlns:go="http://customooxmlschemas.google.com/" r:id="rId10" roundtripDataChecksum="keipLfGUcmzCVpRtVjVPD4L/FHn0sP7eVFIPG0xeFA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ID#AAABVcoywAA
Petri Heiramo    (2024-09-04 20:25:31)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ibbOLK/old8HvHtU/2AOO8oCwSM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ID#AAABVcoywAE
Petri Heiramo    (2024-09-04 20:25:31)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t+MONnpemmnk7O7drWEGhQFjQ1A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ID#AAABVcoywAI
Petri Heiramo    (2024-09-04 20:25:31)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DIX3eYN5c3kWahj85tIsQE9YAyQ=="/>
    </ext>
  </extLst>
</comments>
</file>

<file path=xl/sharedStrings.xml><?xml version="1.0" encoding="utf-8"?>
<sst xmlns="http://schemas.openxmlformats.org/spreadsheetml/2006/main" count="570" uniqueCount="219">
  <si>
    <t>Nombre del Proyecto:</t>
  </si>
  <si>
    <t>Dueño del Proyecto</t>
  </si>
  <si>
    <t>Gerente del Proyecto:</t>
  </si>
  <si>
    <t>Duración del Sprint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</si>
  <si>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</si>
  <si>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</si>
  <si>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</si>
  <si>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</si>
  <si>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</si>
  <si>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</si>
  <si>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</si>
  <si>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</si>
  <si>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</si>
  <si>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</si>
  <si>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</si>
  <si>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</si>
  <si>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</si>
  <si>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ID Historia</t>
  </si>
  <si>
    <t>Responsable</t>
  </si>
  <si>
    <t>Estado</t>
  </si>
  <si>
    <t>Est.</t>
  </si>
  <si>
    <t>T1.1</t>
  </si>
  <si>
    <t>Implementar visualización de cuenta</t>
  </si>
  <si>
    <t>Luis</t>
  </si>
  <si>
    <t>En Progreso</t>
  </si>
  <si>
    <t>T1.2</t>
  </si>
  <si>
    <t>Crear opción para editar cuenta</t>
  </si>
  <si>
    <t>William</t>
  </si>
  <si>
    <t>T1.3</t>
  </si>
  <si>
    <t>Implementar eliminación de cuenta</t>
  </si>
  <si>
    <t>Alexander</t>
  </si>
  <si>
    <t>T2.1</t>
  </si>
  <si>
    <t>Implementar autenticación de usuarios</t>
  </si>
  <si>
    <t>Jeanpier</t>
  </si>
  <si>
    <t>T2.2</t>
  </si>
  <si>
    <t>Crear recuperación de contraseña</t>
  </si>
  <si>
    <t>Emil</t>
  </si>
  <si>
    <t>T2.3</t>
  </si>
  <si>
    <t>Implementar sesión de usuario persistente</t>
  </si>
  <si>
    <t>Nitlon</t>
  </si>
  <si>
    <t>T3.1</t>
  </si>
  <si>
    <t>Implementar interfaz para recuperación de contraseña</t>
  </si>
  <si>
    <t>Michael</t>
  </si>
  <si>
    <t>T3.2</t>
  </si>
  <si>
    <t>Configurar envío de correos electrónicos para recuperación</t>
  </si>
  <si>
    <t>T3.3</t>
  </si>
  <si>
    <t>Validar proceso de recuperación</t>
  </si>
  <si>
    <t>T4.1</t>
  </si>
  <si>
    <t>Implementar suspensión de cuentas</t>
  </si>
  <si>
    <t>T4.2</t>
  </si>
  <si>
    <t>Crear notificación para usuarios suspendidos</t>
  </si>
  <si>
    <t>T4.3</t>
  </si>
  <si>
    <t>Implementar restauración de cuentas</t>
  </si>
  <si>
    <t>T5.1</t>
  </si>
  <si>
    <t>Implementar edición de datos de usuario</t>
  </si>
  <si>
    <t>T5.2</t>
  </si>
  <si>
    <t>Validar datos ingresados</t>
  </si>
  <si>
    <t>T5.3</t>
  </si>
  <si>
    <t>Implementar historial de cambios</t>
  </si>
  <si>
    <t>T6.1</t>
  </si>
  <si>
    <t>Implementar interfaz para actualización de datos</t>
  </si>
  <si>
    <t>T6.2</t>
  </si>
  <si>
    <t>T6.3</t>
  </si>
  <si>
    <t>Implementar confirmación de cambios</t>
  </si>
  <si>
    <t>T7.1</t>
  </si>
  <si>
    <t>Implementar formulario de registro de clientes</t>
  </si>
  <si>
    <t>Terminado</t>
  </si>
  <si>
    <t>T7.2</t>
  </si>
  <si>
    <t xml:space="preserve">William </t>
  </si>
  <si>
    <t>T7.3</t>
  </si>
  <si>
    <t>Enviar notificación de registro</t>
  </si>
  <si>
    <t>T8.1</t>
  </si>
  <si>
    <t>Implementar interfaz para actualización de datos de clientes</t>
  </si>
  <si>
    <t>Por Hacer</t>
  </si>
  <si>
    <t>T8.2</t>
  </si>
  <si>
    <t>T8.3</t>
  </si>
  <si>
    <t>T9.1</t>
  </si>
  <si>
    <t>Implementar visualización del historial</t>
  </si>
  <si>
    <t>T9.2</t>
  </si>
  <si>
    <t>Implementar filtros de búsqueda</t>
  </si>
  <si>
    <t>T9.3</t>
  </si>
  <si>
    <t>Generar informes de progreso</t>
  </si>
  <si>
    <t>T10.1</t>
  </si>
  <si>
    <t>Implementar asignación de rutinas</t>
  </si>
  <si>
    <t>T10.2</t>
  </si>
  <si>
    <t>Crear interfaz para selección de rutinas</t>
  </si>
  <si>
    <t>T10.3</t>
  </si>
  <si>
    <t>Notificar a los clientes sobre rutinas asignadas</t>
  </si>
  <si>
    <t>T11.1</t>
  </si>
  <si>
    <t>Implementar seguimiento del progreso de clientes</t>
  </si>
  <si>
    <t>T11.2</t>
  </si>
  <si>
    <t>T11.3</t>
  </si>
  <si>
    <t>Configurar alertas de progreso</t>
  </si>
  <si>
    <t>T12.1</t>
  </si>
  <si>
    <t>Implementar programación de citas</t>
  </si>
  <si>
    <t>T12.2</t>
  </si>
  <si>
    <t>Enviar confirmaciones de citas</t>
  </si>
  <si>
    <t>T12.3</t>
  </si>
  <si>
    <t>Implementar ajustes de citas</t>
  </si>
  <si>
    <t>T13.1</t>
  </si>
  <si>
    <t>Implementar creación de rutinas</t>
  </si>
  <si>
    <t>T13.2</t>
  </si>
  <si>
    <t>Validar rutinas creadas</t>
  </si>
  <si>
    <t>T13.3</t>
  </si>
  <si>
    <t>Generar plantillas de rutinas</t>
  </si>
  <si>
    <t>T14.1</t>
  </si>
  <si>
    <t>Implementar programación de sesiones</t>
  </si>
  <si>
    <t>T14.2</t>
  </si>
  <si>
    <t>Crear interfaz para visualizar sesiones</t>
  </si>
  <si>
    <t>T14.3</t>
  </si>
  <si>
    <t>Enviar confirmaciones de sesiones</t>
  </si>
  <si>
    <t>T15.1</t>
  </si>
  <si>
    <t>Implementar visualización de metas</t>
  </si>
  <si>
    <t>T15.2</t>
  </si>
  <si>
    <t>Crear opción para ajustar metas</t>
  </si>
  <si>
    <t>T15.3</t>
  </si>
  <si>
    <t>T16.1</t>
  </si>
  <si>
    <t>Implementar seguimiento de citas</t>
  </si>
  <si>
    <t>T16.2</t>
  </si>
  <si>
    <t>Crear informes de seguimiento</t>
  </si>
  <si>
    <t>T16.3</t>
  </si>
  <si>
    <t>Enviar recordatorios de citas</t>
  </si>
  <si>
    <t>T17.1</t>
  </si>
  <si>
    <t>T17.2</t>
  </si>
  <si>
    <t>T17.3</t>
  </si>
  <si>
    <t>Notificar sobre actualizaciones</t>
  </si>
  <si>
    <t>T18.1</t>
  </si>
  <si>
    <t>Implementar visualización de recomendaciones de nutrición</t>
  </si>
  <si>
    <t>HU18</t>
  </si>
  <si>
    <t>T18.2</t>
  </si>
  <si>
    <t>Crear filtros para recomendaciones</t>
  </si>
  <si>
    <t>T18.3</t>
  </si>
  <si>
    <t>Generar informes de recomendaciones</t>
  </si>
  <si>
    <t>T19.1</t>
  </si>
  <si>
    <t>Implementar creación de planes de alimentación</t>
  </si>
  <si>
    <t>HU19</t>
  </si>
  <si>
    <t>T19.2</t>
  </si>
  <si>
    <t>Validar planes creados</t>
  </si>
  <si>
    <t>T19.3</t>
  </si>
  <si>
    <t>Generar plantillas de planes</t>
  </si>
  <si>
    <t>T20.1</t>
  </si>
  <si>
    <t>Implementar seguimiento de progreso en nutrición</t>
  </si>
  <si>
    <t>HU20</t>
  </si>
  <si>
    <t>T20.2</t>
  </si>
  <si>
    <t>Crear informes de progreso</t>
  </si>
  <si>
    <t>T20.3</t>
  </si>
  <si>
    <t>T21.1</t>
  </si>
  <si>
    <t>Implementar programación de consultas</t>
  </si>
  <si>
    <t>HU21</t>
  </si>
  <si>
    <t>T21.2</t>
  </si>
  <si>
    <t>Crear interfaz para visualizar consultas</t>
  </si>
  <si>
    <t>T21.3</t>
  </si>
  <si>
    <t>Enviar confirmaciones de consultas</t>
  </si>
  <si>
    <t>T22.1</t>
  </si>
  <si>
    <t>HU22</t>
  </si>
  <si>
    <t>T22.2</t>
  </si>
  <si>
    <t>T22.3</t>
  </si>
  <si>
    <t>T23.1</t>
  </si>
  <si>
    <t>HU23</t>
  </si>
  <si>
    <t>T23.2</t>
  </si>
  <si>
    <t>T23.3</t>
  </si>
  <si>
    <t>T24.1</t>
  </si>
  <si>
    <t>Implementar creación de tratamientos</t>
  </si>
  <si>
    <t>HU24</t>
  </si>
  <si>
    <t>T24.2</t>
  </si>
  <si>
    <t>Validar tratamientos creados</t>
  </si>
  <si>
    <t>T24.3</t>
  </si>
  <si>
    <t>Generar plantillas de tratamientos</t>
  </si>
  <si>
    <t>T25.1</t>
  </si>
  <si>
    <t>Implementar seguimiento del progreso</t>
  </si>
  <si>
    <t>HU25</t>
  </si>
  <si>
    <t>T25.2</t>
  </si>
  <si>
    <t>T25.3</t>
  </si>
  <si>
    <t>T26.1</t>
  </si>
  <si>
    <t>HU26</t>
  </si>
  <si>
    <t>T26.2</t>
  </si>
  <si>
    <t>T26.3</t>
  </si>
  <si>
    <t>T27.1</t>
  </si>
  <si>
    <t>HU27</t>
  </si>
  <si>
    <t>T27.2</t>
  </si>
  <si>
    <t>T27.3</t>
  </si>
  <si>
    <t>T28.1</t>
  </si>
  <si>
    <t>HU28</t>
  </si>
  <si>
    <t>T28.2</t>
  </si>
  <si>
    <t>T28.3</t>
  </si>
  <si>
    <t>T29.1</t>
  </si>
  <si>
    <t>Implementar sistema de pagos</t>
  </si>
  <si>
    <t>HU29</t>
  </si>
  <si>
    <t>T29.2</t>
  </si>
  <si>
    <t>Crear informes de facturación</t>
  </si>
  <si>
    <t>T29.3</t>
  </si>
  <si>
    <t>Configurar notificaciones de vencimiento</t>
  </si>
  <si>
    <t>T30.1</t>
  </si>
  <si>
    <t>Implementar consultas de estado de facturación</t>
  </si>
  <si>
    <t>HU30</t>
  </si>
  <si>
    <t>T30.2</t>
  </si>
  <si>
    <t>Crear interfaz para gestión de pagos</t>
  </si>
  <si>
    <t>T30.3</t>
  </si>
  <si>
    <t>Generar informes de pago</t>
  </si>
  <si>
    <t>T31.1</t>
  </si>
  <si>
    <t>HU9</t>
  </si>
  <si>
    <t>T31.2</t>
  </si>
  <si>
    <t>Crear interfaz para visualización de citas</t>
  </si>
  <si>
    <t>T31.3</t>
  </si>
  <si>
    <t>T32.1</t>
  </si>
  <si>
    <t>Implementar sistema de informes de progreso</t>
  </si>
  <si>
    <t>T32.2</t>
  </si>
  <si>
    <t>Crear informes personalizados</t>
  </si>
  <si>
    <t>HU17</t>
  </si>
  <si>
    <t>T32.3</t>
  </si>
  <si>
    <t>Optimizar gestión de informes</t>
  </si>
  <si>
    <t>T33.1</t>
  </si>
  <si>
    <t>Implementar optimización en la gestión de citas</t>
  </si>
  <si>
    <t>HU13</t>
  </si>
  <si>
    <t>T33.2</t>
  </si>
  <si>
    <t>Crear informes de eficiencia en la programación de citas</t>
  </si>
  <si>
    <t>HU</t>
  </si>
  <si>
    <t>T33.3</t>
  </si>
  <si>
    <t>Configurar alertas para gestionar citas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</si>
</sst>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Sprint &quot;#&quot; Backlog&quot;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</fills>
  <borders count="16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5" fillId="2" fontId="1" numFmtId="0" xfId="0" applyBorder="1" applyFont="1"/>
    <xf borderId="6" fillId="2" fontId="2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shrinkToFit="0" vertical="center" wrapText="1"/>
    </xf>
    <xf borderId="11" fillId="2" fontId="1" numFmtId="0" xfId="0" applyBorder="1" applyFont="1"/>
    <xf borderId="11" fillId="2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1" numFmtId="0" xfId="0" applyFont="1"/>
    <xf borderId="0" fillId="0" fontId="4" numFmtId="0" xfId="0" applyFont="1"/>
    <xf borderId="13" fillId="3" fontId="5" numFmtId="0" xfId="0" applyBorder="1" applyFill="1" applyFont="1"/>
    <xf borderId="13" fillId="0" fontId="1" numFmtId="0" xfId="0" applyAlignment="1" applyBorder="1" applyFont="1">
      <alignment horizontal="center" readingOrder="0"/>
    </xf>
    <xf borderId="13" fillId="3" fontId="1" numFmtId="0" xfId="0" applyBorder="1" applyFont="1"/>
    <xf borderId="14" fillId="3" fontId="1" numFmtId="0" xfId="0" applyBorder="1" applyFont="1"/>
    <xf borderId="5" fillId="3" fontId="1" numFmtId="0" xfId="0" applyBorder="1" applyFont="1"/>
    <xf borderId="13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3" fillId="0" fontId="4" numFmtId="0" xfId="0" applyBorder="1" applyFont="1"/>
    <xf borderId="13" fillId="0" fontId="1" numFmtId="0" xfId="0" applyAlignment="1" applyBorder="1" applyFont="1">
      <alignment horizontal="center"/>
    </xf>
    <xf borderId="13" fillId="0" fontId="6" numFmtId="0" xfId="0" applyBorder="1" applyFont="1"/>
    <xf borderId="13" fillId="3" fontId="5" numFmtId="0" xfId="0" applyAlignment="1" applyBorder="1" applyFont="1">
      <alignment horizontal="center"/>
    </xf>
    <xf borderId="13" fillId="3" fontId="5" numFmtId="0" xfId="0" applyAlignment="1" applyBorder="1" applyFont="1">
      <alignment horizontal="center" readingOrder="0"/>
    </xf>
    <xf borderId="14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13" fillId="0" fontId="4" numFmtId="0" xfId="0" applyAlignment="1" applyBorder="1" applyFont="1">
      <alignment readingOrder="0"/>
    </xf>
    <xf borderId="13" fillId="0" fontId="4" numFmtId="0" xfId="0" applyBorder="1" applyFont="1"/>
    <xf borderId="13" fillId="0" fontId="4" numFmtId="0" xfId="0" applyBorder="1" applyFont="1"/>
    <xf borderId="13" fillId="0" fontId="7" numFmtId="0" xfId="0" applyAlignment="1" applyBorder="1" applyFont="1">
      <alignment shrinkToFit="0" vertical="bottom" wrapText="1"/>
    </xf>
    <xf borderId="13" fillId="0" fontId="8" numFmtId="0" xfId="0" applyAlignment="1" applyBorder="1" applyFont="1">
      <alignment horizontal="center" readingOrder="0"/>
    </xf>
    <xf borderId="13" fillId="0" fontId="8" numFmtId="0" xfId="0" applyAlignment="1" applyBorder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left" readingOrder="0"/>
    </xf>
    <xf borderId="15" fillId="3" fontId="5" numFmtId="0" xfId="0" applyBorder="1" applyFont="1"/>
    <xf borderId="0" fillId="0" fontId="1" numFmtId="0" xfId="0" applyAlignment="1" applyFont="1">
      <alignment horizontal="center" readingOrder="0"/>
    </xf>
    <xf borderId="15" fillId="3" fontId="1" numFmtId="0" xfId="0" applyBorder="1" applyFont="1"/>
    <xf borderId="13" fillId="0" fontId="5" numFmtId="0" xfId="0" applyAlignment="1" applyBorder="1" applyFont="1">
      <alignment horizontal="center" readingOrder="0"/>
    </xf>
    <xf borderId="13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383954748"/>
        <c:axId val="1640303935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/>
            </c:numRef>
          </c:val>
          <c:smooth val="0"/>
        </c:ser>
        <c:axId val="383954748"/>
        <c:axId val="1640303935"/>
      </c:lineChart>
      <c:catAx>
        <c:axId val="383954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0303935"/>
      </c:catAx>
      <c:valAx>
        <c:axId val="1640303935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383954748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176282437"/>
        <c:axId val="1222000638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/>
            </c:numRef>
          </c:val>
          <c:smooth val="0"/>
        </c:ser>
        <c:axId val="176282437"/>
        <c:axId val="1222000638"/>
      </c:lineChart>
      <c:catAx>
        <c:axId val="1762824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2000638"/>
      </c:catAx>
      <c:valAx>
        <c:axId val="1222000638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76282437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3'!$H$17:$AF$17</c:f>
              <c:numCache/>
            </c:numRef>
          </c:val>
        </c:ser>
        <c:axId val="1798937403"/>
        <c:axId val="944133989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3'!$H$19:$AF$19</c:f>
              <c:numCache/>
            </c:numRef>
          </c:val>
          <c:smooth val="0"/>
        </c:ser>
        <c:axId val="1798937403"/>
        <c:axId val="944133989"/>
      </c:lineChart>
      <c:catAx>
        <c:axId val="17989374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4133989"/>
      </c:catAx>
      <c:valAx>
        <c:axId val="944133989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798937403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4'!$H$17:$AF$17</c:f>
              <c:numCache/>
            </c:numRef>
          </c:val>
        </c:ser>
        <c:axId val="480823375"/>
        <c:axId val="2131444344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4'!$H$18:$AF$18</c:f>
              <c:numCache/>
            </c:numRef>
          </c:val>
          <c:smooth val="0"/>
        </c:ser>
        <c:axId val="480823375"/>
        <c:axId val="2131444344"/>
      </c:lineChart>
      <c:catAx>
        <c:axId val="480823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1444344"/>
      </c:catAx>
      <c:valAx>
        <c:axId val="2131444344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480823375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5'!$H$17:$AF$17</c:f>
              <c:numCache/>
            </c:numRef>
          </c:val>
        </c:ser>
        <c:axId val="1898982159"/>
        <c:axId val="1797935407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5'!$H$18:$AF$18</c:f>
              <c:numCache/>
            </c:numRef>
          </c:val>
          <c:smooth val="0"/>
        </c:ser>
        <c:axId val="1898982159"/>
        <c:axId val="1797935407"/>
      </c:lineChart>
      <c:catAx>
        <c:axId val="1898982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7935407"/>
      </c:catAx>
      <c:valAx>
        <c:axId val="1797935407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898982159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6'!$H$17:$AF$17</c:f>
              <c:numCache/>
            </c:numRef>
          </c:val>
        </c:ser>
        <c:axId val="2011932800"/>
        <c:axId val="1391396496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6'!$H$18:$AF$18</c:f>
              <c:numCache/>
            </c:numRef>
          </c:val>
          <c:smooth val="0"/>
        </c:ser>
        <c:axId val="2011932800"/>
        <c:axId val="1391396496"/>
      </c:lineChart>
      <c:catAx>
        <c:axId val="201193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1396496"/>
      </c:catAx>
      <c:valAx>
        <c:axId val="1391396496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011932800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01074332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85404335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71386950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376541397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53243745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52103303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1.0</v>
      </c>
      <c r="D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3</v>
      </c>
      <c r="D16" s="26">
        <v>15.0</v>
      </c>
      <c r="E16" s="25"/>
      <c r="F16" s="27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7"/>
      <c r="P16" s="27"/>
      <c r="Q16" s="27"/>
      <c r="R16" s="27"/>
      <c r="S16" s="27"/>
      <c r="T16" s="27"/>
      <c r="U16" s="27"/>
      <c r="V16" s="27"/>
      <c r="W16" s="28"/>
      <c r="X16" s="29"/>
      <c r="Y16" s="29"/>
      <c r="Z16" s="29"/>
      <c r="AA16" s="29"/>
      <c r="AB16" s="29"/>
      <c r="AC16" s="29"/>
      <c r="AD16" s="29"/>
      <c r="AE16" s="29"/>
      <c r="AF16" s="29"/>
    </row>
    <row r="17" ht="12.75" customHeight="1">
      <c r="B17" s="25"/>
      <c r="C17" s="25" t="s">
        <v>6</v>
      </c>
      <c r="D17" s="26">
        <v>15.0</v>
      </c>
      <c r="E17" s="25" t="s">
        <v>7</v>
      </c>
      <c r="F17" s="25" t="s">
        <v>8</v>
      </c>
      <c r="G17" s="30">
        <f>SUM(OFFSET(G21,1,0,'Sprint 1'!TaskRows,1))</f>
        <v>231</v>
      </c>
      <c r="H17" s="30">
        <f>IF(AND(SUM(OFFSET(H21,1,0,'Sprint 1'!TaskRows,1))=0),0,SUM(OFFSET(H21,1,0,'Sprint 1'!TaskRows,1)))</f>
        <v>231</v>
      </c>
      <c r="I17" s="30">
        <f>IF(AND(SUM(OFFSET(I21,1,0,'Sprint 1'!TaskRows,1))=0),"",SUM(OFFSET(I21,1,0,'Sprint 1'!TaskRows,1)))</f>
        <v>204</v>
      </c>
      <c r="J17" s="30">
        <f>IF(AND(SUM(OFFSET(J21,1,0,'Sprint 1'!TaskRows,1))=0),"",SUM(OFFSET(J21,1,0,'Sprint 1'!TaskRows,1)))</f>
        <v>179</v>
      </c>
      <c r="K17" s="30">
        <f>IF(AND(SUM(OFFSET(K21,1,0,'Sprint 1'!TaskRows,1))=0),"",SUM(OFFSET(K21,1,0,'Sprint 1'!TaskRows,1)))</f>
        <v>155</v>
      </c>
      <c r="L17" s="30">
        <f>IF(AND(SUM(OFFSET(L21,1,0,'Sprint 1'!TaskRows,1))=0),"",SUM(OFFSET(L21,1,0,'Sprint 1'!TaskRows,1)))</f>
        <v>126</v>
      </c>
      <c r="M17" s="30">
        <f>IF(AND(SUM(OFFSET(M21,1,0,'Sprint 1'!TaskRows,1))=0),"",SUM(OFFSET(M21,1,0,'Sprint 1'!TaskRows,1)))</f>
        <v>98</v>
      </c>
      <c r="N17" s="30">
        <f>IF(AND(SUM(OFFSET(N21,1,0,'Sprint 1'!TaskRows,1))=0),"",SUM(OFFSET(N21,1,0,'Sprint 1'!TaskRows,1)))</f>
        <v>73</v>
      </c>
      <c r="O17" s="30">
        <f>IF(AND(SUM(OFFSET(O21,1,0,'Sprint 1'!TaskRows,1))=0),"",SUM(OFFSET(O21,1,0,'Sprint 1'!TaskRows,1)))</f>
        <v>53</v>
      </c>
      <c r="P17" s="30">
        <f>IF(AND(SUM(OFFSET(P21,1,0,'Sprint 1'!TaskRows,1))=0),"",SUM(OFFSET(P21,1,0,'Sprint 1'!TaskRows,1)))</f>
        <v>34</v>
      </c>
      <c r="Q17" s="30">
        <f>IF(AND(SUM(OFFSET(Q21,1,0,'Sprint 1'!TaskRows,1))=0),"",SUM(OFFSET(Q21,1,0,'Sprint 1'!TaskRows,1)))</f>
        <v>16</v>
      </c>
      <c r="R17" s="30" t="str">
        <f>IF(AND(SUM(OFFSET(R21,1,0,'Sprint 1'!TaskRows,1))=0),"",SUM(OFFSET(R21,1,0,'Sprint 1'!TaskRows,1)))</f>
        <v/>
      </c>
      <c r="S17" s="30" t="str">
        <f>IF(AND(SUM(OFFSET(S21,1,0,'Sprint 1'!TaskRows,1))=0),"",SUM(OFFSET(S21,1,0,'Sprint 1'!TaskRows,1)))</f>
        <v/>
      </c>
      <c r="T17" s="30" t="str">
        <f>IF(AND(SUM(OFFSET(T21,1,0,'Sprint 1'!TaskRows,1))=0),"",SUM(OFFSET(T21,1,0,'Sprint 1'!TaskRows,1)))</f>
        <v/>
      </c>
      <c r="U17" s="30" t="str">
        <f>IF(AND(SUM(OFFSET(U21,1,0,'Sprint 1'!TaskRows,1))=0),"",SUM(OFFSET(U21,1,0,'Sprint 1'!TaskRows,1)))</f>
        <v/>
      </c>
      <c r="V17" s="30" t="str">
        <f>IF(AND(SUM(OFFSET(V21,1,0,'Sprint 1'!TaskRows,1))=0),"",SUM(OFFSET(V21,1,0,'Sprint 1'!TaskRows,1)))</f>
        <v/>
      </c>
      <c r="W17" s="31" t="str">
        <f>IF(AND(SUM(OFFSET(W21,1,0,'Sprint 1'!TaskRows,1))=0),"",SUM(OFFSET(W21,1,0,'Sprint 1'!TaskRows,1)))</f>
        <v/>
      </c>
      <c r="X17" s="31" t="str">
        <f>IF(AND(SUM(OFFSET(X21,1,0,'Sprint 1'!TaskRows,1))=0),"",SUM(OFFSET(X21,1,0,'Sprint 1'!TaskRows,1)))</f>
        <v/>
      </c>
      <c r="Y17" s="31" t="str">
        <f>IF(AND(SUM(OFFSET(Y21,1,0,'Sprint 1'!TaskRows,1))=0),"",SUM(OFFSET(Y21,1,0,'Sprint 1'!TaskRows,1)))</f>
        <v/>
      </c>
      <c r="Z17" s="31" t="str">
        <f>IF(AND(SUM(OFFSET(Z21,1,0,'Sprint 1'!TaskRows,1))=0),"",SUM(OFFSET(Z21,1,0,'Sprint 1'!TaskRows,1)))</f>
        <v/>
      </c>
      <c r="AA17" s="31" t="str">
        <f>IF(AND(SUM(OFFSET(AA21,1,0,'Sprint 1'!TaskRows,1))=0),"",SUM(OFFSET(AA21,1,0,'Sprint 1'!TaskRows,1)))</f>
        <v/>
      </c>
      <c r="AB17" s="31" t="str">
        <f>IF(AND(SUM(OFFSET(AB21,1,0,'Sprint 1'!TaskRows,1))=0),"",SUM(OFFSET(AB21,1,0,'Sprint 1'!TaskRows,1)))</f>
        <v/>
      </c>
      <c r="AC17" s="31" t="str">
        <f>IF(AND(SUM(OFFSET(AC21,1,0,'Sprint 1'!TaskRows,1))=0),"",SUM(OFFSET(AC21,1,0,'Sprint 1'!TaskRows,1)))</f>
        <v/>
      </c>
      <c r="AD17" s="31" t="str">
        <f>IF(AND(SUM(OFFSET(AD21,1,0,'Sprint 1'!TaskRows,1))=0),"",SUM(OFFSET(AD21,1,0,'Sprint 1'!TaskRows,1)))</f>
        <v/>
      </c>
      <c r="AE17" s="31" t="str">
        <f>IF(AND(SUM(OFFSET(AE21,1,0,'Sprint 1'!TaskRows,1))=0),"",SUM(OFFSET(AE21,1,0,'Sprint 1'!TaskRows,1)))</f>
        <v/>
      </c>
      <c r="AF17" s="31" t="str">
        <f>IF(AND(SUM(OFFSET(AF21,1,0,'Sprint 1'!TaskRows,1))=0),"",SUM(OFFSET(AF21,1,0,'Sprint 1'!TaskRows,1)))</f>
        <v/>
      </c>
    </row>
    <row r="18" ht="12.75" hidden="1" customHeight="1">
      <c r="B18" s="32"/>
      <c r="C18" s="32" t="s">
        <v>9</v>
      </c>
      <c r="D18" s="33">
        <f>IF(COUNTA(C22:C211)=0,1,COUNTA(C22:C211))</f>
        <v>18</v>
      </c>
      <c r="E18" s="32" t="s">
        <v>10</v>
      </c>
      <c r="F18" s="33">
        <f>IF(COUNTIF(H17:AF17,"&gt;0")=0,1,COUNTIF(H17:AF17,"&gt;0"))</f>
        <v>10</v>
      </c>
      <c r="G18" s="33"/>
      <c r="H18" s="33">
        <f>IF(H21="","",$G17-$G17/($D16-1)*(H21-1))</f>
        <v>231</v>
      </c>
      <c r="I18" s="33">
        <f>IF(I21="","",'Sprint 1'!TotalEffort-'Sprint 1'!TotalEffort/('Sprint 1'!ImplementationDays)*(I21-1))</f>
        <v>215.6</v>
      </c>
      <c r="J18" s="33">
        <f>IF(J21="","",'Sprint 1'!TotalEffort-'Sprint 1'!TotalEffort/('Sprint 1'!ImplementationDays)*(J21-1))</f>
        <v>200.2</v>
      </c>
      <c r="K18" s="33">
        <f>IF(K21="","",'Sprint 1'!TotalEffort-'Sprint 1'!TotalEffort/('Sprint 1'!ImplementationDays)*(K21-1))</f>
        <v>184.8</v>
      </c>
      <c r="L18" s="33">
        <f>IF(L21="","",'Sprint 1'!TotalEffort-'Sprint 1'!TotalEffort/('Sprint 1'!ImplementationDays)*(L21-1))</f>
        <v>169.4</v>
      </c>
      <c r="M18" s="33">
        <f>IF(M21="","",'Sprint 1'!TotalEffort-'Sprint 1'!TotalEffort/('Sprint 1'!ImplementationDays)*(M21-1))</f>
        <v>154</v>
      </c>
      <c r="N18" s="33">
        <f>IF(N21="","",'Sprint 1'!TotalEffort-'Sprint 1'!TotalEffort/('Sprint 1'!ImplementationDays)*(N21-1))</f>
        <v>138.6</v>
      </c>
      <c r="O18" s="33">
        <f>IF(O21="","",'Sprint 1'!TotalEffort-'Sprint 1'!TotalEffort/('Sprint 1'!ImplementationDays)*(O21-1))</f>
        <v>123.2</v>
      </c>
      <c r="P18" s="33">
        <f>IF(P21="","",'Sprint 1'!TotalEffort-'Sprint 1'!TotalEffort/('Sprint 1'!ImplementationDays)*(P21-1))</f>
        <v>107.8</v>
      </c>
      <c r="Q18" s="33">
        <f>IF(Q21="","",'Sprint 1'!TotalEffort-'Sprint 1'!TotalEffort/('Sprint 1'!ImplementationDays)*(Q21-1))</f>
        <v>92.4</v>
      </c>
      <c r="R18" s="33">
        <f>IF(R21="","",'Sprint 1'!TotalEffort-'Sprint 1'!TotalEffort/('Sprint 1'!ImplementationDays)*(R21-1))</f>
        <v>77</v>
      </c>
      <c r="S18" s="33">
        <f>IF(S21="","",'Sprint 1'!TotalEffort-'Sprint 1'!TotalEffort/('Sprint 1'!ImplementationDays)*(S21-1))</f>
        <v>61.6</v>
      </c>
      <c r="T18" s="33">
        <f>IF(T21="","",'Sprint 1'!TotalEffort-'Sprint 1'!TotalEffort/('Sprint 1'!ImplementationDays)*(T21-1))</f>
        <v>46.2</v>
      </c>
      <c r="U18" s="33">
        <f>IF(U21="","",'Sprint 1'!TotalEffort-'Sprint 1'!TotalEffort/('Sprint 1'!ImplementationDays)*(U21-1))</f>
        <v>30.8</v>
      </c>
      <c r="V18" s="33">
        <f>IF(V21="","",'Sprint 1'!TotalEffort-'Sprint 1'!TotalEffort/('Sprint 1'!ImplementationDays)*(V21-1))</f>
        <v>15.4</v>
      </c>
      <c r="W18" s="1" t="str">
        <f>IF(W21="","",'Sprint 1'!TotalEffort-'Sprint 1'!TotalEffort/('Sprint 1'!ImplementationDays)*(W21-1))</f>
        <v/>
      </c>
      <c r="X18" s="1" t="str">
        <f>IF(X21="","",'Sprint 1'!TotalEffort-'Sprint 1'!TotalEffort/('Sprint 1'!ImplementationDays)*(X21-1))</f>
        <v/>
      </c>
      <c r="Y18" s="1" t="str">
        <f>IF(Y21="","",'Sprint 1'!TotalEffort-'Sprint 1'!TotalEffort/('Sprint 1'!ImplementationDays)*(Y21-1))</f>
        <v/>
      </c>
      <c r="Z18" s="1" t="str">
        <f>IF(Z21="","",'Sprint 1'!TotalEffort-'Sprint 1'!TotalEffort/('Sprint 1'!ImplementationDays)*(Z21-1))</f>
        <v/>
      </c>
      <c r="AA18" s="1" t="str">
        <f>IF(AA21="","",'Sprint 1'!TotalEffort-'Sprint 1'!TotalEffort/('Sprint 1'!ImplementationDays)*(AA21-1))</f>
        <v/>
      </c>
      <c r="AB18" s="1" t="str">
        <f>IF(AB21="","",'Sprint 1'!TotalEffort-'Sprint 1'!TotalEffort/('Sprint 1'!ImplementationDays)*(AB21-1))</f>
        <v/>
      </c>
      <c r="AC18" s="1" t="str">
        <f>IF(AC21="","",'Sprint 1'!TotalEffort-'Sprint 1'!TotalEffort/('Sprint 1'!ImplementationDays)*(AC21-1))</f>
        <v/>
      </c>
      <c r="AD18" s="1" t="str">
        <f>IF(AD21="","",'Sprint 1'!TotalEffort-'Sprint 1'!TotalEffort/('Sprint 1'!ImplementationDays)*(AD21-1))</f>
        <v/>
      </c>
      <c r="AE18" s="1" t="str">
        <f>IF(AE21="","",'Sprint 1'!TotalEffort-'Sprint 1'!TotalEffort/('Sprint 1'!ImplementationDays)*(AE21-1))</f>
        <v/>
      </c>
      <c r="AF18" s="1" t="str">
        <f>IF(AF21="","",'Sprint 1'!TotalEffort-'Sprint 1'!TotalEffort/('Sprint 1'!ImplementationDays)*(AF21-1))</f>
        <v/>
      </c>
    </row>
    <row r="19" ht="12.75" hidden="1" customHeight="1">
      <c r="B19" s="32"/>
      <c r="C19" s="34" t="s">
        <v>11</v>
      </c>
      <c r="D19" s="32"/>
      <c r="E19" s="32" t="s">
        <v>12</v>
      </c>
      <c r="F19" s="33"/>
      <c r="G19" s="33"/>
      <c r="H19" s="33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226.7818182</v>
      </c>
      <c r="I19" s="33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202.3636364</v>
      </c>
      <c r="J19" s="33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177.9454545</v>
      </c>
      <c r="K19" s="33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153.5272727</v>
      </c>
      <c r="L19" s="33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129.1090909</v>
      </c>
      <c r="M19" s="33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104.6909091</v>
      </c>
      <c r="N19" s="33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80.27272727</v>
      </c>
      <c r="O19" s="33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55.85454545</v>
      </c>
      <c r="P19" s="33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31.43636364</v>
      </c>
      <c r="Q19" s="33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>7.018181818</v>
      </c>
      <c r="R19" s="33" t="str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/>
      </c>
      <c r="S19" s="33" t="str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/>
      </c>
      <c r="T19" s="33" t="str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/>
      </c>
      <c r="U19" s="33" t="str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/>
      </c>
      <c r="V19" s="33" t="str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/>
      </c>
      <c r="W19" s="1" t="str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/>
      </c>
      <c r="X19" s="1" t="str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/>
      </c>
      <c r="Y19" s="1" t="str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/>
      </c>
      <c r="Z19" s="1" t="str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/>
      </c>
      <c r="AA19" s="1" t="str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/>
      </c>
      <c r="AB19" s="1" t="str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/>
      </c>
      <c r="AC19" s="1" t="str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/>
      </c>
      <c r="AD19" s="1" t="str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/>
      </c>
      <c r="AE19" s="1" t="str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/>
      </c>
      <c r="AF19" s="1" t="str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/>
      </c>
    </row>
    <row r="20" ht="12.75" hidden="1" customHeight="1">
      <c r="B20" s="32"/>
      <c r="C20" s="34" t="s">
        <v>13</v>
      </c>
      <c r="D20" s="32"/>
      <c r="E20" s="32" t="s">
        <v>14</v>
      </c>
      <c r="F20" s="33">
        <f>IF('Sprint 1'!DoneDays&gt;D17,D17,'Sprint 1'!DoneDays)</f>
        <v>10</v>
      </c>
      <c r="G20" s="33"/>
      <c r="H20" s="33">
        <f>IF('Sprint 1'!DoneDays&gt;G20,G20+1,"")</f>
        <v>1</v>
      </c>
      <c r="I20" s="33">
        <v>2.0</v>
      </c>
      <c r="J20" s="33">
        <v>3.0</v>
      </c>
      <c r="K20" s="33">
        <v>4.0</v>
      </c>
      <c r="L20" s="33">
        <v>5.0</v>
      </c>
      <c r="M20" s="33">
        <v>6.0</v>
      </c>
      <c r="N20" s="33">
        <v>7.0</v>
      </c>
      <c r="O20" s="33">
        <v>8.0</v>
      </c>
      <c r="P20" s="33">
        <v>9.0</v>
      </c>
      <c r="Q20" s="33">
        <v>10.0</v>
      </c>
      <c r="R20" s="33">
        <v>11.0</v>
      </c>
      <c r="S20" s="33">
        <v>12.0</v>
      </c>
      <c r="T20" s="33">
        <v>13.0</v>
      </c>
      <c r="U20" s="33">
        <v>14.0</v>
      </c>
      <c r="V20" s="33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35" t="s">
        <v>16</v>
      </c>
      <c r="D21" s="35" t="s">
        <v>17</v>
      </c>
      <c r="E21" s="35" t="s">
        <v>18</v>
      </c>
      <c r="F21" s="35" t="s">
        <v>19</v>
      </c>
      <c r="G21" s="35" t="s">
        <v>20</v>
      </c>
      <c r="H21" s="35">
        <v>1.0</v>
      </c>
      <c r="I21" s="35">
        <f t="shared" ref="I21:Q21" si="1">IF($D$16&gt;H21,H21+1,"")</f>
        <v>2</v>
      </c>
      <c r="J21" s="35">
        <f t="shared" si="1"/>
        <v>3</v>
      </c>
      <c r="K21" s="35">
        <f t="shared" si="1"/>
        <v>4</v>
      </c>
      <c r="L21" s="35">
        <f t="shared" si="1"/>
        <v>5</v>
      </c>
      <c r="M21" s="35">
        <f t="shared" si="1"/>
        <v>6</v>
      </c>
      <c r="N21" s="35">
        <f t="shared" si="1"/>
        <v>7</v>
      </c>
      <c r="O21" s="35">
        <f t="shared" si="1"/>
        <v>8</v>
      </c>
      <c r="P21" s="35">
        <f t="shared" si="1"/>
        <v>9</v>
      </c>
      <c r="Q21" s="35">
        <f t="shared" si="1"/>
        <v>10</v>
      </c>
      <c r="R21" s="36">
        <v>11.0</v>
      </c>
      <c r="S21" s="36">
        <v>12.0</v>
      </c>
      <c r="T21" s="36">
        <v>13.0</v>
      </c>
      <c r="U21" s="36">
        <v>14.0</v>
      </c>
      <c r="V21" s="36">
        <v>15.0</v>
      </c>
      <c r="W21" s="37" t="str">
        <f t="shared" ref="W21:AF21" si="2">IF($D$16&gt;V21,V21+1,"")</f>
        <v/>
      </c>
      <c r="X21" s="38" t="str">
        <f t="shared" si="2"/>
        <v/>
      </c>
      <c r="Y21" s="38" t="str">
        <f t="shared" si="2"/>
        <v/>
      </c>
      <c r="Z21" s="38" t="str">
        <f t="shared" si="2"/>
        <v/>
      </c>
      <c r="AA21" s="38" t="str">
        <f t="shared" si="2"/>
        <v/>
      </c>
      <c r="AB21" s="38" t="str">
        <f t="shared" si="2"/>
        <v/>
      </c>
      <c r="AC21" s="38" t="str">
        <f t="shared" si="2"/>
        <v/>
      </c>
      <c r="AD21" s="38" t="str">
        <f t="shared" si="2"/>
        <v/>
      </c>
      <c r="AE21" s="38" t="str">
        <f t="shared" si="2"/>
        <v/>
      </c>
      <c r="AF21" s="38" t="str">
        <f t="shared" si="2"/>
        <v/>
      </c>
    </row>
    <row r="22" ht="12.75" customHeight="1">
      <c r="B22" s="39" t="s">
        <v>21</v>
      </c>
      <c r="C22" s="39" t="s">
        <v>22</v>
      </c>
      <c r="D22" s="39">
        <v>1.0</v>
      </c>
      <c r="E22" s="39" t="s">
        <v>23</v>
      </c>
      <c r="F22" s="39" t="s">
        <v>24</v>
      </c>
      <c r="G22" s="39">
        <v>15.0</v>
      </c>
      <c r="H22" s="39">
        <v>15.0</v>
      </c>
      <c r="I22" s="39">
        <v>13.0</v>
      </c>
      <c r="J22" s="39">
        <v>11.0</v>
      </c>
      <c r="K22" s="39">
        <v>9.0</v>
      </c>
      <c r="L22" s="39">
        <v>7.0</v>
      </c>
      <c r="M22" s="39">
        <v>5.0</v>
      </c>
      <c r="N22" s="39">
        <v>3.0</v>
      </c>
      <c r="O22" s="39">
        <v>2.0</v>
      </c>
      <c r="P22" s="39">
        <v>1.0</v>
      </c>
      <c r="Q22" s="39">
        <v>0.0</v>
      </c>
      <c r="R22" s="40"/>
      <c r="S22" s="40"/>
      <c r="T22" s="40"/>
      <c r="U22" s="40"/>
      <c r="V22" s="40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3">IF(OR(AE$21="",$G22=""),"",AD22)</f>
        <v/>
      </c>
      <c r="AF22" s="1" t="str">
        <f t="shared" si="3"/>
        <v/>
      </c>
    </row>
    <row r="23" ht="12.75" customHeight="1">
      <c r="B23" s="39" t="s">
        <v>25</v>
      </c>
      <c r="C23" s="39" t="s">
        <v>26</v>
      </c>
      <c r="D23" s="39">
        <v>1.0</v>
      </c>
      <c r="E23" s="39" t="s">
        <v>27</v>
      </c>
      <c r="F23" s="39" t="s">
        <v>24</v>
      </c>
      <c r="G23" s="39">
        <v>17.0</v>
      </c>
      <c r="H23" s="39">
        <v>17.0</v>
      </c>
      <c r="I23" s="39">
        <v>15.0</v>
      </c>
      <c r="J23" s="39">
        <v>14.0</v>
      </c>
      <c r="K23" s="39">
        <v>13.0</v>
      </c>
      <c r="L23" s="39">
        <v>11.0</v>
      </c>
      <c r="M23" s="39">
        <v>8.0</v>
      </c>
      <c r="N23" s="39">
        <v>5.0</v>
      </c>
      <c r="O23" s="39">
        <v>3.0</v>
      </c>
      <c r="P23" s="39">
        <v>2.0</v>
      </c>
      <c r="Q23" s="39">
        <v>0.0</v>
      </c>
      <c r="R23" s="40"/>
      <c r="S23" s="40"/>
      <c r="T23" s="40"/>
      <c r="U23" s="40"/>
      <c r="V23" s="40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39" t="s">
        <v>28</v>
      </c>
      <c r="C24" s="39" t="s">
        <v>29</v>
      </c>
      <c r="D24" s="39">
        <v>1.0</v>
      </c>
      <c r="E24" s="39" t="s">
        <v>30</v>
      </c>
      <c r="F24" s="39" t="s">
        <v>24</v>
      </c>
      <c r="G24" s="39">
        <v>12.0</v>
      </c>
      <c r="H24" s="39">
        <v>12.0</v>
      </c>
      <c r="I24" s="39">
        <v>10.0</v>
      </c>
      <c r="J24" s="39">
        <v>9.0</v>
      </c>
      <c r="K24" s="39">
        <v>8.0</v>
      </c>
      <c r="L24" s="39">
        <v>6.0</v>
      </c>
      <c r="M24" s="39">
        <v>4.0</v>
      </c>
      <c r="N24" s="39">
        <v>3.0</v>
      </c>
      <c r="O24" s="39">
        <v>2.0</v>
      </c>
      <c r="P24" s="39">
        <v>1.0</v>
      </c>
      <c r="Q24" s="39">
        <v>0.0</v>
      </c>
      <c r="R24" s="40"/>
      <c r="S24" s="40"/>
      <c r="T24" s="40"/>
      <c r="U24" s="40"/>
      <c r="V24" s="40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39" t="s">
        <v>31</v>
      </c>
      <c r="C25" s="39" t="s">
        <v>32</v>
      </c>
      <c r="D25" s="39">
        <v>2.0</v>
      </c>
      <c r="E25" s="39" t="s">
        <v>33</v>
      </c>
      <c r="F25" s="39" t="s">
        <v>24</v>
      </c>
      <c r="G25" s="39">
        <v>18.0</v>
      </c>
      <c r="H25" s="39">
        <v>18.0</v>
      </c>
      <c r="I25" s="39">
        <v>17.0</v>
      </c>
      <c r="J25" s="39">
        <v>15.0</v>
      </c>
      <c r="K25" s="39">
        <v>13.0</v>
      </c>
      <c r="L25" s="39">
        <v>10.0</v>
      </c>
      <c r="M25" s="39">
        <v>7.0</v>
      </c>
      <c r="N25" s="39">
        <v>4.0</v>
      </c>
      <c r="O25" s="39">
        <v>3.0</v>
      </c>
      <c r="P25" s="39">
        <v>2.0</v>
      </c>
      <c r="Q25" s="39">
        <v>0.0</v>
      </c>
      <c r="R25" s="40"/>
      <c r="S25" s="40"/>
      <c r="T25" s="40"/>
      <c r="U25" s="40"/>
      <c r="V25" s="40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B26" s="39" t="s">
        <v>34</v>
      </c>
      <c r="C26" s="39" t="s">
        <v>35</v>
      </c>
      <c r="D26" s="39">
        <v>2.0</v>
      </c>
      <c r="E26" s="39" t="s">
        <v>36</v>
      </c>
      <c r="F26" s="39" t="s">
        <v>24</v>
      </c>
      <c r="G26" s="39">
        <v>20.0</v>
      </c>
      <c r="H26" s="39">
        <v>20.0</v>
      </c>
      <c r="I26" s="39">
        <v>18.0</v>
      </c>
      <c r="J26" s="39">
        <v>16.0</v>
      </c>
      <c r="K26" s="39">
        <v>14.0</v>
      </c>
      <c r="L26" s="39">
        <v>12.0</v>
      </c>
      <c r="M26" s="39">
        <v>10.0</v>
      </c>
      <c r="N26" s="39">
        <v>8.0</v>
      </c>
      <c r="O26" s="39">
        <v>6.0</v>
      </c>
      <c r="P26" s="39">
        <v>4.0</v>
      </c>
      <c r="Q26" s="39">
        <v>2.0</v>
      </c>
      <c r="R26" s="41"/>
      <c r="S26" s="40"/>
      <c r="T26" s="40"/>
      <c r="U26" s="40"/>
      <c r="V26" s="40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B27" s="39" t="s">
        <v>37</v>
      </c>
      <c r="C27" s="39" t="s">
        <v>38</v>
      </c>
      <c r="D27" s="39">
        <v>2.0</v>
      </c>
      <c r="E27" s="39" t="s">
        <v>39</v>
      </c>
      <c r="F27" s="39" t="s">
        <v>24</v>
      </c>
      <c r="G27" s="39">
        <v>15.0</v>
      </c>
      <c r="H27" s="39">
        <v>15.0</v>
      </c>
      <c r="I27" s="39">
        <v>13.0</v>
      </c>
      <c r="J27" s="39">
        <v>11.0</v>
      </c>
      <c r="K27" s="39">
        <v>9.0</v>
      </c>
      <c r="L27" s="39">
        <v>7.0</v>
      </c>
      <c r="M27" s="39">
        <v>5.0</v>
      </c>
      <c r="N27" s="39">
        <v>4.0</v>
      </c>
      <c r="O27" s="39">
        <v>3.0</v>
      </c>
      <c r="P27" s="39">
        <v>2.0</v>
      </c>
      <c r="Q27" s="39">
        <v>1.0</v>
      </c>
      <c r="R27" s="41"/>
      <c r="S27" s="40"/>
      <c r="T27" s="40"/>
      <c r="U27" s="40"/>
      <c r="V27" s="40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8">IF(OR(AE$21="",$G27=""),"",AD27)</f>
        <v/>
      </c>
      <c r="AF27" s="1" t="str">
        <f t="shared" si="8"/>
        <v/>
      </c>
    </row>
    <row r="28" ht="12.75" customHeight="1">
      <c r="B28" s="39" t="s">
        <v>40</v>
      </c>
      <c r="C28" s="39" t="s">
        <v>41</v>
      </c>
      <c r="D28" s="39">
        <v>3.0</v>
      </c>
      <c r="E28" s="39" t="s">
        <v>42</v>
      </c>
      <c r="F28" s="39" t="s">
        <v>24</v>
      </c>
      <c r="G28" s="39">
        <v>16.0</v>
      </c>
      <c r="H28" s="39">
        <v>16.0</v>
      </c>
      <c r="I28" s="39">
        <v>14.0</v>
      </c>
      <c r="J28" s="39">
        <v>12.0</v>
      </c>
      <c r="K28" s="39">
        <v>10.0</v>
      </c>
      <c r="L28" s="39">
        <v>8.0</v>
      </c>
      <c r="M28" s="39">
        <v>6.0</v>
      </c>
      <c r="N28" s="39">
        <v>5.0</v>
      </c>
      <c r="O28" s="39">
        <v>4.0</v>
      </c>
      <c r="P28" s="39">
        <v>3.0</v>
      </c>
      <c r="Q28" s="39">
        <v>2.0</v>
      </c>
      <c r="R28" s="41"/>
      <c r="S28" s="40"/>
      <c r="T28" s="40"/>
      <c r="U28" s="40"/>
      <c r="V28" s="40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9">IF(OR(AE$21="",$G28=""),"",AD28)</f>
        <v/>
      </c>
      <c r="AF28" s="1" t="str">
        <f t="shared" si="9"/>
        <v/>
      </c>
    </row>
    <row r="29" ht="12.75" customHeight="1">
      <c r="B29" s="39" t="s">
        <v>43</v>
      </c>
      <c r="C29" s="39" t="s">
        <v>44</v>
      </c>
      <c r="D29" s="39">
        <v>3.0</v>
      </c>
      <c r="E29" s="39" t="s">
        <v>23</v>
      </c>
      <c r="F29" s="39" t="s">
        <v>24</v>
      </c>
      <c r="G29" s="39">
        <v>10.0</v>
      </c>
      <c r="H29" s="39">
        <v>10.0</v>
      </c>
      <c r="I29" s="39">
        <v>8.0</v>
      </c>
      <c r="J29" s="39">
        <v>6.0</v>
      </c>
      <c r="K29" s="39">
        <v>5.0</v>
      </c>
      <c r="L29" s="39">
        <v>4.0</v>
      </c>
      <c r="M29" s="39">
        <v>3.0</v>
      </c>
      <c r="N29" s="39">
        <v>2.0</v>
      </c>
      <c r="O29" s="39">
        <v>1.0</v>
      </c>
      <c r="P29" s="39">
        <v>0.0</v>
      </c>
      <c r="Q29" s="40"/>
      <c r="R29" s="40"/>
      <c r="S29" s="40"/>
      <c r="T29" s="40"/>
      <c r="U29" s="40"/>
      <c r="V29" s="40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0">IF(OR(AE$21="",$G29=""),"",AD29)</f>
        <v/>
      </c>
      <c r="AF29" s="1" t="str">
        <f t="shared" si="10"/>
        <v/>
      </c>
    </row>
    <row r="30" ht="12.75" customHeight="1">
      <c r="B30" s="39" t="s">
        <v>45</v>
      </c>
      <c r="C30" s="39" t="s">
        <v>46</v>
      </c>
      <c r="D30" s="39">
        <v>3.0</v>
      </c>
      <c r="E30" s="39" t="s">
        <v>27</v>
      </c>
      <c r="F30" s="39" t="s">
        <v>24</v>
      </c>
      <c r="G30" s="39">
        <v>8.0</v>
      </c>
      <c r="H30" s="39">
        <v>8.0</v>
      </c>
      <c r="I30" s="39">
        <v>7.0</v>
      </c>
      <c r="J30" s="39">
        <v>6.0</v>
      </c>
      <c r="K30" s="39">
        <v>5.0</v>
      </c>
      <c r="L30" s="39">
        <v>4.0</v>
      </c>
      <c r="M30" s="39">
        <v>3.0</v>
      </c>
      <c r="N30" s="39">
        <v>2.0</v>
      </c>
      <c r="O30" s="39">
        <v>1.0</v>
      </c>
      <c r="P30" s="39">
        <v>0.0</v>
      </c>
      <c r="Q30" s="40"/>
      <c r="R30" s="40"/>
      <c r="S30" s="40"/>
      <c r="T30" s="40"/>
      <c r="U30" s="40"/>
      <c r="V30" s="40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1">IF(OR(AE$21="",$G30=""),"",AD30)</f>
        <v/>
      </c>
      <c r="AF30" s="1" t="str">
        <f t="shared" si="11"/>
        <v/>
      </c>
    </row>
    <row r="31" ht="12.75" customHeight="1">
      <c r="B31" s="39" t="s">
        <v>47</v>
      </c>
      <c r="C31" s="39" t="s">
        <v>48</v>
      </c>
      <c r="D31" s="39">
        <v>4.0</v>
      </c>
      <c r="E31" s="39" t="s">
        <v>30</v>
      </c>
      <c r="F31" s="39" t="s">
        <v>24</v>
      </c>
      <c r="G31" s="39">
        <v>12.0</v>
      </c>
      <c r="H31" s="39">
        <v>12.0</v>
      </c>
      <c r="I31" s="39">
        <v>10.0</v>
      </c>
      <c r="J31" s="39">
        <v>9.0</v>
      </c>
      <c r="K31" s="39">
        <v>8.0</v>
      </c>
      <c r="L31" s="39">
        <v>6.0</v>
      </c>
      <c r="M31" s="39">
        <v>5.0</v>
      </c>
      <c r="N31" s="39">
        <v>4.0</v>
      </c>
      <c r="O31" s="39">
        <v>3.0</v>
      </c>
      <c r="P31" s="39">
        <v>2.0</v>
      </c>
      <c r="Q31" s="39">
        <v>1.0</v>
      </c>
      <c r="R31" s="41"/>
      <c r="S31" s="40"/>
      <c r="T31" s="40"/>
      <c r="U31" s="40"/>
      <c r="V31" s="40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2">IF(OR(AE$21="",$G31=""),"",AD31)</f>
        <v/>
      </c>
      <c r="AF31" s="1" t="str">
        <f t="shared" si="12"/>
        <v/>
      </c>
    </row>
    <row r="32" ht="12.75" customHeight="1">
      <c r="B32" s="39" t="s">
        <v>49</v>
      </c>
      <c r="C32" s="39" t="s">
        <v>50</v>
      </c>
      <c r="D32" s="39">
        <v>4.0</v>
      </c>
      <c r="E32" s="39" t="s">
        <v>33</v>
      </c>
      <c r="F32" s="39" t="s">
        <v>24</v>
      </c>
      <c r="G32" s="39">
        <v>10.0</v>
      </c>
      <c r="H32" s="39">
        <v>10.0</v>
      </c>
      <c r="I32" s="39">
        <v>9.0</v>
      </c>
      <c r="J32" s="39">
        <v>8.0</v>
      </c>
      <c r="K32" s="39">
        <v>7.0</v>
      </c>
      <c r="L32" s="39">
        <v>6.0</v>
      </c>
      <c r="M32" s="39">
        <v>5.0</v>
      </c>
      <c r="N32" s="39">
        <v>4.0</v>
      </c>
      <c r="O32" s="39">
        <v>3.0</v>
      </c>
      <c r="P32" s="39">
        <v>2.0</v>
      </c>
      <c r="Q32" s="39">
        <v>1.0</v>
      </c>
      <c r="R32" s="41"/>
      <c r="S32" s="40"/>
      <c r="T32" s="40"/>
      <c r="U32" s="40"/>
      <c r="V32" s="40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3">IF(OR(AE$21="",$G32=""),"",AD32)</f>
        <v/>
      </c>
      <c r="AF32" s="1" t="str">
        <f t="shared" si="13"/>
        <v/>
      </c>
    </row>
    <row r="33" ht="12.75" customHeight="1">
      <c r="B33" s="39" t="s">
        <v>51</v>
      </c>
      <c r="C33" s="39" t="s">
        <v>52</v>
      </c>
      <c r="D33" s="39">
        <v>4.0</v>
      </c>
      <c r="E33" s="39" t="s">
        <v>36</v>
      </c>
      <c r="F33" s="39" t="s">
        <v>24</v>
      </c>
      <c r="G33" s="39">
        <v>14.0</v>
      </c>
      <c r="H33" s="39">
        <v>14.0</v>
      </c>
      <c r="I33" s="39">
        <v>12.0</v>
      </c>
      <c r="J33" s="39">
        <v>10.0</v>
      </c>
      <c r="K33" s="39">
        <v>9.0</v>
      </c>
      <c r="L33" s="39">
        <v>7.0</v>
      </c>
      <c r="M33" s="39">
        <v>6.0</v>
      </c>
      <c r="N33" s="39">
        <v>5.0</v>
      </c>
      <c r="O33" s="39">
        <v>4.0</v>
      </c>
      <c r="P33" s="39">
        <v>3.0</v>
      </c>
      <c r="Q33" s="39">
        <v>2.0</v>
      </c>
      <c r="R33" s="41"/>
      <c r="S33" s="40"/>
      <c r="T33" s="40"/>
      <c r="U33" s="40"/>
      <c r="V33" s="40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4">IF(OR(AE$21="",$G33=""),"",AD33)</f>
        <v/>
      </c>
      <c r="AF33" s="1" t="str">
        <f t="shared" si="14"/>
        <v/>
      </c>
    </row>
    <row r="34" ht="12.75" customHeight="1">
      <c r="B34" s="39" t="s">
        <v>53</v>
      </c>
      <c r="C34" s="39" t="s">
        <v>54</v>
      </c>
      <c r="D34" s="39">
        <v>5.0</v>
      </c>
      <c r="E34" s="39" t="s">
        <v>39</v>
      </c>
      <c r="F34" s="39" t="s">
        <v>24</v>
      </c>
      <c r="G34" s="39">
        <v>10.0</v>
      </c>
      <c r="H34" s="39">
        <v>10.0</v>
      </c>
      <c r="I34" s="39">
        <v>9.0</v>
      </c>
      <c r="J34" s="39">
        <v>8.0</v>
      </c>
      <c r="K34" s="39">
        <v>7.0</v>
      </c>
      <c r="L34" s="39">
        <v>6.0</v>
      </c>
      <c r="M34" s="39">
        <v>5.0</v>
      </c>
      <c r="N34" s="39">
        <v>4.0</v>
      </c>
      <c r="O34" s="39">
        <v>3.0</v>
      </c>
      <c r="P34" s="39">
        <v>2.0</v>
      </c>
      <c r="Q34" s="39">
        <v>1.0</v>
      </c>
      <c r="R34" s="41"/>
      <c r="S34" s="40"/>
      <c r="T34" s="40"/>
      <c r="U34" s="40"/>
      <c r="V34" s="40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5">IF(OR(AE$21="",$G34=""),"",AD34)</f>
        <v/>
      </c>
      <c r="AF34" s="1" t="str">
        <f t="shared" si="15"/>
        <v/>
      </c>
    </row>
    <row r="35" ht="12.75" customHeight="1">
      <c r="B35" s="39" t="s">
        <v>55</v>
      </c>
      <c r="C35" s="39" t="s">
        <v>56</v>
      </c>
      <c r="D35" s="39">
        <v>5.0</v>
      </c>
      <c r="E35" s="39" t="s">
        <v>42</v>
      </c>
      <c r="F35" s="39" t="s">
        <v>24</v>
      </c>
      <c r="G35" s="39">
        <v>8.0</v>
      </c>
      <c r="H35" s="39">
        <v>8.0</v>
      </c>
      <c r="I35" s="39">
        <v>7.0</v>
      </c>
      <c r="J35" s="39">
        <v>6.0</v>
      </c>
      <c r="K35" s="39">
        <v>5.0</v>
      </c>
      <c r="L35" s="39">
        <v>4.0</v>
      </c>
      <c r="M35" s="39">
        <v>3.0</v>
      </c>
      <c r="N35" s="39">
        <v>2.0</v>
      </c>
      <c r="O35" s="39">
        <v>1.0</v>
      </c>
      <c r="P35" s="39">
        <v>0.0</v>
      </c>
      <c r="Q35" s="40"/>
      <c r="R35" s="40"/>
      <c r="S35" s="40"/>
      <c r="T35" s="40"/>
      <c r="U35" s="40"/>
      <c r="V35" s="40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6">IF(OR(AE$21="",$G35=""),"",AD35)</f>
        <v/>
      </c>
      <c r="AF35" s="1" t="str">
        <f t="shared" si="16"/>
        <v/>
      </c>
    </row>
    <row r="36" ht="12.75" customHeight="1">
      <c r="B36" s="39" t="s">
        <v>57</v>
      </c>
      <c r="C36" s="39" t="s">
        <v>58</v>
      </c>
      <c r="D36" s="39">
        <v>5.0</v>
      </c>
      <c r="E36" s="39" t="s">
        <v>23</v>
      </c>
      <c r="F36" s="39" t="s">
        <v>24</v>
      </c>
      <c r="G36" s="39">
        <v>12.0</v>
      </c>
      <c r="H36" s="39">
        <v>12.0</v>
      </c>
      <c r="I36" s="39">
        <v>11.0</v>
      </c>
      <c r="J36" s="39">
        <v>10.0</v>
      </c>
      <c r="K36" s="39">
        <v>8.0</v>
      </c>
      <c r="L36" s="39">
        <v>7.0</v>
      </c>
      <c r="M36" s="39">
        <v>6.0</v>
      </c>
      <c r="N36" s="39">
        <v>5.0</v>
      </c>
      <c r="O36" s="39">
        <v>4.0</v>
      </c>
      <c r="P36" s="39">
        <v>3.0</v>
      </c>
      <c r="Q36" s="39">
        <v>2.0</v>
      </c>
      <c r="R36" s="41"/>
      <c r="S36" s="40"/>
      <c r="T36" s="40"/>
      <c r="U36" s="40"/>
      <c r="V36" s="40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7">IF(OR(AE$21="",$G36=""),"",AD36)</f>
        <v/>
      </c>
      <c r="AF36" s="1" t="str">
        <f t="shared" si="17"/>
        <v/>
      </c>
    </row>
    <row r="37" ht="12.75" customHeight="1">
      <c r="B37" s="39" t="s">
        <v>59</v>
      </c>
      <c r="C37" s="39" t="s">
        <v>60</v>
      </c>
      <c r="D37" s="39">
        <v>6.0</v>
      </c>
      <c r="E37" s="39" t="s">
        <v>27</v>
      </c>
      <c r="F37" s="39" t="s">
        <v>24</v>
      </c>
      <c r="G37" s="39">
        <v>15.0</v>
      </c>
      <c r="H37" s="39">
        <v>15.0</v>
      </c>
      <c r="I37" s="39">
        <v>14.0</v>
      </c>
      <c r="J37" s="39">
        <v>13.0</v>
      </c>
      <c r="K37" s="39">
        <v>12.0</v>
      </c>
      <c r="L37" s="39">
        <v>10.0</v>
      </c>
      <c r="M37" s="39">
        <v>8.0</v>
      </c>
      <c r="N37" s="39">
        <v>6.0</v>
      </c>
      <c r="O37" s="39">
        <v>5.0</v>
      </c>
      <c r="P37" s="39">
        <v>4.0</v>
      </c>
      <c r="Q37" s="39">
        <v>3.0</v>
      </c>
      <c r="R37" s="41"/>
      <c r="S37" s="40"/>
      <c r="T37" s="40"/>
      <c r="U37" s="40"/>
      <c r="V37" s="40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8">IF(OR(AE$21="",$G37=""),"",AD37)</f>
        <v/>
      </c>
      <c r="AF37" s="1" t="str">
        <f t="shared" si="18"/>
        <v/>
      </c>
    </row>
    <row r="38" ht="12.75" customHeight="1">
      <c r="B38" s="39" t="s">
        <v>61</v>
      </c>
      <c r="C38" s="39" t="s">
        <v>56</v>
      </c>
      <c r="D38" s="39">
        <v>6.0</v>
      </c>
      <c r="E38" s="39" t="s">
        <v>30</v>
      </c>
      <c r="F38" s="39" t="s">
        <v>24</v>
      </c>
      <c r="G38" s="39">
        <v>9.0</v>
      </c>
      <c r="H38" s="39">
        <v>9.0</v>
      </c>
      <c r="I38" s="39">
        <v>8.0</v>
      </c>
      <c r="J38" s="39">
        <v>7.0</v>
      </c>
      <c r="K38" s="39">
        <v>6.0</v>
      </c>
      <c r="L38" s="39">
        <v>5.0</v>
      </c>
      <c r="M38" s="39">
        <v>4.0</v>
      </c>
      <c r="N38" s="39">
        <v>3.0</v>
      </c>
      <c r="O38" s="39">
        <v>2.0</v>
      </c>
      <c r="P38" s="39">
        <v>1.0</v>
      </c>
      <c r="Q38" s="39">
        <v>0.0</v>
      </c>
      <c r="R38" s="40"/>
      <c r="S38" s="40"/>
      <c r="T38" s="40"/>
      <c r="U38" s="40"/>
      <c r="V38" s="40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19">IF(OR(AE$21="",$G38=""),"",AD38)</f>
        <v/>
      </c>
      <c r="AF38" s="1" t="str">
        <f t="shared" si="19"/>
        <v/>
      </c>
    </row>
    <row r="39" ht="12.75" customHeight="1">
      <c r="B39" s="39" t="s">
        <v>62</v>
      </c>
      <c r="C39" s="39" t="s">
        <v>63</v>
      </c>
      <c r="D39" s="39">
        <v>6.0</v>
      </c>
      <c r="E39" s="39" t="s">
        <v>33</v>
      </c>
      <c r="F39" s="39" t="s">
        <v>24</v>
      </c>
      <c r="G39" s="39">
        <v>10.0</v>
      </c>
      <c r="H39" s="39">
        <v>10.0</v>
      </c>
      <c r="I39" s="39">
        <v>9.0</v>
      </c>
      <c r="J39" s="39">
        <v>8.0</v>
      </c>
      <c r="K39" s="39">
        <v>7.0</v>
      </c>
      <c r="L39" s="39">
        <v>6.0</v>
      </c>
      <c r="M39" s="39">
        <v>5.0</v>
      </c>
      <c r="N39" s="39">
        <v>4.0</v>
      </c>
      <c r="O39" s="39">
        <v>3.0</v>
      </c>
      <c r="P39" s="39">
        <v>2.0</v>
      </c>
      <c r="Q39" s="39">
        <v>1.0</v>
      </c>
      <c r="R39" s="41"/>
      <c r="S39" s="33"/>
      <c r="T39" s="33"/>
      <c r="U39" s="33"/>
      <c r="V39" s="33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0">IF(OR(AE$21="",$G39=""),"",AD39)</f>
        <v/>
      </c>
      <c r="AF39" s="1" t="str">
        <f t="shared" si="20"/>
        <v/>
      </c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</sheetData>
  <mergeCells count="3">
    <mergeCell ref="D3:H3"/>
    <mergeCell ref="D4:H4"/>
    <mergeCell ref="D5:H5"/>
  </mergeCells>
  <conditionalFormatting sqref="L22:AF39 C26:K39">
    <cfRule type="expression" dxfId="0" priority="1" stopIfTrue="1">
      <formula>$F18="Done"</formula>
    </cfRule>
  </conditionalFormatting>
  <conditionalFormatting sqref="L22:AF39 C26:K39">
    <cfRule type="expression" dxfId="1" priority="2" stopIfTrue="1">
      <formula>$F18="Ongoing"</formula>
    </cfRule>
  </conditionalFormatting>
  <conditionalFormatting sqref="B22:AF39">
    <cfRule type="expression" dxfId="0" priority="3" stopIfTrue="1">
      <formula>$F22="Terminado"</formula>
    </cfRule>
  </conditionalFormatting>
  <conditionalFormatting sqref="B22:AF39">
    <cfRule type="expression" dxfId="1" priority="4" stopIfTrue="1">
      <formula>$F22="En Progreso"</formula>
    </cfRule>
  </conditionalFormatting>
  <dataValidations>
    <dataValidation type="list" allowBlank="1" sqref="F10:F15 F22:F39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2.0</v>
      </c>
      <c r="D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3</v>
      </c>
      <c r="D16" s="26">
        <v>14.0</v>
      </c>
      <c r="E16" s="25"/>
      <c r="F16" s="27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ht="12.75" customHeight="1">
      <c r="B17" s="25"/>
      <c r="C17" s="25" t="s">
        <v>6</v>
      </c>
      <c r="D17" s="26">
        <v>14.0</v>
      </c>
      <c r="E17" s="25" t="s">
        <v>7</v>
      </c>
      <c r="F17" s="25" t="s">
        <v>8</v>
      </c>
      <c r="G17" s="30">
        <f>SUM(OFFSET(G21,1,0,'Sprint 2'!TaskRows,1))</f>
        <v>240</v>
      </c>
      <c r="H17" s="30">
        <f>IF(AND(SUM(OFFSET(H21,1,0,'Sprint 2'!TaskRows,1))=0),0,SUM(OFFSET(H21,1,0,'Sprint 2'!TaskRows,1)))</f>
        <v>240</v>
      </c>
      <c r="I17" s="30">
        <f>IF(AND(SUM(OFFSET(I21,1,0,'Sprint 2'!TaskRows,1))=0),"",SUM(OFFSET(I21,1,0,'Sprint 2'!TaskRows,1)))</f>
        <v>213</v>
      </c>
      <c r="J17" s="30">
        <f>IF(AND(SUM(OFFSET(J21,1,0,'Sprint 2'!TaskRows,1))=0),"",SUM(OFFSET(J21,1,0,'Sprint 2'!TaskRows,1)))</f>
        <v>186</v>
      </c>
      <c r="K17" s="30">
        <f>IF(AND(SUM(OFFSET(K21,1,0,'Sprint 2'!TaskRows,1))=0),"",SUM(OFFSET(K21,1,0,'Sprint 2'!TaskRows,1)))</f>
        <v>161</v>
      </c>
      <c r="L17" s="30">
        <f>IF(AND(SUM(OFFSET(L21,1,0,'Sprint 2'!TaskRows,1))=0),"",SUM(OFFSET(L21,1,0,'Sprint 2'!TaskRows,1)))</f>
        <v>129</v>
      </c>
      <c r="M17" s="30">
        <f>IF(AND(SUM(OFFSET(M21,1,0,'Sprint 2'!TaskRows,1))=0),"",SUM(OFFSET(M21,1,0,'Sprint 2'!TaskRows,1)))</f>
        <v>100</v>
      </c>
      <c r="N17" s="30">
        <f>IF(AND(SUM(OFFSET(N21,1,0,'Sprint 2'!TaskRows,1))=0),"",SUM(OFFSET(N21,1,0,'Sprint 2'!TaskRows,1)))</f>
        <v>75</v>
      </c>
      <c r="O17" s="30">
        <f>IF(AND(SUM(OFFSET(O21,1,0,'Sprint 2'!TaskRows,1))=0),"",SUM(OFFSET(O21,1,0,'Sprint 2'!TaskRows,1)))</f>
        <v>56</v>
      </c>
      <c r="P17" s="30">
        <f>IF(AND(SUM(OFFSET(P21,1,0,'Sprint 2'!TaskRows,1))=0),"",SUM(OFFSET(P21,1,0,'Sprint 2'!TaskRows,1)))</f>
        <v>38</v>
      </c>
      <c r="Q17" s="30">
        <f>IF(AND(SUM(OFFSET(Q21,1,0,'Sprint 2'!TaskRows,1))=0),"",SUM(OFFSET(Q21,1,0,'Sprint 2'!TaskRows,1)))</f>
        <v>18</v>
      </c>
      <c r="R17" s="30">
        <f>IF(AND(SUM(OFFSET(R21,1,0,'Sprint 2'!TaskRows,1))=0),"",SUM(OFFSET(R21,1,0,'Sprint 2'!TaskRows,1)))</f>
        <v>4</v>
      </c>
      <c r="S17" s="30" t="str">
        <f>IF(AND(SUM(OFFSET(S21,1,0,'Sprint 2'!TaskRows,1))=0),"",SUM(OFFSET(S21,1,0,'Sprint 2'!TaskRows,1)))</f>
        <v/>
      </c>
      <c r="T17" s="30" t="str">
        <f>IF(AND(SUM(OFFSET(T21,1,0,'Sprint 2'!TaskRows,1))=0),"",SUM(OFFSET(T21,1,0,'Sprint 2'!TaskRows,1)))</f>
        <v/>
      </c>
      <c r="U17" s="30" t="str">
        <f>IF(AND(SUM(OFFSET(U21,1,0,'Sprint 2'!TaskRows,1))=0),"",SUM(OFFSET(U21,1,0,'Sprint 2'!TaskRows,1)))</f>
        <v/>
      </c>
      <c r="V17" s="30" t="str">
        <f>IF(AND(SUM(OFFSET(V21,1,0,'Sprint 2'!TaskRows,1))=0),"",SUM(OFFSET(V21,1,0,'Sprint 2'!TaskRows,1)))</f>
        <v/>
      </c>
      <c r="W17" s="30" t="str">
        <f>IF(AND(SUM(OFFSET(W21,1,0,'Sprint 2'!TaskRows,1))=0),"",SUM(OFFSET(W21,1,0,'Sprint 2'!TaskRows,1)))</f>
        <v/>
      </c>
      <c r="X17" s="30" t="str">
        <f>IF(AND(SUM(OFFSET(X21,1,0,'Sprint 2'!TaskRows,1))=0),"",SUM(OFFSET(X21,1,0,'Sprint 2'!TaskRows,1)))</f>
        <v/>
      </c>
      <c r="Y17" s="30" t="str">
        <f>IF(AND(SUM(OFFSET(Y21,1,0,'Sprint 2'!TaskRows,1))=0),"",SUM(OFFSET(Y21,1,0,'Sprint 2'!TaskRows,1)))</f>
        <v/>
      </c>
      <c r="Z17" s="30" t="str">
        <f>IF(AND(SUM(OFFSET(Z21,1,0,'Sprint 2'!TaskRows,1))=0),"",SUM(OFFSET(Z21,1,0,'Sprint 2'!TaskRows,1)))</f>
        <v/>
      </c>
      <c r="AA17" s="30" t="str">
        <f>IF(AND(SUM(OFFSET(AA21,1,0,'Sprint 2'!TaskRows,1))=0),"",SUM(OFFSET(AA21,1,0,'Sprint 2'!TaskRows,1)))</f>
        <v/>
      </c>
      <c r="AB17" s="30" t="str">
        <f>IF(AND(SUM(OFFSET(AB21,1,0,'Sprint 2'!TaskRows,1))=0),"",SUM(OFFSET(AB21,1,0,'Sprint 2'!TaskRows,1)))</f>
        <v/>
      </c>
      <c r="AC17" s="30" t="str">
        <f>IF(AND(SUM(OFFSET(AC21,1,0,'Sprint 2'!TaskRows,1))=0),"",SUM(OFFSET(AC21,1,0,'Sprint 2'!TaskRows,1)))</f>
        <v/>
      </c>
      <c r="AD17" s="30" t="str">
        <f>IF(AND(SUM(OFFSET(AD21,1,0,'Sprint 2'!TaskRows,1))=0),"",SUM(OFFSET(AD21,1,0,'Sprint 2'!TaskRows,1)))</f>
        <v/>
      </c>
      <c r="AE17" s="30" t="str">
        <f>IF(AND(SUM(OFFSET(AE21,1,0,'Sprint 2'!TaskRows,1))=0),"",SUM(OFFSET(AE21,1,0,'Sprint 2'!TaskRows,1)))</f>
        <v/>
      </c>
      <c r="AF17" s="30" t="str">
        <f>IF(AND(SUM(OFFSET(AF21,1,0,'Sprint 2'!TaskRows,1))=0),"",SUM(OFFSET(AF21,1,0,'Sprint 2'!TaskRows,1)))</f>
        <v/>
      </c>
    </row>
    <row r="18" ht="12.75" hidden="1" customHeight="1">
      <c r="B18" s="32"/>
      <c r="C18" s="32" t="s">
        <v>9</v>
      </c>
      <c r="D18" s="33">
        <f>IF(COUNTA(C22:C217)=0,1,COUNTA(C22:C217))</f>
        <v>18</v>
      </c>
      <c r="E18" s="32" t="s">
        <v>10</v>
      </c>
      <c r="F18" s="33">
        <f>IF(COUNTIF(H17:AF17,"&gt;0")=0,1,COUNTIF(H17:AF17,"&gt;0"))</f>
        <v>11</v>
      </c>
      <c r="G18" s="33"/>
      <c r="H18" s="33">
        <f>IF(H21="","",$G17-$G17/($D16-1)*(H21-1))</f>
        <v>240</v>
      </c>
      <c r="I18" s="33">
        <f>IF(I21="","",'Sprint 2'!TotalEffort-'Sprint 2'!TotalEffort/('Sprint 2'!ImplementationDays)*(I21-1))</f>
        <v>222.8571429</v>
      </c>
      <c r="J18" s="33">
        <f>IF(J21="","",'Sprint 2'!TotalEffort-'Sprint 2'!TotalEffort/('Sprint 2'!ImplementationDays)*(J21-1))</f>
        <v>205.7142857</v>
      </c>
      <c r="K18" s="33">
        <f>IF(K21="","",'Sprint 2'!TotalEffort-'Sprint 2'!TotalEffort/('Sprint 2'!ImplementationDays)*(K21-1))</f>
        <v>188.5714286</v>
      </c>
      <c r="L18" s="33">
        <f>IF(L21="","",'Sprint 2'!TotalEffort-'Sprint 2'!TotalEffort/('Sprint 2'!ImplementationDays)*(L21-1))</f>
        <v>171.4285714</v>
      </c>
      <c r="M18" s="33">
        <f>IF(M21="","",'Sprint 2'!TotalEffort-'Sprint 2'!TotalEffort/('Sprint 2'!ImplementationDays)*(M21-1))</f>
        <v>154.2857143</v>
      </c>
      <c r="N18" s="33">
        <f>IF(N21="","",'Sprint 2'!TotalEffort-'Sprint 2'!TotalEffort/('Sprint 2'!ImplementationDays)*(N21-1))</f>
        <v>137.1428571</v>
      </c>
      <c r="O18" s="33">
        <f>IF(O21="","",'Sprint 2'!TotalEffort-'Sprint 2'!TotalEffort/('Sprint 2'!ImplementationDays)*(O21-1))</f>
        <v>120</v>
      </c>
      <c r="P18" s="33">
        <f>IF(P21="","",'Sprint 2'!TotalEffort-'Sprint 2'!TotalEffort/('Sprint 2'!ImplementationDays)*(P21-1))</f>
        <v>102.8571429</v>
      </c>
      <c r="Q18" s="33">
        <f>IF(Q21="","",'Sprint 2'!TotalEffort-'Sprint 2'!TotalEffort/('Sprint 2'!ImplementationDays)*(Q21-1))</f>
        <v>85.71428571</v>
      </c>
      <c r="R18" s="33">
        <f>IF(R21="","",'Sprint 2'!TotalEffort-'Sprint 2'!TotalEffort/('Sprint 2'!ImplementationDays)*(R21-1))</f>
        <v>68.57142857</v>
      </c>
      <c r="S18" s="33">
        <f>IF(S21="","",'Sprint 2'!TotalEffort-'Sprint 2'!TotalEffort/('Sprint 2'!ImplementationDays)*(S21-1))</f>
        <v>51.42857143</v>
      </c>
      <c r="T18" s="33">
        <f>IF(T21="","",'Sprint 2'!TotalEffort-'Sprint 2'!TotalEffort/('Sprint 2'!ImplementationDays)*(T21-1))</f>
        <v>34.28571429</v>
      </c>
      <c r="U18" s="33">
        <f>IF(U21="","",'Sprint 2'!TotalEffort-'Sprint 2'!TotalEffort/('Sprint 2'!ImplementationDays)*(U21-1))</f>
        <v>17.14285714</v>
      </c>
      <c r="V18" s="33" t="str">
        <f>IF(V21="","",'Sprint 2'!TotalEffort-'Sprint 2'!TotalEffort/('Sprint 2'!ImplementationDays)*(V21-1))</f>
        <v/>
      </c>
      <c r="W18" s="33" t="str">
        <f>IF(W21="","",'Sprint 2'!TotalEffort-'Sprint 2'!TotalEffort/('Sprint 2'!ImplementationDays)*(W21-1))</f>
        <v/>
      </c>
      <c r="X18" s="33" t="str">
        <f>IF(X21="","",'Sprint 2'!TotalEffort-'Sprint 2'!TotalEffort/('Sprint 2'!ImplementationDays)*(X21-1))</f>
        <v/>
      </c>
      <c r="Y18" s="33" t="str">
        <f>IF(Y21="","",'Sprint 2'!TotalEffort-'Sprint 2'!TotalEffort/('Sprint 2'!ImplementationDays)*(Y21-1))</f>
        <v/>
      </c>
      <c r="Z18" s="33" t="str">
        <f>IF(Z21="","",'Sprint 2'!TotalEffort-'Sprint 2'!TotalEffort/('Sprint 2'!ImplementationDays)*(Z21-1))</f>
        <v/>
      </c>
      <c r="AA18" s="33" t="str">
        <f>IF(AA21="","",'Sprint 2'!TotalEffort-'Sprint 2'!TotalEffort/('Sprint 2'!ImplementationDays)*(AA21-1))</f>
        <v/>
      </c>
      <c r="AB18" s="33" t="str">
        <f>IF(AB21="","",'Sprint 2'!TotalEffort-'Sprint 2'!TotalEffort/('Sprint 2'!ImplementationDays)*(AB21-1))</f>
        <v/>
      </c>
      <c r="AC18" s="33" t="str">
        <f>IF(AC21="","",'Sprint 2'!TotalEffort-'Sprint 2'!TotalEffort/('Sprint 2'!ImplementationDays)*(AC21-1))</f>
        <v/>
      </c>
      <c r="AD18" s="33" t="str">
        <f>IF(AD21="","",'Sprint 2'!TotalEffort-'Sprint 2'!TotalEffort/('Sprint 2'!ImplementationDays)*(AD21-1))</f>
        <v/>
      </c>
      <c r="AE18" s="33" t="str">
        <f>IF(AE21="","",'Sprint 2'!TotalEffort-'Sprint 2'!TotalEffort/('Sprint 2'!ImplementationDays)*(AE21-1))</f>
        <v/>
      </c>
      <c r="AF18" s="33" t="str">
        <f>IF(AF21="","",'Sprint 2'!TotalEffort-'Sprint 2'!TotalEffort/('Sprint 2'!ImplementationDays)*(AF21-1))</f>
        <v/>
      </c>
    </row>
    <row r="19" ht="12.75" hidden="1" customHeight="1">
      <c r="B19" s="32"/>
      <c r="C19" s="34" t="s">
        <v>11</v>
      </c>
      <c r="D19" s="32"/>
      <c r="E19" s="32" t="s">
        <v>12</v>
      </c>
      <c r="F19" s="33"/>
      <c r="G19" s="33"/>
      <c r="H19" s="33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232.1818182</v>
      </c>
      <c r="I19" s="33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207.9272727</v>
      </c>
      <c r="J19" s="33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183.6727273</v>
      </c>
      <c r="K19" s="33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159.4181818</v>
      </c>
      <c r="L19" s="33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135.1636364</v>
      </c>
      <c r="M19" s="33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110.9090909</v>
      </c>
      <c r="N19" s="33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86.65454545</v>
      </c>
      <c r="O19" s="33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62.4</v>
      </c>
      <c r="P19" s="33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38.14545455</v>
      </c>
      <c r="Q19" s="33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>13.89090909</v>
      </c>
      <c r="R19" s="33" t="str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/>
      </c>
      <c r="S19" s="33" t="str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/>
      </c>
      <c r="T19" s="33" t="str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/>
      </c>
      <c r="U19" s="33" t="str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/>
      </c>
      <c r="V19" s="33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/>
      </c>
      <c r="W19" s="33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/>
      </c>
      <c r="X19" s="33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/>
      </c>
      <c r="Y19" s="33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/>
      </c>
      <c r="Z19" s="33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/>
      </c>
      <c r="AA19" s="33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/>
      </c>
      <c r="AB19" s="33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/>
      </c>
      <c r="AC19" s="33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/>
      </c>
      <c r="AD19" s="33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/>
      </c>
      <c r="AE19" s="33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/>
      </c>
      <c r="AF19" s="33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/>
      </c>
    </row>
    <row r="20" ht="12.75" hidden="1" customHeight="1">
      <c r="B20" s="32"/>
      <c r="C20" s="34" t="s">
        <v>13</v>
      </c>
      <c r="D20" s="32"/>
      <c r="E20" s="32" t="s">
        <v>14</v>
      </c>
      <c r="F20" s="33">
        <f>IF('Sprint 2'!DoneDays&gt;D17,D17,'Sprint 2'!DoneDays)</f>
        <v>11</v>
      </c>
      <c r="G20" s="33"/>
      <c r="H20" s="33">
        <f>IF('Sprint 2'!DoneDays&gt;G20,G20+1,"")</f>
        <v>1</v>
      </c>
      <c r="I20" s="33">
        <v>2.0</v>
      </c>
      <c r="J20" s="33">
        <v>3.0</v>
      </c>
      <c r="K20" s="33">
        <v>4.0</v>
      </c>
      <c r="L20" s="33">
        <v>5.0</v>
      </c>
      <c r="M20" s="33">
        <v>6.0</v>
      </c>
      <c r="N20" s="33">
        <v>7.0</v>
      </c>
      <c r="O20" s="33">
        <v>8.0</v>
      </c>
      <c r="P20" s="33">
        <v>9.0</v>
      </c>
      <c r="Q20" s="33">
        <v>10.0</v>
      </c>
      <c r="R20" s="33">
        <v>11.0</v>
      </c>
      <c r="S20" s="33">
        <v>12.0</v>
      </c>
      <c r="T20" s="33">
        <v>13.0</v>
      </c>
      <c r="U20" s="33">
        <v>14.0</v>
      </c>
      <c r="V20" s="33">
        <v>15.0</v>
      </c>
      <c r="W20" s="33">
        <v>16.0</v>
      </c>
      <c r="X20" s="33">
        <v>17.0</v>
      </c>
      <c r="Y20" s="33">
        <v>18.0</v>
      </c>
      <c r="Z20" s="33">
        <v>19.0</v>
      </c>
      <c r="AA20" s="33">
        <v>20.0</v>
      </c>
      <c r="AB20" s="33">
        <v>21.0</v>
      </c>
      <c r="AC20" s="33">
        <v>22.0</v>
      </c>
      <c r="AD20" s="33">
        <v>23.0</v>
      </c>
      <c r="AE20" s="33">
        <v>24.0</v>
      </c>
      <c r="AF20" s="33">
        <v>25.0</v>
      </c>
    </row>
    <row r="21" ht="12.75" customHeight="1">
      <c r="B21" s="25" t="s">
        <v>15</v>
      </c>
      <c r="C21" s="35" t="s">
        <v>16</v>
      </c>
      <c r="D21" s="35" t="s">
        <v>17</v>
      </c>
      <c r="E21" s="35" t="s">
        <v>18</v>
      </c>
      <c r="F21" s="35" t="s">
        <v>19</v>
      </c>
      <c r="G21" s="35" t="s">
        <v>20</v>
      </c>
      <c r="H21" s="35">
        <v>1.0</v>
      </c>
      <c r="I21" s="35">
        <f t="shared" ref="I21:AF21" si="1">IF($D$16&gt;H21,H21+1,"")</f>
        <v>2</v>
      </c>
      <c r="J21" s="35">
        <f t="shared" si="1"/>
        <v>3</v>
      </c>
      <c r="K21" s="35">
        <f t="shared" si="1"/>
        <v>4</v>
      </c>
      <c r="L21" s="35">
        <f t="shared" si="1"/>
        <v>5</v>
      </c>
      <c r="M21" s="35">
        <f t="shared" si="1"/>
        <v>6</v>
      </c>
      <c r="N21" s="35">
        <f t="shared" si="1"/>
        <v>7</v>
      </c>
      <c r="O21" s="35">
        <f t="shared" si="1"/>
        <v>8</v>
      </c>
      <c r="P21" s="35">
        <f t="shared" si="1"/>
        <v>9</v>
      </c>
      <c r="Q21" s="35">
        <f t="shared" si="1"/>
        <v>10</v>
      </c>
      <c r="R21" s="35">
        <f t="shared" si="1"/>
        <v>11</v>
      </c>
      <c r="S21" s="35">
        <f t="shared" si="1"/>
        <v>12</v>
      </c>
      <c r="T21" s="35">
        <f t="shared" si="1"/>
        <v>13</v>
      </c>
      <c r="U21" s="35">
        <f t="shared" si="1"/>
        <v>14</v>
      </c>
      <c r="V21" s="35" t="str">
        <f t="shared" si="1"/>
        <v/>
      </c>
      <c r="W21" s="35" t="str">
        <f t="shared" si="1"/>
        <v/>
      </c>
      <c r="X21" s="35" t="str">
        <f t="shared" si="1"/>
        <v/>
      </c>
      <c r="Y21" s="35" t="str">
        <f t="shared" si="1"/>
        <v/>
      </c>
      <c r="Z21" s="35" t="str">
        <f t="shared" si="1"/>
        <v/>
      </c>
      <c r="AA21" s="35" t="str">
        <f t="shared" si="1"/>
        <v/>
      </c>
      <c r="AB21" s="35" t="str">
        <f t="shared" si="1"/>
        <v/>
      </c>
      <c r="AC21" s="35" t="str">
        <f t="shared" si="1"/>
        <v/>
      </c>
      <c r="AD21" s="35" t="str">
        <f t="shared" si="1"/>
        <v/>
      </c>
      <c r="AE21" s="35" t="str">
        <f t="shared" si="1"/>
        <v/>
      </c>
      <c r="AF21" s="35" t="str">
        <f t="shared" si="1"/>
        <v/>
      </c>
    </row>
    <row r="22" ht="12.75" customHeight="1">
      <c r="B22" s="42" t="s">
        <v>64</v>
      </c>
      <c r="C22" s="42" t="s">
        <v>65</v>
      </c>
      <c r="D22" s="26">
        <v>7.0</v>
      </c>
      <c r="E22" s="39" t="s">
        <v>23</v>
      </c>
      <c r="F22" s="32" t="s">
        <v>66</v>
      </c>
      <c r="G22" s="33">
        <v>15.0</v>
      </c>
      <c r="H22" s="33">
        <f t="shared" ref="H22:H25" si="3">IF(OR(H$21="",$G22=""),"",G22)</f>
        <v>15</v>
      </c>
      <c r="I22" s="33">
        <v>13.0</v>
      </c>
      <c r="J22" s="33">
        <v>11.0</v>
      </c>
      <c r="K22" s="33">
        <v>9.0</v>
      </c>
      <c r="L22" s="33">
        <v>7.0</v>
      </c>
      <c r="M22" s="33">
        <v>5.0</v>
      </c>
      <c r="N22" s="33">
        <v>3.0</v>
      </c>
      <c r="O22" s="33">
        <v>2.0</v>
      </c>
      <c r="P22" s="33">
        <v>1.0</v>
      </c>
      <c r="Q22" s="33">
        <v>0.0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 t="str">
        <f t="shared" ref="AE22:AF22" si="2">IF(OR(AE$21="",$G22=""),"",AD22)</f>
        <v/>
      </c>
      <c r="AF22" s="33" t="str">
        <f t="shared" si="2"/>
        <v/>
      </c>
    </row>
    <row r="23" ht="12.75" customHeight="1">
      <c r="B23" s="42" t="s">
        <v>67</v>
      </c>
      <c r="C23" s="42" t="s">
        <v>56</v>
      </c>
      <c r="D23" s="26">
        <v>7.0</v>
      </c>
      <c r="E23" s="39" t="s">
        <v>68</v>
      </c>
      <c r="F23" s="32" t="s">
        <v>24</v>
      </c>
      <c r="G23" s="33">
        <v>17.0</v>
      </c>
      <c r="H23" s="33">
        <f t="shared" si="3"/>
        <v>17</v>
      </c>
      <c r="I23" s="33">
        <v>15.0</v>
      </c>
      <c r="J23" s="33">
        <v>14.0</v>
      </c>
      <c r="K23" s="33">
        <v>13.0</v>
      </c>
      <c r="L23" s="33">
        <v>11.0</v>
      </c>
      <c r="M23" s="33">
        <v>8.0</v>
      </c>
      <c r="N23" s="33">
        <v>5.0</v>
      </c>
      <c r="O23" s="33">
        <v>3.0</v>
      </c>
      <c r="P23" s="33">
        <v>2.0</v>
      </c>
      <c r="Q23" s="33">
        <v>0.0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 t="str">
        <f t="shared" ref="AE23:AF23" si="4">IF(OR(AE$21="",$G23=""),"",AD23)</f>
        <v/>
      </c>
      <c r="AF23" s="33" t="str">
        <f t="shared" si="4"/>
        <v/>
      </c>
    </row>
    <row r="24" ht="12.75" customHeight="1">
      <c r="B24" s="42" t="s">
        <v>69</v>
      </c>
      <c r="C24" s="42" t="s">
        <v>70</v>
      </c>
      <c r="D24" s="26">
        <v>7.0</v>
      </c>
      <c r="E24" s="39" t="s">
        <v>30</v>
      </c>
      <c r="F24" s="32" t="s">
        <v>24</v>
      </c>
      <c r="G24" s="33">
        <v>12.0</v>
      </c>
      <c r="H24" s="33">
        <f t="shared" si="3"/>
        <v>12</v>
      </c>
      <c r="I24" s="33">
        <v>10.0</v>
      </c>
      <c r="J24" s="33">
        <v>9.0</v>
      </c>
      <c r="K24" s="33">
        <v>8.0</v>
      </c>
      <c r="L24" s="33">
        <v>6.0</v>
      </c>
      <c r="M24" s="33">
        <v>4.0</v>
      </c>
      <c r="N24" s="33">
        <v>3.0</v>
      </c>
      <c r="O24" s="33">
        <v>2.0</v>
      </c>
      <c r="P24" s="33">
        <v>1.0</v>
      </c>
      <c r="Q24" s="33">
        <v>0.0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 t="str">
        <f t="shared" ref="AE24:AF24" si="5">IF(OR(AE$21="",$G24=""),"",AD24)</f>
        <v/>
      </c>
      <c r="AF24" s="33" t="str">
        <f t="shared" si="5"/>
        <v/>
      </c>
    </row>
    <row r="25" ht="12.75" customHeight="1">
      <c r="B25" s="42" t="s">
        <v>71</v>
      </c>
      <c r="C25" s="42" t="s">
        <v>72</v>
      </c>
      <c r="D25" s="26">
        <v>8.0</v>
      </c>
      <c r="E25" s="39" t="s">
        <v>33</v>
      </c>
      <c r="F25" s="32" t="s">
        <v>73</v>
      </c>
      <c r="G25" s="33">
        <v>18.0</v>
      </c>
      <c r="H25" s="33">
        <f t="shared" si="3"/>
        <v>18</v>
      </c>
      <c r="I25" s="33">
        <v>17.0</v>
      </c>
      <c r="J25" s="33">
        <v>15.0</v>
      </c>
      <c r="K25" s="33">
        <v>13.0</v>
      </c>
      <c r="L25" s="33">
        <v>10.0</v>
      </c>
      <c r="M25" s="33">
        <v>7.0</v>
      </c>
      <c r="N25" s="33">
        <v>4.0</v>
      </c>
      <c r="O25" s="33">
        <v>3.0</v>
      </c>
      <c r="P25" s="33">
        <v>2.0</v>
      </c>
      <c r="Q25" s="33">
        <v>0.0</v>
      </c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 t="str">
        <f t="shared" ref="AE25:AF25" si="6">IF(OR(AE$21="",$G25=""),"",AD25)</f>
        <v/>
      </c>
      <c r="AF25" s="33" t="str">
        <f t="shared" si="6"/>
        <v/>
      </c>
    </row>
    <row r="26" ht="12.75" customHeight="1">
      <c r="B26" s="42" t="s">
        <v>74</v>
      </c>
      <c r="C26" s="42" t="s">
        <v>56</v>
      </c>
      <c r="D26" s="26">
        <v>8.0</v>
      </c>
      <c r="E26" s="39" t="s">
        <v>36</v>
      </c>
      <c r="F26" s="32" t="s">
        <v>73</v>
      </c>
      <c r="G26" s="43">
        <v>16.0</v>
      </c>
      <c r="H26" s="43">
        <v>16.0</v>
      </c>
      <c r="I26" s="43">
        <v>14.0</v>
      </c>
      <c r="J26" s="43">
        <v>12.0</v>
      </c>
      <c r="K26" s="43">
        <v>10.0</v>
      </c>
      <c r="L26" s="43">
        <v>8.0</v>
      </c>
      <c r="M26" s="43">
        <v>6.0</v>
      </c>
      <c r="N26" s="43">
        <v>5.0</v>
      </c>
      <c r="O26" s="43">
        <v>4.0</v>
      </c>
      <c r="P26" s="43">
        <v>3.0</v>
      </c>
      <c r="Q26" s="43">
        <v>2.0</v>
      </c>
      <c r="R26" s="43">
        <v>1.0</v>
      </c>
      <c r="S26" s="43">
        <v>0.0</v>
      </c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 t="str">
        <f t="shared" ref="AE26:AF26" si="7">IF(OR(AE$21="",$G26=""),"",AD26)</f>
        <v/>
      </c>
      <c r="AF26" s="33" t="str">
        <f t="shared" si="7"/>
        <v/>
      </c>
    </row>
    <row r="27" ht="12.75" customHeight="1">
      <c r="B27" s="42" t="s">
        <v>75</v>
      </c>
      <c r="C27" s="42" t="s">
        <v>63</v>
      </c>
      <c r="D27" s="26">
        <v>8.0</v>
      </c>
      <c r="E27" s="39" t="s">
        <v>39</v>
      </c>
      <c r="F27" s="32" t="s">
        <v>73</v>
      </c>
      <c r="G27" s="43">
        <v>12.0</v>
      </c>
      <c r="H27" s="43">
        <v>12.0</v>
      </c>
      <c r="I27" s="43">
        <v>11.0</v>
      </c>
      <c r="J27" s="43">
        <v>9.0</v>
      </c>
      <c r="K27" s="43">
        <v>8.0</v>
      </c>
      <c r="L27" s="43">
        <v>6.0</v>
      </c>
      <c r="M27" s="43">
        <v>5.0</v>
      </c>
      <c r="N27" s="43">
        <v>4.0</v>
      </c>
      <c r="O27" s="43">
        <v>3.0</v>
      </c>
      <c r="P27" s="43">
        <v>2.0</v>
      </c>
      <c r="Q27" s="43">
        <v>1.0</v>
      </c>
      <c r="R27" s="43">
        <v>0.0</v>
      </c>
      <c r="S27" s="44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 t="str">
        <f t="shared" ref="AE27:AF27" si="8">IF(OR(AE$21="",$G27=""),"",AD27)</f>
        <v/>
      </c>
      <c r="AF27" s="33" t="str">
        <f t="shared" si="8"/>
        <v/>
      </c>
    </row>
    <row r="28" ht="12.75" customHeight="1">
      <c r="B28" s="42" t="s">
        <v>76</v>
      </c>
      <c r="C28" s="42" t="s">
        <v>77</v>
      </c>
      <c r="D28" s="26">
        <v>9.0</v>
      </c>
      <c r="E28" s="39" t="s">
        <v>42</v>
      </c>
      <c r="F28" s="32" t="s">
        <v>73</v>
      </c>
      <c r="G28" s="43">
        <v>14.0</v>
      </c>
      <c r="H28" s="43">
        <v>14.0</v>
      </c>
      <c r="I28" s="43">
        <v>12.0</v>
      </c>
      <c r="J28" s="43">
        <v>11.0</v>
      </c>
      <c r="K28" s="43">
        <v>9.0</v>
      </c>
      <c r="L28" s="43">
        <v>7.0</v>
      </c>
      <c r="M28" s="43">
        <v>5.0</v>
      </c>
      <c r="N28" s="43">
        <v>4.0</v>
      </c>
      <c r="O28" s="43">
        <v>3.0</v>
      </c>
      <c r="P28" s="43">
        <v>2.0</v>
      </c>
      <c r="Q28" s="43">
        <v>1.0</v>
      </c>
      <c r="R28" s="43">
        <v>0.0</v>
      </c>
      <c r="S28" s="44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 t="str">
        <f t="shared" ref="AE28:AF28" si="9">IF(OR(AE$21="",$G28=""),"",AD28)</f>
        <v/>
      </c>
      <c r="AF28" s="33" t="str">
        <f t="shared" si="9"/>
        <v/>
      </c>
    </row>
    <row r="29" ht="12.75" customHeight="1">
      <c r="B29" s="42" t="s">
        <v>78</v>
      </c>
      <c r="C29" s="42" t="s">
        <v>79</v>
      </c>
      <c r="D29" s="26">
        <v>9.0</v>
      </c>
      <c r="E29" s="39" t="s">
        <v>23</v>
      </c>
      <c r="F29" s="32" t="s">
        <v>73</v>
      </c>
      <c r="G29" s="43">
        <v>12.0</v>
      </c>
      <c r="H29" s="43">
        <v>12.0</v>
      </c>
      <c r="I29" s="43">
        <v>10.0</v>
      </c>
      <c r="J29" s="43">
        <v>9.0</v>
      </c>
      <c r="K29" s="43">
        <v>7.0</v>
      </c>
      <c r="L29" s="43">
        <v>6.0</v>
      </c>
      <c r="M29" s="43">
        <v>5.0</v>
      </c>
      <c r="N29" s="43">
        <v>4.0</v>
      </c>
      <c r="O29" s="43">
        <v>3.0</v>
      </c>
      <c r="P29" s="43">
        <v>2.0</v>
      </c>
      <c r="Q29" s="43">
        <v>1.0</v>
      </c>
      <c r="R29" s="43">
        <v>0.0</v>
      </c>
      <c r="S29" s="4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 t="str">
        <f t="shared" ref="AE29:AF29" si="10">IF(OR(AE$21="",$G29=""),"",AD29)</f>
        <v/>
      </c>
      <c r="AF29" s="33" t="str">
        <f t="shared" si="10"/>
        <v/>
      </c>
    </row>
    <row r="30" ht="12.75" customHeight="1">
      <c r="B30" s="42" t="s">
        <v>80</v>
      </c>
      <c r="C30" s="42" t="s">
        <v>81</v>
      </c>
      <c r="D30" s="26">
        <v>9.0</v>
      </c>
      <c r="E30" s="39" t="s">
        <v>68</v>
      </c>
      <c r="F30" s="32" t="s">
        <v>73</v>
      </c>
      <c r="G30" s="43">
        <v>10.0</v>
      </c>
      <c r="H30" s="43">
        <v>10.0</v>
      </c>
      <c r="I30" s="43">
        <v>9.0</v>
      </c>
      <c r="J30" s="43">
        <v>8.0</v>
      </c>
      <c r="K30" s="43">
        <v>7.0</v>
      </c>
      <c r="L30" s="43">
        <v>6.0</v>
      </c>
      <c r="M30" s="43">
        <v>5.0</v>
      </c>
      <c r="N30" s="43">
        <v>4.0</v>
      </c>
      <c r="O30" s="43">
        <v>3.0</v>
      </c>
      <c r="P30" s="43">
        <v>2.0</v>
      </c>
      <c r="Q30" s="43">
        <v>1.0</v>
      </c>
      <c r="R30" s="43">
        <v>0.0</v>
      </c>
      <c r="S30" s="44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 t="str">
        <f t="shared" ref="AE30:AF30" si="11">IF(OR(AE$21="",$G30=""),"",AD30)</f>
        <v/>
      </c>
      <c r="AF30" s="33" t="str">
        <f t="shared" si="11"/>
        <v/>
      </c>
    </row>
    <row r="31" ht="12.75" customHeight="1">
      <c r="B31" s="42" t="s">
        <v>82</v>
      </c>
      <c r="C31" s="42" t="s">
        <v>83</v>
      </c>
      <c r="D31" s="26">
        <v>10.0</v>
      </c>
      <c r="E31" s="39" t="s">
        <v>30</v>
      </c>
      <c r="F31" s="32" t="s">
        <v>73</v>
      </c>
      <c r="G31" s="43">
        <v>12.0</v>
      </c>
      <c r="H31" s="43">
        <v>12.0</v>
      </c>
      <c r="I31" s="43">
        <v>10.0</v>
      </c>
      <c r="J31" s="43">
        <v>9.0</v>
      </c>
      <c r="K31" s="43">
        <v>8.0</v>
      </c>
      <c r="L31" s="43">
        <v>6.0</v>
      </c>
      <c r="M31" s="43">
        <v>5.0</v>
      </c>
      <c r="N31" s="43">
        <v>4.0</v>
      </c>
      <c r="O31" s="43">
        <v>3.0</v>
      </c>
      <c r="P31" s="43">
        <v>2.0</v>
      </c>
      <c r="Q31" s="43">
        <v>1.0</v>
      </c>
      <c r="R31" s="43">
        <v>0.0</v>
      </c>
      <c r="S31" s="44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 t="str">
        <f t="shared" ref="AE31:AF31" si="12">IF(OR(AE$21="",$G31=""),"",AD31)</f>
        <v/>
      </c>
      <c r="AF31" s="33" t="str">
        <f t="shared" si="12"/>
        <v/>
      </c>
    </row>
    <row r="32" ht="12.75" customHeight="1">
      <c r="B32" s="42" t="s">
        <v>84</v>
      </c>
      <c r="C32" s="42" t="s">
        <v>85</v>
      </c>
      <c r="D32" s="26">
        <v>10.0</v>
      </c>
      <c r="E32" s="39" t="s">
        <v>33</v>
      </c>
      <c r="F32" s="32" t="s">
        <v>73</v>
      </c>
      <c r="G32" s="43">
        <v>16.0</v>
      </c>
      <c r="H32" s="43">
        <v>16.0</v>
      </c>
      <c r="I32" s="43">
        <v>14.0</v>
      </c>
      <c r="J32" s="43">
        <v>12.0</v>
      </c>
      <c r="K32" s="43">
        <v>10.0</v>
      </c>
      <c r="L32" s="43">
        <v>8.0</v>
      </c>
      <c r="M32" s="43">
        <v>6.0</v>
      </c>
      <c r="N32" s="43">
        <v>5.0</v>
      </c>
      <c r="O32" s="43">
        <v>4.0</v>
      </c>
      <c r="P32" s="43">
        <v>3.0</v>
      </c>
      <c r="Q32" s="43">
        <v>2.0</v>
      </c>
      <c r="R32" s="43">
        <v>1.0</v>
      </c>
      <c r="S32" s="43">
        <v>0.0</v>
      </c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 t="str">
        <f t="shared" ref="AE32:AF32" si="13">IF(OR(AE$21="",$G32=""),"",AD32)</f>
        <v/>
      </c>
      <c r="AF32" s="33" t="str">
        <f t="shared" si="13"/>
        <v/>
      </c>
    </row>
    <row r="33" ht="12.75" customHeight="1">
      <c r="B33" s="42" t="s">
        <v>86</v>
      </c>
      <c r="C33" s="42" t="s">
        <v>87</v>
      </c>
      <c r="D33" s="26">
        <v>10.0</v>
      </c>
      <c r="E33" s="39" t="s">
        <v>36</v>
      </c>
      <c r="F33" s="32" t="s">
        <v>73</v>
      </c>
      <c r="G33" s="43">
        <v>10.0</v>
      </c>
      <c r="H33" s="43">
        <v>10.0</v>
      </c>
      <c r="I33" s="43">
        <v>9.0</v>
      </c>
      <c r="J33" s="43">
        <v>8.0</v>
      </c>
      <c r="K33" s="43">
        <v>7.0</v>
      </c>
      <c r="L33" s="43">
        <v>6.0</v>
      </c>
      <c r="M33" s="43">
        <v>5.0</v>
      </c>
      <c r="N33" s="43">
        <v>4.0</v>
      </c>
      <c r="O33" s="43">
        <v>3.0</v>
      </c>
      <c r="P33" s="43">
        <v>2.0</v>
      </c>
      <c r="Q33" s="43">
        <v>1.0</v>
      </c>
      <c r="R33" s="43">
        <v>0.0</v>
      </c>
      <c r="S33" s="44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 t="str">
        <f t="shared" ref="AE33:AF33" si="14">IF(OR(AE$21="",$G33=""),"",AD33)</f>
        <v/>
      </c>
      <c r="AF33" s="33" t="str">
        <f t="shared" si="14"/>
        <v/>
      </c>
    </row>
    <row r="34" ht="12.75" customHeight="1">
      <c r="B34" s="42" t="s">
        <v>88</v>
      </c>
      <c r="C34" s="42" t="s">
        <v>89</v>
      </c>
      <c r="D34" s="26">
        <v>11.0</v>
      </c>
      <c r="E34" s="39" t="s">
        <v>39</v>
      </c>
      <c r="F34" s="32" t="s">
        <v>73</v>
      </c>
      <c r="G34" s="43">
        <v>18.0</v>
      </c>
      <c r="H34" s="43">
        <v>18.0</v>
      </c>
      <c r="I34" s="43">
        <v>17.0</v>
      </c>
      <c r="J34" s="43">
        <v>15.0</v>
      </c>
      <c r="K34" s="43">
        <v>13.0</v>
      </c>
      <c r="L34" s="43">
        <v>10.0</v>
      </c>
      <c r="M34" s="43">
        <v>7.0</v>
      </c>
      <c r="N34" s="43">
        <v>4.0</v>
      </c>
      <c r="O34" s="43">
        <v>3.0</v>
      </c>
      <c r="P34" s="43">
        <v>2.0</v>
      </c>
      <c r="Q34" s="43">
        <v>1.0</v>
      </c>
      <c r="R34" s="43">
        <v>0.0</v>
      </c>
      <c r="S34" s="4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 t="str">
        <f t="shared" ref="AE34:AF34" si="15">IF(OR(AE$21="",$G34=""),"",AD34)</f>
        <v/>
      </c>
      <c r="AF34" s="33" t="str">
        <f t="shared" si="15"/>
        <v/>
      </c>
    </row>
    <row r="35" ht="12.75" customHeight="1">
      <c r="B35" s="42" t="s">
        <v>90</v>
      </c>
      <c r="C35" s="42" t="s">
        <v>81</v>
      </c>
      <c r="D35" s="26">
        <v>11.0</v>
      </c>
      <c r="E35" s="39" t="s">
        <v>42</v>
      </c>
      <c r="F35" s="32" t="s">
        <v>73</v>
      </c>
      <c r="G35" s="43">
        <v>10.0</v>
      </c>
      <c r="H35" s="43">
        <v>10.0</v>
      </c>
      <c r="I35" s="43">
        <v>9.0</v>
      </c>
      <c r="J35" s="43">
        <v>8.0</v>
      </c>
      <c r="K35" s="43">
        <v>7.0</v>
      </c>
      <c r="L35" s="43">
        <v>6.0</v>
      </c>
      <c r="M35" s="43">
        <v>5.0</v>
      </c>
      <c r="N35" s="43">
        <v>4.0</v>
      </c>
      <c r="O35" s="43">
        <v>3.0</v>
      </c>
      <c r="P35" s="43">
        <v>2.0</v>
      </c>
      <c r="Q35" s="43">
        <v>1.0</v>
      </c>
      <c r="R35" s="43">
        <v>0.0</v>
      </c>
      <c r="S35" s="44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 t="str">
        <f t="shared" ref="AE35:AF35" si="16">IF(OR(AE$21="",$G35=""),"",AD35)</f>
        <v/>
      </c>
      <c r="AF35" s="33" t="str">
        <f t="shared" si="16"/>
        <v/>
      </c>
    </row>
    <row r="36" ht="12.75" customHeight="1">
      <c r="B36" s="42" t="s">
        <v>91</v>
      </c>
      <c r="C36" s="42" t="s">
        <v>92</v>
      </c>
      <c r="D36" s="26">
        <v>11.0</v>
      </c>
      <c r="E36" s="39" t="s">
        <v>23</v>
      </c>
      <c r="F36" s="32" t="s">
        <v>73</v>
      </c>
      <c r="G36" s="43">
        <v>12.0</v>
      </c>
      <c r="H36" s="43">
        <v>12.0</v>
      </c>
      <c r="I36" s="43">
        <v>11.0</v>
      </c>
      <c r="J36" s="43">
        <v>9.0</v>
      </c>
      <c r="K36" s="43">
        <v>8.0</v>
      </c>
      <c r="L36" s="43">
        <v>6.0</v>
      </c>
      <c r="M36" s="43">
        <v>5.0</v>
      </c>
      <c r="N36" s="43">
        <v>4.0</v>
      </c>
      <c r="O36" s="43">
        <v>3.0</v>
      </c>
      <c r="P36" s="43">
        <v>2.0</v>
      </c>
      <c r="Q36" s="43">
        <v>1.0</v>
      </c>
      <c r="R36" s="43">
        <v>0.0</v>
      </c>
      <c r="S36" s="44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 t="str">
        <f t="shared" ref="AE36:AF36" si="17">IF(OR(AE$21="",$G36=""),"",AD36)</f>
        <v/>
      </c>
      <c r="AF36" s="33" t="str">
        <f t="shared" si="17"/>
        <v/>
      </c>
    </row>
    <row r="37" ht="12.75" customHeight="1">
      <c r="B37" s="42" t="s">
        <v>93</v>
      </c>
      <c r="C37" s="42" t="s">
        <v>94</v>
      </c>
      <c r="D37" s="26">
        <v>12.0</v>
      </c>
      <c r="E37" s="39" t="s">
        <v>68</v>
      </c>
      <c r="F37" s="32" t="s">
        <v>73</v>
      </c>
      <c r="G37" s="43">
        <v>14.0</v>
      </c>
      <c r="H37" s="43">
        <v>14.0</v>
      </c>
      <c r="I37" s="43">
        <v>12.0</v>
      </c>
      <c r="J37" s="43">
        <v>10.0</v>
      </c>
      <c r="K37" s="43">
        <v>9.0</v>
      </c>
      <c r="L37" s="43">
        <v>7.0</v>
      </c>
      <c r="M37" s="43">
        <v>6.0</v>
      </c>
      <c r="N37" s="43">
        <v>5.0</v>
      </c>
      <c r="O37" s="43">
        <v>4.0</v>
      </c>
      <c r="P37" s="43">
        <v>3.0</v>
      </c>
      <c r="Q37" s="43">
        <v>2.0</v>
      </c>
      <c r="R37" s="43">
        <v>1.0</v>
      </c>
      <c r="S37" s="43">
        <v>0.0</v>
      </c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 t="str">
        <f t="shared" ref="AE37:AF37" si="18">IF(OR(AE$21="",$G37=""),"",AD37)</f>
        <v/>
      </c>
      <c r="AF37" s="33" t="str">
        <f t="shared" si="18"/>
        <v/>
      </c>
    </row>
    <row r="38" ht="12.75" customHeight="1">
      <c r="B38" s="42" t="s">
        <v>95</v>
      </c>
      <c r="C38" s="42" t="s">
        <v>96</v>
      </c>
      <c r="D38" s="26">
        <v>12.0</v>
      </c>
      <c r="E38" s="39" t="s">
        <v>30</v>
      </c>
      <c r="F38" s="32" t="s">
        <v>73</v>
      </c>
      <c r="G38" s="43">
        <v>10.0</v>
      </c>
      <c r="H38" s="43">
        <v>10.0</v>
      </c>
      <c r="I38" s="43">
        <v>9.0</v>
      </c>
      <c r="J38" s="43">
        <v>8.0</v>
      </c>
      <c r="K38" s="43">
        <v>7.0</v>
      </c>
      <c r="L38" s="43">
        <v>6.0</v>
      </c>
      <c r="M38" s="43">
        <v>5.0</v>
      </c>
      <c r="N38" s="43">
        <v>4.0</v>
      </c>
      <c r="O38" s="43">
        <v>3.0</v>
      </c>
      <c r="P38" s="43">
        <v>2.0</v>
      </c>
      <c r="Q38" s="43">
        <v>1.0</v>
      </c>
      <c r="R38" s="43">
        <v>0.0</v>
      </c>
      <c r="S38" s="44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 t="str">
        <f t="shared" ref="AE38:AF38" si="19">IF(OR(AE$21="",$G38=""),"",AD38)</f>
        <v/>
      </c>
      <c r="AF38" s="33" t="str">
        <f t="shared" si="19"/>
        <v/>
      </c>
    </row>
    <row r="39" ht="12.75" customHeight="1">
      <c r="B39" s="42" t="s">
        <v>97</v>
      </c>
      <c r="C39" s="42" t="s">
        <v>98</v>
      </c>
      <c r="D39" s="26">
        <v>12.0</v>
      </c>
      <c r="E39" s="39" t="s">
        <v>33</v>
      </c>
      <c r="F39" s="32" t="s">
        <v>73</v>
      </c>
      <c r="G39" s="43">
        <v>12.0</v>
      </c>
      <c r="H39" s="43">
        <v>12.0</v>
      </c>
      <c r="I39" s="43">
        <v>11.0</v>
      </c>
      <c r="J39" s="43">
        <v>9.0</v>
      </c>
      <c r="K39" s="43">
        <v>8.0</v>
      </c>
      <c r="L39" s="43">
        <v>7.0</v>
      </c>
      <c r="M39" s="43">
        <v>6.0</v>
      </c>
      <c r="N39" s="43">
        <v>5.0</v>
      </c>
      <c r="O39" s="43">
        <v>4.0</v>
      </c>
      <c r="P39" s="43">
        <v>3.0</v>
      </c>
      <c r="Q39" s="43">
        <v>2.0</v>
      </c>
      <c r="R39" s="43">
        <v>1.0</v>
      </c>
      <c r="S39" s="43">
        <v>0.0</v>
      </c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 t="str">
        <f t="shared" ref="AE39:AF39" si="20">IF(OR(AE$21="",$G39=""),"",AD39)</f>
        <v/>
      </c>
      <c r="AF39" s="33" t="str">
        <f t="shared" si="20"/>
        <v/>
      </c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</sheetData>
  <mergeCells count="3">
    <mergeCell ref="D3:H3"/>
    <mergeCell ref="D4:H4"/>
    <mergeCell ref="D5:H5"/>
  </mergeCells>
  <conditionalFormatting sqref="L22:AF39 C26:K39">
    <cfRule type="expression" dxfId="0" priority="1" stopIfTrue="1">
      <formula>$F18="Done"</formula>
    </cfRule>
  </conditionalFormatting>
  <conditionalFormatting sqref="L22:AF39 C26:K39">
    <cfRule type="expression" dxfId="1" priority="2" stopIfTrue="1">
      <formula>$F18="Ongoing"</formula>
    </cfRule>
  </conditionalFormatting>
  <conditionalFormatting sqref="B22:AF39">
    <cfRule type="expression" dxfId="0" priority="3" stopIfTrue="1">
      <formula>$F22="Terminado"</formula>
    </cfRule>
  </conditionalFormatting>
  <conditionalFormatting sqref="B22:AF39">
    <cfRule type="expression" dxfId="1" priority="4" stopIfTrue="1">
      <formula>$F22="En Progreso"</formula>
    </cfRule>
  </conditionalFormatting>
  <dataValidations>
    <dataValidation type="list" allowBlank="1" sqref="F10:F15 F22:F39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5"/>
      <c r="C7" s="23"/>
      <c r="D7" s="46"/>
      <c r="E7" s="46"/>
      <c r="F7" s="46"/>
      <c r="G7" s="46"/>
      <c r="H7" s="46"/>
      <c r="I7" s="45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5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23"/>
    </row>
    <row r="8" ht="12.75" customHeight="1">
      <c r="A8" s="23"/>
      <c r="B8" s="23"/>
      <c r="C8" s="48">
        <v>3.0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49"/>
      <c r="C16" s="49" t="s">
        <v>3</v>
      </c>
      <c r="D16" s="50">
        <v>21.0</v>
      </c>
      <c r="E16" s="49"/>
      <c r="F16" s="51"/>
      <c r="G16" s="49" t="s">
        <v>4</v>
      </c>
      <c r="H16" s="49" t="s">
        <v>5</v>
      </c>
      <c r="I16" s="49"/>
      <c r="J16" s="49"/>
      <c r="K16" s="49"/>
      <c r="L16" s="49"/>
      <c r="M16" s="49"/>
      <c r="N16" s="49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</row>
    <row r="17" ht="12.75" customHeight="1">
      <c r="B17" s="25"/>
      <c r="C17" s="25" t="s">
        <v>6</v>
      </c>
      <c r="D17" s="26">
        <v>21.0</v>
      </c>
      <c r="E17" s="25" t="s">
        <v>7</v>
      </c>
      <c r="F17" s="25" t="s">
        <v>8</v>
      </c>
      <c r="G17" s="52">
        <v>400.0</v>
      </c>
      <c r="H17" s="30">
        <f>IF(AND(SUM(OFFSET(H21,1,0,'Sprint 3'!TaskRows,1))=0),0,SUM(OFFSET(H21,1,0,'Sprint 3'!TaskRows,1)))</f>
        <v>162</v>
      </c>
      <c r="I17" s="30">
        <f>IF(AND(SUM(OFFSET(I21,1,0,'Sprint 3'!TaskRows,1))=0),"",SUM(OFFSET(I21,1,0,'Sprint 3'!TaskRows,1)))</f>
        <v>10</v>
      </c>
      <c r="J17" s="30" t="str">
        <f>IF(AND(SUM(OFFSET(J21,1,0,'Sprint 3'!TaskRows,1))=0),"",SUM(OFFSET(J21,1,0,'Sprint 3'!TaskRows,1)))</f>
        <v/>
      </c>
      <c r="K17" s="30" t="str">
        <f>IF(AND(SUM(OFFSET(K21,1,0,'Sprint 3'!TaskRows,1))=0),"",SUM(OFFSET(K21,1,0,'Sprint 3'!TaskRows,1)))</f>
        <v/>
      </c>
      <c r="L17" s="30" t="str">
        <f>IF(AND(SUM(OFFSET(L21,1,0,'Sprint 3'!TaskRows,1))=0),"",SUM(OFFSET(L21,1,0,'Sprint 3'!TaskRows,1)))</f>
        <v/>
      </c>
      <c r="M17" s="30" t="str">
        <f>IF(AND(SUM(OFFSET(M21,1,0,'Sprint 3'!TaskRows,1))=0),"",SUM(OFFSET(M21,1,0,'Sprint 3'!TaskRows,1)))</f>
        <v/>
      </c>
      <c r="N17" s="30" t="str">
        <f>IF(AND(SUM(OFFSET(N21,1,0,'Sprint 3'!TaskRows,1))=0),"",SUM(OFFSET(N21,1,0,'Sprint 3'!TaskRows,1)))</f>
        <v/>
      </c>
      <c r="O17" s="30" t="str">
        <f>IF(AND(SUM(OFFSET(O21,1,0,'Sprint 3'!TaskRows,1))=0),"",SUM(OFFSET(O21,1,0,'Sprint 3'!TaskRows,1)))</f>
        <v/>
      </c>
      <c r="P17" s="30" t="str">
        <f>IF(AND(SUM(OFFSET(P21,1,0,'Sprint 3'!TaskRows,1))=0),"",SUM(OFFSET(P21,1,0,'Sprint 3'!TaskRows,1)))</f>
        <v/>
      </c>
      <c r="Q17" s="30" t="str">
        <f>IF(AND(SUM(OFFSET(Q21,1,0,'Sprint 3'!TaskRows,1))=0),"",SUM(OFFSET(Q21,1,0,'Sprint 3'!TaskRows,1)))</f>
        <v/>
      </c>
      <c r="R17" s="30" t="str">
        <f>IF(AND(SUM(OFFSET(R21,1,0,'Sprint 3'!TaskRows,1))=0),"",SUM(OFFSET(R21,1,0,'Sprint 3'!TaskRows,1)))</f>
        <v/>
      </c>
      <c r="S17" s="30" t="str">
        <f>IF(AND(SUM(OFFSET(S21,1,0,'Sprint 3'!TaskRows,1))=0),"",SUM(OFFSET(S21,1,0,'Sprint 3'!TaskRows,1)))</f>
        <v/>
      </c>
      <c r="T17" s="30" t="str">
        <f>IF(AND(SUM(OFFSET(T21,1,0,'Sprint 3'!TaskRows,1))=0),"",SUM(OFFSET(T21,1,0,'Sprint 3'!TaskRows,1)))</f>
        <v/>
      </c>
      <c r="U17" s="30" t="str">
        <f>IF(AND(SUM(OFFSET(U21,1,0,'Sprint 3'!TaskRows,1))=0),"",SUM(OFFSET(U21,1,0,'Sprint 3'!TaskRows,1)))</f>
        <v/>
      </c>
      <c r="V17" s="30" t="str">
        <f>IF(AND(SUM(OFFSET(V21,1,0,'Sprint 3'!TaskRows,1))=0),"",SUM(OFFSET(V21,1,0,'Sprint 3'!TaskRows,1)))</f>
        <v/>
      </c>
      <c r="W17" s="30" t="str">
        <f>IF(AND(SUM(OFFSET(W21,1,0,'Sprint 3'!TaskRows,1))=0),"",SUM(OFFSET(W21,1,0,'Sprint 3'!TaskRows,1)))</f>
        <v/>
      </c>
      <c r="X17" s="30" t="str">
        <f>IF(AND(SUM(OFFSET(X21,1,0,'Sprint 3'!TaskRows,1))=0),"",SUM(OFFSET(X21,1,0,'Sprint 3'!TaskRows,1)))</f>
        <v/>
      </c>
      <c r="Y17" s="30" t="str">
        <f>IF(AND(SUM(OFFSET(Y21,1,0,'Sprint 3'!TaskRows,1))=0),"",SUM(OFFSET(Y21,1,0,'Sprint 3'!TaskRows,1)))</f>
        <v/>
      </c>
      <c r="Z17" s="30" t="str">
        <f>IF(AND(SUM(OFFSET(Z21,1,0,'Sprint 3'!TaskRows,1))=0),"",SUM(OFFSET(Z21,1,0,'Sprint 3'!TaskRows,1)))</f>
        <v/>
      </c>
      <c r="AA17" s="30" t="str">
        <f>IF(AND(SUM(OFFSET(AA21,1,0,'Sprint 3'!TaskRows,1))=0),"",SUM(OFFSET(AA21,1,0,'Sprint 3'!TaskRows,1)))</f>
        <v/>
      </c>
      <c r="AB17" s="30" t="str">
        <f>IF(AND(SUM(OFFSET(AB21,1,0,'Sprint 3'!TaskRows,1))=0),"",SUM(OFFSET(AB21,1,0,'Sprint 3'!TaskRows,1)))</f>
        <v/>
      </c>
      <c r="AC17" s="30" t="str">
        <f>IF(AND(SUM(OFFSET(AC21,1,0,'Sprint 3'!TaskRows,1))=0),"",SUM(OFFSET(AC21,1,0,'Sprint 3'!TaskRows,1)))</f>
        <v/>
      </c>
      <c r="AD17" s="30" t="str">
        <f>IF(AND(SUM(OFFSET(AD21,1,0,'Sprint 3'!TaskRows,1))=0),"",SUM(OFFSET(AD21,1,0,'Sprint 3'!TaskRows,1)))</f>
        <v/>
      </c>
      <c r="AE17" s="30" t="str">
        <f>IF(AND(SUM(OFFSET(AE21,1,0,'Sprint 3'!TaskRows,1))=0),"",SUM(OFFSET(AE21,1,0,'Sprint 3'!TaskRows,1)))</f>
        <v/>
      </c>
      <c r="AF17" s="30" t="str">
        <f>IF(AND(SUM(OFFSET(AF21,1,0,'Sprint 3'!TaskRows,1))=0),"",SUM(OFFSET(AF21,1,0,'Sprint 3'!TaskRows,1)))</f>
        <v/>
      </c>
    </row>
    <row r="18" ht="12.75" hidden="1" customHeight="1">
      <c r="B18" s="32"/>
      <c r="C18" s="32" t="s">
        <v>9</v>
      </c>
      <c r="D18" s="33">
        <f>IF(COUNTA(C22:C214)=0,1,COUNTA(C22:C214))</f>
        <v>15</v>
      </c>
      <c r="E18" s="32" t="s">
        <v>10</v>
      </c>
      <c r="F18" s="33">
        <f>IF(COUNTIF(H17:AF17,"&gt;0")=0,1,COUNTIF(H17:AF17,"&gt;0"))</f>
        <v>2</v>
      </c>
      <c r="G18" s="33"/>
      <c r="H18" s="33">
        <f>IF(H21="","",$G17-$G17/($D16-1)*(H21-1))</f>
        <v>400</v>
      </c>
      <c r="I18" s="33">
        <f>IF(I21="","",'Sprint 3'!TotalEffort-'Sprint 3'!TotalEffort/('Sprint 3'!ImplementationDays)*(I21-1))</f>
        <v>380.952381</v>
      </c>
      <c r="J18" s="33">
        <f>IF(J21="","",'Sprint 3'!TotalEffort-'Sprint 3'!TotalEffort/('Sprint 3'!ImplementationDays)*(J21-1))</f>
        <v>361.9047619</v>
      </c>
      <c r="K18" s="33">
        <f>IF(K21="","",'Sprint 3'!TotalEffort-'Sprint 3'!TotalEffort/('Sprint 3'!ImplementationDays)*(K21-1))</f>
        <v>342.8571429</v>
      </c>
      <c r="L18" s="33">
        <f>IF(L21="","",'Sprint 3'!TotalEffort-'Sprint 3'!TotalEffort/('Sprint 3'!ImplementationDays)*(L21-1))</f>
        <v>323.8095238</v>
      </c>
      <c r="M18" s="33">
        <f>IF(M21="","",'Sprint 3'!TotalEffort-'Sprint 3'!TotalEffort/('Sprint 3'!ImplementationDays)*(M21-1))</f>
        <v>304.7619048</v>
      </c>
      <c r="N18" s="33">
        <f>IF(N21="","",'Sprint 3'!TotalEffort-'Sprint 3'!TotalEffort/('Sprint 3'!ImplementationDays)*(N21-1))</f>
        <v>285.7142857</v>
      </c>
      <c r="O18" s="33">
        <f>IF(O21="","",'Sprint 3'!TotalEffort-'Sprint 3'!TotalEffort/('Sprint 3'!ImplementationDays)*(O21-1))</f>
        <v>266.6666667</v>
      </c>
      <c r="P18" s="33">
        <f>IF(P21="","",'Sprint 3'!TotalEffort-'Sprint 3'!TotalEffort/('Sprint 3'!ImplementationDays)*(P21-1))</f>
        <v>247.6190476</v>
      </c>
      <c r="Q18" s="33">
        <f>IF(Q21="","",'Sprint 3'!TotalEffort-'Sprint 3'!TotalEffort/('Sprint 3'!ImplementationDays)*(Q21-1))</f>
        <v>228.5714286</v>
      </c>
      <c r="R18" s="33">
        <f>IF(R21="","",'Sprint 3'!TotalEffort-'Sprint 3'!TotalEffort/('Sprint 3'!ImplementationDays)*(R21-1))</f>
        <v>209.5238095</v>
      </c>
      <c r="S18" s="33">
        <f>IF(S21="","",'Sprint 3'!TotalEffort-'Sprint 3'!TotalEffort/('Sprint 3'!ImplementationDays)*(S21-1))</f>
        <v>190.4761905</v>
      </c>
      <c r="T18" s="33">
        <f>IF(T21="","",'Sprint 3'!TotalEffort-'Sprint 3'!TotalEffort/('Sprint 3'!ImplementationDays)*(T21-1))</f>
        <v>171.4285714</v>
      </c>
      <c r="U18" s="33">
        <f>IF(U21="","",'Sprint 3'!TotalEffort-'Sprint 3'!TotalEffort/('Sprint 3'!ImplementationDays)*(U21-1))</f>
        <v>152.3809524</v>
      </c>
      <c r="V18" s="33">
        <f>IF(V21="","",'Sprint 3'!TotalEffort-'Sprint 3'!TotalEffort/('Sprint 3'!ImplementationDays)*(V21-1))</f>
        <v>133.3333333</v>
      </c>
      <c r="W18" s="33">
        <f>IF(W21="","",'Sprint 3'!TotalEffort-'Sprint 3'!TotalEffort/('Sprint 3'!ImplementationDays)*(W21-1))</f>
        <v>114.2857143</v>
      </c>
      <c r="X18" s="33">
        <f>IF(X21="","",'Sprint 3'!TotalEffort-'Sprint 3'!TotalEffort/('Sprint 3'!ImplementationDays)*(X21-1))</f>
        <v>95.23809524</v>
      </c>
      <c r="Y18" s="33">
        <f>IF(Y21="","",'Sprint 3'!TotalEffort-'Sprint 3'!TotalEffort/('Sprint 3'!ImplementationDays)*(Y21-1))</f>
        <v>76.19047619</v>
      </c>
      <c r="Z18" s="33">
        <f>IF(Z21="","",'Sprint 3'!TotalEffort-'Sprint 3'!TotalEffort/('Sprint 3'!ImplementationDays)*(Z21-1))</f>
        <v>57.14285714</v>
      </c>
      <c r="AA18" s="33">
        <f>IF(AA21="","",'Sprint 3'!TotalEffort-'Sprint 3'!TotalEffort/('Sprint 3'!ImplementationDays)*(AA21-1))</f>
        <v>38.0952381</v>
      </c>
      <c r="AB18" s="33">
        <f>IF(AB21="","",'Sprint 3'!TotalEffort-'Sprint 3'!TotalEffort/('Sprint 3'!ImplementationDays)*(AB21-1))</f>
        <v>19.04761905</v>
      </c>
      <c r="AC18" s="33" t="str">
        <f>IF(AC21="","",'Sprint 3'!TotalEffort-'Sprint 3'!TotalEffort/('Sprint 3'!ImplementationDays)*(AC21-1))</f>
        <v/>
      </c>
      <c r="AD18" s="33" t="str">
        <f>IF(AD21="","",'Sprint 3'!TotalEffort-'Sprint 3'!TotalEffort/('Sprint 3'!ImplementationDays)*(AD21-1))</f>
        <v/>
      </c>
      <c r="AE18" s="33" t="str">
        <f>IF(AE21="","",'Sprint 3'!TotalEffort-'Sprint 3'!TotalEffort/('Sprint 3'!ImplementationDays)*(AE21-1))</f>
        <v/>
      </c>
      <c r="AF18" s="33" t="str">
        <f>IF(AF21="","",'Sprint 3'!TotalEffort-'Sprint 3'!TotalEffort/('Sprint 3'!ImplementationDays)*(AF21-1))</f>
        <v/>
      </c>
    </row>
    <row r="19" ht="12.75" hidden="1" customHeight="1">
      <c r="B19" s="32"/>
      <c r="C19" s="34" t="s">
        <v>11</v>
      </c>
      <c r="D19" s="32"/>
      <c r="E19" s="32" t="s">
        <v>12</v>
      </c>
      <c r="F19" s="33"/>
      <c r="G19" s="33"/>
      <c r="H19" s="33">
        <f t="array" ref="H19">IF(TREND(OFFSET($H17,0,'Sprint 3'!DoneDays-'Sprint 3'!TrendDays,1,'Sprint 3'!TrendDays),OFFSET($H20,0,'Sprint 3'!DoneDays-'Sprint 3'!TrendDays,1,'Sprint 3'!TrendDays),H20)&lt;0,"",TREND(OFFSET($H17,0,'Sprint 3'!DoneDays-'Sprint 3'!TrendDays,1,'Sprint 3'!TrendDays),OFFSET($H20,0,'Sprint 3'!DoneDays-'Sprint 3'!TrendDays,1,'Sprint 3'!TrendDays),H20))</f>
        <v>162</v>
      </c>
      <c r="I19" s="33">
        <f t="array" ref="I19">IF(TREND(OFFSET($H17,0,'Sprint 3'!DoneDays-'Sprint 3'!TrendDays,1,'Sprint 3'!TrendDays),OFFSET($H20,0,'Sprint 3'!DoneDays-'Sprint 3'!TrendDays,1,'Sprint 3'!TrendDays),I20)&lt;0,"",TREND(OFFSET($H17,0,'Sprint 3'!DoneDays-'Sprint 3'!TrendDays,1,'Sprint 3'!TrendDays),OFFSET($H20,0,'Sprint 3'!DoneDays-'Sprint 3'!TrendDays,1,'Sprint 3'!TrendDays),I20))</f>
        <v>10</v>
      </c>
      <c r="J19" s="33" t="str">
        <f t="array" ref="J19">IF(TREND(OFFSET($H17,0,'Sprint 3'!DoneDays-'Sprint 3'!TrendDays,1,'Sprint 3'!TrendDays),OFFSET($H20,0,'Sprint 3'!DoneDays-'Sprint 3'!TrendDays,1,'Sprint 3'!TrendDays),J20)&lt;0,"",TREND(OFFSET($H17,0,'Sprint 3'!DoneDays-'Sprint 3'!TrendDays,1,'Sprint 3'!TrendDays),OFFSET($H20,0,'Sprint 3'!DoneDays-'Sprint 3'!TrendDays,1,'Sprint 3'!TrendDays),J20))</f>
        <v/>
      </c>
      <c r="K19" s="33" t="str">
        <f t="array" ref="K19">IF(TREND(OFFSET($H17,0,'Sprint 3'!DoneDays-'Sprint 3'!TrendDays,1,'Sprint 3'!TrendDays),OFFSET($H20,0,'Sprint 3'!DoneDays-'Sprint 3'!TrendDays,1,'Sprint 3'!TrendDays),K20)&lt;0,"",TREND(OFFSET($H17,0,'Sprint 3'!DoneDays-'Sprint 3'!TrendDays,1,'Sprint 3'!TrendDays),OFFSET($H20,0,'Sprint 3'!DoneDays-'Sprint 3'!TrendDays,1,'Sprint 3'!TrendDays),K20))</f>
        <v/>
      </c>
      <c r="L19" s="33" t="str">
        <f t="array" ref="L19">IF(TREND(OFFSET($H17,0,'Sprint 3'!DoneDays-'Sprint 3'!TrendDays,1,'Sprint 3'!TrendDays),OFFSET($H20,0,'Sprint 3'!DoneDays-'Sprint 3'!TrendDays,1,'Sprint 3'!TrendDays),L20)&lt;0,"",TREND(OFFSET($H17,0,'Sprint 3'!DoneDays-'Sprint 3'!TrendDays,1,'Sprint 3'!TrendDays),OFFSET($H20,0,'Sprint 3'!DoneDays-'Sprint 3'!TrendDays,1,'Sprint 3'!TrendDays),L20))</f>
        <v/>
      </c>
      <c r="M19" s="33" t="str">
        <f t="array" ref="M19">IF(TREND(OFFSET($H17,0,'Sprint 3'!DoneDays-'Sprint 3'!TrendDays,1,'Sprint 3'!TrendDays),OFFSET($H20,0,'Sprint 3'!DoneDays-'Sprint 3'!TrendDays,1,'Sprint 3'!TrendDays),M20)&lt;0,"",TREND(OFFSET($H17,0,'Sprint 3'!DoneDays-'Sprint 3'!TrendDays,1,'Sprint 3'!TrendDays),OFFSET($H20,0,'Sprint 3'!DoneDays-'Sprint 3'!TrendDays,1,'Sprint 3'!TrendDays),M20))</f>
        <v/>
      </c>
      <c r="N19" s="33" t="str">
        <f t="array" ref="N19">IF(TREND(OFFSET($H17,0,'Sprint 3'!DoneDays-'Sprint 3'!TrendDays,1,'Sprint 3'!TrendDays),OFFSET($H20,0,'Sprint 3'!DoneDays-'Sprint 3'!TrendDays,1,'Sprint 3'!TrendDays),N20)&lt;0,"",TREND(OFFSET($H17,0,'Sprint 3'!DoneDays-'Sprint 3'!TrendDays,1,'Sprint 3'!TrendDays),OFFSET($H20,0,'Sprint 3'!DoneDays-'Sprint 3'!TrendDays,1,'Sprint 3'!TrendDays),N20))</f>
        <v/>
      </c>
      <c r="O19" s="33" t="str">
        <f t="array" ref="O19">IF(TREND(OFFSET($H17,0,'Sprint 3'!DoneDays-'Sprint 3'!TrendDays,1,'Sprint 3'!TrendDays),OFFSET($H20,0,'Sprint 3'!DoneDays-'Sprint 3'!TrendDays,1,'Sprint 3'!TrendDays),O20)&lt;0,"",TREND(OFFSET($H17,0,'Sprint 3'!DoneDays-'Sprint 3'!TrendDays,1,'Sprint 3'!TrendDays),OFFSET($H20,0,'Sprint 3'!DoneDays-'Sprint 3'!TrendDays,1,'Sprint 3'!TrendDays),O20))</f>
        <v/>
      </c>
      <c r="P19" s="33" t="str">
        <f t="array" ref="P19">IF(TREND(OFFSET($H17,0,'Sprint 3'!DoneDays-'Sprint 3'!TrendDays,1,'Sprint 3'!TrendDays),OFFSET($H20,0,'Sprint 3'!DoneDays-'Sprint 3'!TrendDays,1,'Sprint 3'!TrendDays),P20)&lt;0,"",TREND(OFFSET($H17,0,'Sprint 3'!DoneDays-'Sprint 3'!TrendDays,1,'Sprint 3'!TrendDays),OFFSET($H20,0,'Sprint 3'!DoneDays-'Sprint 3'!TrendDays,1,'Sprint 3'!TrendDays),P20))</f>
        <v/>
      </c>
      <c r="Q19" s="33" t="str">
        <f t="array" ref="Q19">IF(TREND(OFFSET($H17,0,'Sprint 3'!DoneDays-'Sprint 3'!TrendDays,1,'Sprint 3'!TrendDays),OFFSET($H20,0,'Sprint 3'!DoneDays-'Sprint 3'!TrendDays,1,'Sprint 3'!TrendDays),Q20)&lt;0,"",TREND(OFFSET($H17,0,'Sprint 3'!DoneDays-'Sprint 3'!TrendDays,1,'Sprint 3'!TrendDays),OFFSET($H20,0,'Sprint 3'!DoneDays-'Sprint 3'!TrendDays,1,'Sprint 3'!TrendDays),Q20))</f>
        <v/>
      </c>
      <c r="R19" s="33" t="str">
        <f t="array" ref="R19">IF(TREND(OFFSET($H17,0,'Sprint 3'!DoneDays-'Sprint 3'!TrendDays,1,'Sprint 3'!TrendDays),OFFSET($H20,0,'Sprint 3'!DoneDays-'Sprint 3'!TrendDays,1,'Sprint 3'!TrendDays),R20)&lt;0,"",TREND(OFFSET($H17,0,'Sprint 3'!DoneDays-'Sprint 3'!TrendDays,1,'Sprint 3'!TrendDays),OFFSET($H20,0,'Sprint 3'!DoneDays-'Sprint 3'!TrendDays,1,'Sprint 3'!TrendDays),R20))</f>
        <v/>
      </c>
      <c r="S19" s="33" t="str">
        <f t="array" ref="S19">IF(TREND(OFFSET($H17,0,'Sprint 3'!DoneDays-'Sprint 3'!TrendDays,1,'Sprint 3'!TrendDays),OFFSET($H20,0,'Sprint 3'!DoneDays-'Sprint 3'!TrendDays,1,'Sprint 3'!TrendDays),S20)&lt;0,"",TREND(OFFSET($H17,0,'Sprint 3'!DoneDays-'Sprint 3'!TrendDays,1,'Sprint 3'!TrendDays),OFFSET($H20,0,'Sprint 3'!DoneDays-'Sprint 3'!TrendDays,1,'Sprint 3'!TrendDays),S20))</f>
        <v/>
      </c>
      <c r="T19" s="33" t="str">
        <f t="array" ref="T19">IF(TREND(OFFSET($H17,0,'Sprint 3'!DoneDays-'Sprint 3'!TrendDays,1,'Sprint 3'!TrendDays),OFFSET($H20,0,'Sprint 3'!DoneDays-'Sprint 3'!TrendDays,1,'Sprint 3'!TrendDays),T20)&lt;0,"",TREND(OFFSET($H17,0,'Sprint 3'!DoneDays-'Sprint 3'!TrendDays,1,'Sprint 3'!TrendDays),OFFSET($H20,0,'Sprint 3'!DoneDays-'Sprint 3'!TrendDays,1,'Sprint 3'!TrendDays),T20))</f>
        <v/>
      </c>
      <c r="U19" s="33" t="str">
        <f t="array" ref="U19">IF(TREND(OFFSET($H17,0,'Sprint 3'!DoneDays-'Sprint 3'!TrendDays,1,'Sprint 3'!TrendDays),OFFSET($H20,0,'Sprint 3'!DoneDays-'Sprint 3'!TrendDays,1,'Sprint 3'!TrendDays),U20)&lt;0,"",TREND(OFFSET($H17,0,'Sprint 3'!DoneDays-'Sprint 3'!TrendDays,1,'Sprint 3'!TrendDays),OFFSET($H20,0,'Sprint 3'!DoneDays-'Sprint 3'!TrendDays,1,'Sprint 3'!TrendDays),U20))</f>
        <v/>
      </c>
      <c r="V19" s="33" t="str">
        <f t="array" ref="V19">IF(TREND(OFFSET($H17,0,'Sprint 3'!DoneDays-'Sprint 3'!TrendDays,1,'Sprint 3'!TrendDays),OFFSET($H20,0,'Sprint 3'!DoneDays-'Sprint 3'!TrendDays,1,'Sprint 3'!TrendDays),V20)&lt;0,"",TREND(OFFSET($H17,0,'Sprint 3'!DoneDays-'Sprint 3'!TrendDays,1,'Sprint 3'!TrendDays),OFFSET($H20,0,'Sprint 3'!DoneDays-'Sprint 3'!TrendDays,1,'Sprint 3'!TrendDays),V20))</f>
        <v/>
      </c>
      <c r="W19" s="33" t="str">
        <f t="array" ref="W19">IF(TREND(OFFSET($H17,0,'Sprint 3'!DoneDays-'Sprint 3'!TrendDays,1,'Sprint 3'!TrendDays),OFFSET($H20,0,'Sprint 3'!DoneDays-'Sprint 3'!TrendDays,1,'Sprint 3'!TrendDays),W20)&lt;0,"",TREND(OFFSET($H17,0,'Sprint 3'!DoneDays-'Sprint 3'!TrendDays,1,'Sprint 3'!TrendDays),OFFSET($H20,0,'Sprint 3'!DoneDays-'Sprint 3'!TrendDays,1,'Sprint 3'!TrendDays),W20))</f>
        <v/>
      </c>
      <c r="X19" s="33" t="str">
        <f t="array" ref="X19">IF(TREND(OFFSET($H17,0,'Sprint 3'!DoneDays-'Sprint 3'!TrendDays,1,'Sprint 3'!TrendDays),OFFSET($H20,0,'Sprint 3'!DoneDays-'Sprint 3'!TrendDays,1,'Sprint 3'!TrendDays),X20)&lt;0,"",TREND(OFFSET($H17,0,'Sprint 3'!DoneDays-'Sprint 3'!TrendDays,1,'Sprint 3'!TrendDays),OFFSET($H20,0,'Sprint 3'!DoneDays-'Sprint 3'!TrendDays,1,'Sprint 3'!TrendDays),X20))</f>
        <v/>
      </c>
      <c r="Y19" s="33" t="str">
        <f t="array" ref="Y19">IF(TREND(OFFSET($H17,0,'Sprint 3'!DoneDays-'Sprint 3'!TrendDays,1,'Sprint 3'!TrendDays),OFFSET($H20,0,'Sprint 3'!DoneDays-'Sprint 3'!TrendDays,1,'Sprint 3'!TrendDays),Y20)&lt;0,"",TREND(OFFSET($H17,0,'Sprint 3'!DoneDays-'Sprint 3'!TrendDays,1,'Sprint 3'!TrendDays),OFFSET($H20,0,'Sprint 3'!DoneDays-'Sprint 3'!TrendDays,1,'Sprint 3'!TrendDays),Y20))</f>
        <v/>
      </c>
      <c r="Z19" s="33" t="str">
        <f t="array" ref="Z19">IF(TREND(OFFSET($H17,0,'Sprint 3'!DoneDays-'Sprint 3'!TrendDays,1,'Sprint 3'!TrendDays),OFFSET($H20,0,'Sprint 3'!DoneDays-'Sprint 3'!TrendDays,1,'Sprint 3'!TrendDays),Z20)&lt;0,"",TREND(OFFSET($H17,0,'Sprint 3'!DoneDays-'Sprint 3'!TrendDays,1,'Sprint 3'!TrendDays),OFFSET($H20,0,'Sprint 3'!DoneDays-'Sprint 3'!TrendDays,1,'Sprint 3'!TrendDays),Z20))</f>
        <v/>
      </c>
      <c r="AA19" s="33" t="str">
        <f t="array" ref="AA19">IF(TREND(OFFSET($H17,0,'Sprint 3'!DoneDays-'Sprint 3'!TrendDays,1,'Sprint 3'!TrendDays),OFFSET($H20,0,'Sprint 3'!DoneDays-'Sprint 3'!TrendDays,1,'Sprint 3'!TrendDays),AA20)&lt;0,"",TREND(OFFSET($H17,0,'Sprint 3'!DoneDays-'Sprint 3'!TrendDays,1,'Sprint 3'!TrendDays),OFFSET($H20,0,'Sprint 3'!DoneDays-'Sprint 3'!TrendDays,1,'Sprint 3'!TrendDays),AA20))</f>
        <v/>
      </c>
      <c r="AB19" s="33" t="str">
        <f t="array" ref="AB19">IF(TREND(OFFSET($H17,0,'Sprint 3'!DoneDays-'Sprint 3'!TrendDays,1,'Sprint 3'!TrendDays),OFFSET($H20,0,'Sprint 3'!DoneDays-'Sprint 3'!TrendDays,1,'Sprint 3'!TrendDays),AB20)&lt;0,"",TREND(OFFSET($H17,0,'Sprint 3'!DoneDays-'Sprint 3'!TrendDays,1,'Sprint 3'!TrendDays),OFFSET($H20,0,'Sprint 3'!DoneDays-'Sprint 3'!TrendDays,1,'Sprint 3'!TrendDays),AB20))</f>
        <v/>
      </c>
      <c r="AC19" s="33" t="str">
        <f t="array" ref="AC19">IF(TREND(OFFSET($H17,0,'Sprint 3'!DoneDays-'Sprint 3'!TrendDays,1,'Sprint 3'!TrendDays),OFFSET($H20,0,'Sprint 3'!DoneDays-'Sprint 3'!TrendDays,1,'Sprint 3'!TrendDays),AC20)&lt;0,"",TREND(OFFSET($H17,0,'Sprint 3'!DoneDays-'Sprint 3'!TrendDays,1,'Sprint 3'!TrendDays),OFFSET($H20,0,'Sprint 3'!DoneDays-'Sprint 3'!TrendDays,1,'Sprint 3'!TrendDays),AC20))</f>
        <v/>
      </c>
      <c r="AD19" s="33" t="str">
        <f t="array" ref="AD19">IF(TREND(OFFSET($H17,0,'Sprint 3'!DoneDays-'Sprint 3'!TrendDays,1,'Sprint 3'!TrendDays),OFFSET($H20,0,'Sprint 3'!DoneDays-'Sprint 3'!TrendDays,1,'Sprint 3'!TrendDays),AD20)&lt;0,"",TREND(OFFSET($H17,0,'Sprint 3'!DoneDays-'Sprint 3'!TrendDays,1,'Sprint 3'!TrendDays),OFFSET($H20,0,'Sprint 3'!DoneDays-'Sprint 3'!TrendDays,1,'Sprint 3'!TrendDays),AD20))</f>
        <v/>
      </c>
      <c r="AE19" s="33" t="str">
        <f t="array" ref="AE19">IF(TREND(OFFSET($H17,0,'Sprint 3'!DoneDays-'Sprint 3'!TrendDays,1,'Sprint 3'!TrendDays),OFFSET($H20,0,'Sprint 3'!DoneDays-'Sprint 3'!TrendDays,1,'Sprint 3'!TrendDays),AE20)&lt;0,"",TREND(OFFSET($H17,0,'Sprint 3'!DoneDays-'Sprint 3'!TrendDays,1,'Sprint 3'!TrendDays),OFFSET($H20,0,'Sprint 3'!DoneDays-'Sprint 3'!TrendDays,1,'Sprint 3'!TrendDays),AE20))</f>
        <v/>
      </c>
      <c r="AF19" s="33" t="str">
        <f t="array" ref="AF19">IF(TREND(OFFSET($H17,0,'Sprint 3'!DoneDays-'Sprint 3'!TrendDays,1,'Sprint 3'!TrendDays),OFFSET($H20,0,'Sprint 3'!DoneDays-'Sprint 3'!TrendDays,1,'Sprint 3'!TrendDays),AF20)&lt;0,"",TREND(OFFSET($H17,0,'Sprint 3'!DoneDays-'Sprint 3'!TrendDays,1,'Sprint 3'!TrendDays),OFFSET($H20,0,'Sprint 3'!DoneDays-'Sprint 3'!TrendDays,1,'Sprint 3'!TrendDays),AF20))</f>
        <v/>
      </c>
    </row>
    <row r="20" ht="12.75" hidden="1" customHeight="1">
      <c r="B20" s="32"/>
      <c r="C20" s="34" t="s">
        <v>13</v>
      </c>
      <c r="D20" s="32"/>
      <c r="E20" s="32" t="s">
        <v>14</v>
      </c>
      <c r="F20" s="33">
        <f>IF('Sprint 3'!DoneDays&gt;D17,D17,'Sprint 3'!DoneDays)</f>
        <v>2</v>
      </c>
      <c r="G20" s="33"/>
      <c r="H20" s="33">
        <f>IF('Sprint 3'!DoneDays&gt;G20,G20+1,"")</f>
        <v>1</v>
      </c>
      <c r="I20" s="33">
        <v>2.0</v>
      </c>
      <c r="J20" s="33">
        <v>3.0</v>
      </c>
      <c r="K20" s="33">
        <v>4.0</v>
      </c>
      <c r="L20" s="33">
        <v>5.0</v>
      </c>
      <c r="M20" s="33">
        <v>6.0</v>
      </c>
      <c r="N20" s="33">
        <v>7.0</v>
      </c>
      <c r="O20" s="33">
        <v>8.0</v>
      </c>
      <c r="P20" s="33">
        <v>9.0</v>
      </c>
      <c r="Q20" s="33">
        <v>10.0</v>
      </c>
      <c r="R20" s="33">
        <v>11.0</v>
      </c>
      <c r="S20" s="33">
        <v>12.0</v>
      </c>
      <c r="T20" s="33">
        <v>13.0</v>
      </c>
      <c r="U20" s="33">
        <v>14.0</v>
      </c>
      <c r="V20" s="33">
        <v>15.0</v>
      </c>
      <c r="W20" s="33">
        <v>16.0</v>
      </c>
      <c r="X20" s="33">
        <v>17.0</v>
      </c>
      <c r="Y20" s="33">
        <v>18.0</v>
      </c>
      <c r="Z20" s="33">
        <v>19.0</v>
      </c>
      <c r="AA20" s="33">
        <v>20.0</v>
      </c>
      <c r="AB20" s="33">
        <v>21.0</v>
      </c>
      <c r="AC20" s="33">
        <v>22.0</v>
      </c>
      <c r="AD20" s="33">
        <v>23.0</v>
      </c>
      <c r="AE20" s="33">
        <v>24.0</v>
      </c>
      <c r="AF20" s="33">
        <v>25.0</v>
      </c>
    </row>
    <row r="21" ht="12.75" customHeight="1">
      <c r="B21" s="25" t="s">
        <v>15</v>
      </c>
      <c r="C21" s="35" t="s">
        <v>16</v>
      </c>
      <c r="D21" s="35" t="s">
        <v>17</v>
      </c>
      <c r="E21" s="35" t="s">
        <v>18</v>
      </c>
      <c r="F21" s="35" t="s">
        <v>19</v>
      </c>
      <c r="G21" s="35" t="s">
        <v>20</v>
      </c>
      <c r="H21" s="35">
        <v>1.0</v>
      </c>
      <c r="I21" s="35">
        <f t="shared" ref="I21:AF21" si="1">IF($D$16&gt;H21,H21+1,"")</f>
        <v>2</v>
      </c>
      <c r="J21" s="35">
        <f t="shared" si="1"/>
        <v>3</v>
      </c>
      <c r="K21" s="35">
        <f t="shared" si="1"/>
        <v>4</v>
      </c>
      <c r="L21" s="35">
        <f t="shared" si="1"/>
        <v>5</v>
      </c>
      <c r="M21" s="35">
        <f t="shared" si="1"/>
        <v>6</v>
      </c>
      <c r="N21" s="35">
        <f t="shared" si="1"/>
        <v>7</v>
      </c>
      <c r="O21" s="35">
        <f t="shared" si="1"/>
        <v>8</v>
      </c>
      <c r="P21" s="35">
        <f t="shared" si="1"/>
        <v>9</v>
      </c>
      <c r="Q21" s="35">
        <f t="shared" si="1"/>
        <v>10</v>
      </c>
      <c r="R21" s="35">
        <f t="shared" si="1"/>
        <v>11</v>
      </c>
      <c r="S21" s="35">
        <f t="shared" si="1"/>
        <v>12</v>
      </c>
      <c r="T21" s="35">
        <f t="shared" si="1"/>
        <v>13</v>
      </c>
      <c r="U21" s="35">
        <f t="shared" si="1"/>
        <v>14</v>
      </c>
      <c r="V21" s="35">
        <f t="shared" si="1"/>
        <v>15</v>
      </c>
      <c r="W21" s="35">
        <f t="shared" si="1"/>
        <v>16</v>
      </c>
      <c r="X21" s="35">
        <f t="shared" si="1"/>
        <v>17</v>
      </c>
      <c r="Y21" s="35">
        <f t="shared" si="1"/>
        <v>18</v>
      </c>
      <c r="Z21" s="35">
        <f t="shared" si="1"/>
        <v>19</v>
      </c>
      <c r="AA21" s="35">
        <f t="shared" si="1"/>
        <v>20</v>
      </c>
      <c r="AB21" s="35">
        <f t="shared" si="1"/>
        <v>21</v>
      </c>
      <c r="AC21" s="35" t="str">
        <f t="shared" si="1"/>
        <v/>
      </c>
      <c r="AD21" s="35" t="str">
        <f t="shared" si="1"/>
        <v/>
      </c>
      <c r="AE21" s="35" t="str">
        <f t="shared" si="1"/>
        <v/>
      </c>
      <c r="AF21" s="35" t="str">
        <f t="shared" si="1"/>
        <v/>
      </c>
    </row>
    <row r="22" ht="12.75" customHeight="1">
      <c r="B22" s="42" t="s">
        <v>99</v>
      </c>
      <c r="C22" s="42" t="s">
        <v>100</v>
      </c>
      <c r="D22" s="26">
        <v>13.0</v>
      </c>
      <c r="E22" s="39" t="s">
        <v>23</v>
      </c>
      <c r="F22" s="39" t="s">
        <v>73</v>
      </c>
      <c r="G22" s="26">
        <v>10.0</v>
      </c>
      <c r="H22" s="33">
        <f t="shared" ref="H22:H36" si="2">IF(OR(H$21="",$G22=""),"",G22)</f>
        <v>10</v>
      </c>
      <c r="I22" s="26">
        <v>10.0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ht="12.75" customHeight="1">
      <c r="B23" s="42" t="s">
        <v>101</v>
      </c>
      <c r="C23" s="42" t="s">
        <v>102</v>
      </c>
      <c r="D23" s="26">
        <v>13.0</v>
      </c>
      <c r="E23" s="39" t="s">
        <v>68</v>
      </c>
      <c r="F23" s="39" t="s">
        <v>73</v>
      </c>
      <c r="G23" s="26">
        <v>4.0</v>
      </c>
      <c r="H23" s="33">
        <f t="shared" si="2"/>
        <v>4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ht="12.75" customHeight="1">
      <c r="B24" s="42" t="s">
        <v>103</v>
      </c>
      <c r="C24" s="42" t="s">
        <v>104</v>
      </c>
      <c r="D24" s="26">
        <v>13.0</v>
      </c>
      <c r="E24" s="39" t="s">
        <v>30</v>
      </c>
      <c r="F24" s="39" t="s">
        <v>73</v>
      </c>
      <c r="G24" s="26">
        <v>6.0</v>
      </c>
      <c r="H24" s="33">
        <f t="shared" si="2"/>
        <v>6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ht="12.75" customHeight="1">
      <c r="B25" s="42" t="s">
        <v>105</v>
      </c>
      <c r="C25" s="42" t="s">
        <v>106</v>
      </c>
      <c r="D25" s="26">
        <v>14.0</v>
      </c>
      <c r="E25" s="39" t="s">
        <v>33</v>
      </c>
      <c r="F25" s="39" t="s">
        <v>73</v>
      </c>
      <c r="G25" s="26">
        <v>25.0</v>
      </c>
      <c r="H25" s="33">
        <f t="shared" si="2"/>
        <v>25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ht="12.75" customHeight="1">
      <c r="B26" s="42" t="s">
        <v>107</v>
      </c>
      <c r="C26" s="42" t="s">
        <v>108</v>
      </c>
      <c r="D26" s="26">
        <v>14.0</v>
      </c>
      <c r="E26" s="39" t="s">
        <v>36</v>
      </c>
      <c r="F26" s="39" t="s">
        <v>73</v>
      </c>
      <c r="G26" s="26">
        <v>20.0</v>
      </c>
      <c r="H26" s="33">
        <f t="shared" si="2"/>
        <v>20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ht="12.75" customHeight="1">
      <c r="B27" s="42" t="s">
        <v>109</v>
      </c>
      <c r="C27" s="42" t="s">
        <v>110</v>
      </c>
      <c r="D27" s="26">
        <v>14.0</v>
      </c>
      <c r="E27" s="39" t="s">
        <v>39</v>
      </c>
      <c r="F27" s="39" t="s">
        <v>73</v>
      </c>
      <c r="G27" s="26">
        <v>15.0</v>
      </c>
      <c r="H27" s="33">
        <f t="shared" si="2"/>
        <v>15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ht="12.75" customHeight="1">
      <c r="B28" s="42" t="s">
        <v>111</v>
      </c>
      <c r="C28" s="42" t="s">
        <v>112</v>
      </c>
      <c r="D28" s="26">
        <v>15.0</v>
      </c>
      <c r="E28" s="39" t="s">
        <v>42</v>
      </c>
      <c r="F28" s="39" t="s">
        <v>73</v>
      </c>
      <c r="G28" s="26">
        <v>10.0</v>
      </c>
      <c r="H28" s="33">
        <f t="shared" si="2"/>
        <v>10</v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ht="12.75" customHeight="1">
      <c r="B29" s="42" t="s">
        <v>113</v>
      </c>
      <c r="C29" s="42" t="s">
        <v>114</v>
      </c>
      <c r="D29" s="26">
        <v>15.0</v>
      </c>
      <c r="E29" s="39" t="s">
        <v>23</v>
      </c>
      <c r="F29" s="39" t="s">
        <v>73</v>
      </c>
      <c r="G29" s="26">
        <v>5.0</v>
      </c>
      <c r="H29" s="33">
        <f t="shared" si="2"/>
        <v>5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ht="12.75" customHeight="1">
      <c r="B30" s="42" t="s">
        <v>115</v>
      </c>
      <c r="C30" s="42" t="s">
        <v>81</v>
      </c>
      <c r="D30" s="26">
        <v>15.0</v>
      </c>
      <c r="E30" s="39" t="s">
        <v>68</v>
      </c>
      <c r="F30" s="39" t="s">
        <v>73</v>
      </c>
      <c r="G30" s="26">
        <v>7.0</v>
      </c>
      <c r="H30" s="33">
        <f t="shared" si="2"/>
        <v>7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ht="12.75" customHeight="1">
      <c r="B31" s="42" t="s">
        <v>116</v>
      </c>
      <c r="C31" s="42" t="s">
        <v>117</v>
      </c>
      <c r="D31" s="26">
        <v>16.0</v>
      </c>
      <c r="E31" s="39" t="s">
        <v>30</v>
      </c>
      <c r="F31" s="39" t="s">
        <v>73</v>
      </c>
      <c r="G31" s="26">
        <v>10.0</v>
      </c>
      <c r="H31" s="33">
        <f t="shared" si="2"/>
        <v>10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ht="12.75" customHeight="1">
      <c r="B32" s="42" t="s">
        <v>118</v>
      </c>
      <c r="C32" s="42" t="s">
        <v>119</v>
      </c>
      <c r="D32" s="26">
        <v>16.0</v>
      </c>
      <c r="E32" s="39" t="s">
        <v>33</v>
      </c>
      <c r="F32" s="39" t="s">
        <v>73</v>
      </c>
      <c r="G32" s="26">
        <v>6.0</v>
      </c>
      <c r="H32" s="33">
        <f t="shared" si="2"/>
        <v>6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ht="12.75" customHeight="1">
      <c r="B33" s="42" t="s">
        <v>120</v>
      </c>
      <c r="C33" s="42" t="s">
        <v>121</v>
      </c>
      <c r="D33" s="26">
        <v>16.0</v>
      </c>
      <c r="E33" s="39" t="s">
        <v>36</v>
      </c>
      <c r="F33" s="39" t="s">
        <v>73</v>
      </c>
      <c r="G33" s="26">
        <v>4.0</v>
      </c>
      <c r="H33" s="33">
        <f t="shared" si="2"/>
        <v>4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ht="12.75" customHeight="1">
      <c r="B34" s="42" t="s">
        <v>122</v>
      </c>
      <c r="C34" s="42" t="s">
        <v>60</v>
      </c>
      <c r="D34" s="26">
        <v>17.0</v>
      </c>
      <c r="E34" s="39" t="s">
        <v>39</v>
      </c>
      <c r="F34" s="39" t="s">
        <v>73</v>
      </c>
      <c r="G34" s="26">
        <v>10.0</v>
      </c>
      <c r="H34" s="33">
        <f t="shared" si="2"/>
        <v>10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ht="12.75" customHeight="1">
      <c r="B35" s="42" t="s">
        <v>123</v>
      </c>
      <c r="C35" s="42" t="s">
        <v>56</v>
      </c>
      <c r="D35" s="26">
        <v>17.0</v>
      </c>
      <c r="E35" s="39" t="s">
        <v>42</v>
      </c>
      <c r="F35" s="39" t="s">
        <v>73</v>
      </c>
      <c r="G35" s="26">
        <v>25.0</v>
      </c>
      <c r="H35" s="33">
        <f t="shared" si="2"/>
        <v>25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ht="12.75" customHeight="1">
      <c r="B36" s="42" t="s">
        <v>124</v>
      </c>
      <c r="C36" s="42" t="s">
        <v>125</v>
      </c>
      <c r="D36" s="26">
        <v>17.0</v>
      </c>
      <c r="E36" s="39" t="s">
        <v>23</v>
      </c>
      <c r="F36" s="39" t="s">
        <v>73</v>
      </c>
      <c r="G36" s="26">
        <v>5.0</v>
      </c>
      <c r="H36" s="33">
        <f t="shared" si="2"/>
        <v>5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ht="12.75" customHeight="1">
      <c r="D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</sheetData>
  <mergeCells count="3">
    <mergeCell ref="D3:H3"/>
    <mergeCell ref="D4:H4"/>
    <mergeCell ref="D5:H5"/>
  </mergeCells>
  <conditionalFormatting sqref="L22:AF36 C26:K36">
    <cfRule type="expression" dxfId="0" priority="1" stopIfTrue="1">
      <formula>$F18="Done"</formula>
    </cfRule>
  </conditionalFormatting>
  <conditionalFormatting sqref="L22:AF36 C26:K36">
    <cfRule type="expression" dxfId="1" priority="2" stopIfTrue="1">
      <formula>$F18="Ongoing"</formula>
    </cfRule>
  </conditionalFormatting>
  <conditionalFormatting sqref="B22:AF36">
    <cfRule type="expression" dxfId="0" priority="3" stopIfTrue="1">
      <formula>$F22="Terminado"</formula>
    </cfRule>
  </conditionalFormatting>
  <conditionalFormatting sqref="B22:AF36">
    <cfRule type="expression" dxfId="1" priority="4" stopIfTrue="1">
      <formula>$F22="En Progreso"</formula>
    </cfRule>
  </conditionalFormatting>
  <dataValidations>
    <dataValidation type="list" allowBlank="1" sqref="F10:F15 F22:F36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5"/>
      <c r="C7" s="23"/>
      <c r="D7" s="46"/>
      <c r="E7" s="46"/>
      <c r="F7" s="46"/>
      <c r="G7" s="46"/>
      <c r="H7" s="46"/>
      <c r="I7" s="45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5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23"/>
    </row>
    <row r="8" ht="12.75" customHeight="1">
      <c r="A8" s="23"/>
      <c r="B8" s="23"/>
      <c r="C8" s="48">
        <v>4.0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49"/>
      <c r="C16" s="49" t="s">
        <v>3</v>
      </c>
      <c r="D16" s="50">
        <v>28.0</v>
      </c>
      <c r="E16" s="49"/>
      <c r="F16" s="51"/>
      <c r="G16" s="49" t="s">
        <v>4</v>
      </c>
      <c r="H16" s="49" t="s">
        <v>5</v>
      </c>
      <c r="I16" s="49"/>
      <c r="J16" s="49"/>
      <c r="K16" s="49"/>
      <c r="L16" s="49"/>
      <c r="M16" s="49"/>
      <c r="N16" s="49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</row>
    <row r="17" ht="12.75" customHeight="1">
      <c r="B17" s="25"/>
      <c r="C17" s="25" t="s">
        <v>6</v>
      </c>
      <c r="D17" s="26">
        <v>28.0</v>
      </c>
      <c r="E17" s="25" t="s">
        <v>7</v>
      </c>
      <c r="F17" s="25" t="s">
        <v>8</v>
      </c>
      <c r="G17" s="52">
        <v>345.0</v>
      </c>
      <c r="H17" s="30">
        <f>IF(AND(SUM(OFFSET(H21,1,0,'Sprint 4'!TaskRows,1))=0),0,SUM(OFFSET(H21,1,0,'Sprint 4'!TaskRows,1)))</f>
        <v>0</v>
      </c>
      <c r="I17" s="30" t="str">
        <f>IF(AND(SUM(OFFSET(I21,1,0,'Sprint 4'!TaskRows,1))=0),"",SUM(OFFSET(I21,1,0,'Sprint 4'!TaskRows,1)))</f>
        <v/>
      </c>
      <c r="J17" s="30" t="str">
        <f>IF(AND(SUM(OFFSET(J21,1,0,'Sprint 4'!TaskRows,1))=0),"",SUM(OFFSET(J21,1,0,'Sprint 4'!TaskRows,1)))</f>
        <v/>
      </c>
      <c r="K17" s="30" t="str">
        <f>IF(AND(SUM(OFFSET(K21,1,0,'Sprint 4'!TaskRows,1))=0),"",SUM(OFFSET(K21,1,0,'Sprint 4'!TaskRows,1)))</f>
        <v/>
      </c>
      <c r="L17" s="30" t="str">
        <f>IF(AND(SUM(OFFSET(L21,1,0,'Sprint 4'!TaskRows,1))=0),"",SUM(OFFSET(L21,1,0,'Sprint 4'!TaskRows,1)))</f>
        <v/>
      </c>
      <c r="M17" s="30" t="str">
        <f>IF(AND(SUM(OFFSET(M21,1,0,'Sprint 4'!TaskRows,1))=0),"",SUM(OFFSET(M21,1,0,'Sprint 4'!TaskRows,1)))</f>
        <v/>
      </c>
      <c r="N17" s="30" t="str">
        <f>IF(AND(SUM(OFFSET(N21,1,0,'Sprint 4'!TaskRows,1))=0),"",SUM(OFFSET(N21,1,0,'Sprint 4'!TaskRows,1)))</f>
        <v/>
      </c>
      <c r="O17" s="30" t="str">
        <f>IF(AND(SUM(OFFSET(O21,1,0,'Sprint 4'!TaskRows,1))=0),"",SUM(OFFSET(O21,1,0,'Sprint 4'!TaskRows,1)))</f>
        <v/>
      </c>
      <c r="P17" s="30" t="str">
        <f>IF(AND(SUM(OFFSET(P21,1,0,'Sprint 4'!TaskRows,1))=0),"",SUM(OFFSET(P21,1,0,'Sprint 4'!TaskRows,1)))</f>
        <v/>
      </c>
      <c r="Q17" s="30" t="str">
        <f>IF(AND(SUM(OFFSET(Q21,1,0,'Sprint 4'!TaskRows,1))=0),"",SUM(OFFSET(Q21,1,0,'Sprint 4'!TaskRows,1)))</f>
        <v/>
      </c>
      <c r="R17" s="30" t="str">
        <f>IF(AND(SUM(OFFSET(R21,1,0,'Sprint 4'!TaskRows,1))=0),"",SUM(OFFSET(R21,1,0,'Sprint 4'!TaskRows,1)))</f>
        <v/>
      </c>
      <c r="S17" s="30" t="str">
        <f>IF(AND(SUM(OFFSET(S21,1,0,'Sprint 4'!TaskRows,1))=0),"",SUM(OFFSET(S21,1,0,'Sprint 4'!TaskRows,1)))</f>
        <v/>
      </c>
      <c r="T17" s="30" t="str">
        <f>IF(AND(SUM(OFFSET(T21,1,0,'Sprint 4'!TaskRows,1))=0),"",SUM(OFFSET(T21,1,0,'Sprint 4'!TaskRows,1)))</f>
        <v/>
      </c>
      <c r="U17" s="30" t="str">
        <f>IF(AND(SUM(OFFSET(U21,1,0,'Sprint 4'!TaskRows,1))=0),"",SUM(OFFSET(U21,1,0,'Sprint 4'!TaskRows,1)))</f>
        <v/>
      </c>
      <c r="V17" s="30" t="str">
        <f>IF(AND(SUM(OFFSET(V21,1,0,'Sprint 4'!TaskRows,1))=0),"",SUM(OFFSET(V21,1,0,'Sprint 4'!TaskRows,1)))</f>
        <v/>
      </c>
      <c r="W17" s="30" t="str">
        <f>IF(AND(SUM(OFFSET(W21,1,0,'Sprint 4'!TaskRows,1))=0),"",SUM(OFFSET(W21,1,0,'Sprint 4'!TaskRows,1)))</f>
        <v/>
      </c>
      <c r="X17" s="30" t="str">
        <f>IF(AND(SUM(OFFSET(X21,1,0,'Sprint 4'!TaskRows,1))=0),"",SUM(OFFSET(X21,1,0,'Sprint 4'!TaskRows,1)))</f>
        <v/>
      </c>
      <c r="Y17" s="30" t="str">
        <f>IF(AND(SUM(OFFSET(Y21,1,0,'Sprint 4'!TaskRows,1))=0),"",SUM(OFFSET(Y21,1,0,'Sprint 4'!TaskRows,1)))</f>
        <v/>
      </c>
      <c r="Z17" s="30" t="str">
        <f>IF(AND(SUM(OFFSET(Z21,1,0,'Sprint 4'!TaskRows,1))=0),"",SUM(OFFSET(Z21,1,0,'Sprint 4'!TaskRows,1)))</f>
        <v/>
      </c>
      <c r="AA17" s="30" t="str">
        <f>IF(AND(SUM(OFFSET(AA21,1,0,'Sprint 4'!TaskRows,1))=0),"",SUM(OFFSET(AA21,1,0,'Sprint 4'!TaskRows,1)))</f>
        <v/>
      </c>
      <c r="AB17" s="30" t="str">
        <f>IF(AND(SUM(OFFSET(AB21,1,0,'Sprint 4'!TaskRows,1))=0),"",SUM(OFFSET(AB21,1,0,'Sprint 4'!TaskRows,1)))</f>
        <v/>
      </c>
      <c r="AC17" s="30" t="str">
        <f>IF(AND(SUM(OFFSET(AC21,1,0,'Sprint 4'!TaskRows,1))=0),"",SUM(OFFSET(AC21,1,0,'Sprint 4'!TaskRows,1)))</f>
        <v/>
      </c>
      <c r="AD17" s="30" t="str">
        <f>IF(AND(SUM(OFFSET(AD21,1,0,'Sprint 4'!TaskRows,1))=0),"",SUM(OFFSET(AD21,1,0,'Sprint 4'!TaskRows,1)))</f>
        <v/>
      </c>
      <c r="AE17" s="30" t="str">
        <f>IF(AND(SUM(OFFSET(AE21,1,0,'Sprint 4'!TaskRows,1))=0),"",SUM(OFFSET(AE21,1,0,'Sprint 4'!TaskRows,1)))</f>
        <v/>
      </c>
      <c r="AF17" s="30" t="str">
        <f>IF(AND(SUM(OFFSET(AF21,1,0,'Sprint 4'!TaskRows,1))=0),"",SUM(OFFSET(AF21,1,0,'Sprint 4'!TaskRows,1)))</f>
        <v/>
      </c>
    </row>
    <row r="18" ht="12.75" hidden="1" customHeight="1">
      <c r="B18" s="32"/>
      <c r="C18" s="32" t="s">
        <v>9</v>
      </c>
      <c r="D18" s="33">
        <f>IF(COUNTA(C22:C217)=0,1,COUNTA(C22:C217))</f>
        <v>18</v>
      </c>
      <c r="E18" s="32" t="s">
        <v>10</v>
      </c>
      <c r="F18" s="33">
        <f>IF(COUNTIF(H17:AF17,"&gt;0")=0,1,COUNTIF(H17:AF17,"&gt;0"))</f>
        <v>1</v>
      </c>
      <c r="G18" s="33"/>
      <c r="H18" s="33">
        <f>IF(H21="","",$G17-$G17/($D16-1)*(H21-1))</f>
        <v>345</v>
      </c>
      <c r="I18" s="33">
        <f>IF(I21="","",'Sprint 4'!TotalEffort-'Sprint 4'!TotalEffort/('Sprint 4'!ImplementationDays)*(I21-1))</f>
        <v>332.6785714</v>
      </c>
      <c r="J18" s="33">
        <f>IF(J21="","",'Sprint 4'!TotalEffort-'Sprint 4'!TotalEffort/('Sprint 4'!ImplementationDays)*(J21-1))</f>
        <v>320.3571429</v>
      </c>
      <c r="K18" s="33">
        <f>IF(K21="","",'Sprint 4'!TotalEffort-'Sprint 4'!TotalEffort/('Sprint 4'!ImplementationDays)*(K21-1))</f>
        <v>308.0357143</v>
      </c>
      <c r="L18" s="33">
        <f>IF(L21="","",'Sprint 4'!TotalEffort-'Sprint 4'!TotalEffort/('Sprint 4'!ImplementationDays)*(L21-1))</f>
        <v>295.7142857</v>
      </c>
      <c r="M18" s="33">
        <f>IF(M21="","",'Sprint 4'!TotalEffort-'Sprint 4'!TotalEffort/('Sprint 4'!ImplementationDays)*(M21-1))</f>
        <v>283.3928571</v>
      </c>
      <c r="N18" s="33">
        <f>IF(N21="","",'Sprint 4'!TotalEffort-'Sprint 4'!TotalEffort/('Sprint 4'!ImplementationDays)*(N21-1))</f>
        <v>271.0714286</v>
      </c>
      <c r="O18" s="33">
        <f>IF(O21="","",'Sprint 4'!TotalEffort-'Sprint 4'!TotalEffort/('Sprint 4'!ImplementationDays)*(O21-1))</f>
        <v>258.75</v>
      </c>
      <c r="P18" s="33">
        <f>IF(P21="","",'Sprint 4'!TotalEffort-'Sprint 4'!TotalEffort/('Sprint 4'!ImplementationDays)*(P21-1))</f>
        <v>246.4285714</v>
      </c>
      <c r="Q18" s="33">
        <f>IF(Q21="","",'Sprint 4'!TotalEffort-'Sprint 4'!TotalEffort/('Sprint 4'!ImplementationDays)*(Q21-1))</f>
        <v>234.1071429</v>
      </c>
      <c r="R18" s="33">
        <f>IF(R21="","",'Sprint 4'!TotalEffort-'Sprint 4'!TotalEffort/('Sprint 4'!ImplementationDays)*(R21-1))</f>
        <v>221.7857143</v>
      </c>
      <c r="S18" s="33">
        <f>IF(S21="","",'Sprint 4'!TotalEffort-'Sprint 4'!TotalEffort/('Sprint 4'!ImplementationDays)*(S21-1))</f>
        <v>209.4642857</v>
      </c>
      <c r="T18" s="33">
        <f>IF(T21="","",'Sprint 4'!TotalEffort-'Sprint 4'!TotalEffort/('Sprint 4'!ImplementationDays)*(T21-1))</f>
        <v>197.1428571</v>
      </c>
      <c r="U18" s="33">
        <f>IF(U21="","",'Sprint 4'!TotalEffort-'Sprint 4'!TotalEffort/('Sprint 4'!ImplementationDays)*(U21-1))</f>
        <v>184.8214286</v>
      </c>
      <c r="V18" s="33">
        <f>IF(V21="","",'Sprint 4'!TotalEffort-'Sprint 4'!TotalEffort/('Sprint 4'!ImplementationDays)*(V21-1))</f>
        <v>172.5</v>
      </c>
      <c r="W18" s="33">
        <f>IF(W21="","",'Sprint 4'!TotalEffort-'Sprint 4'!TotalEffort/('Sprint 4'!ImplementationDays)*(W21-1))</f>
        <v>160.1785714</v>
      </c>
      <c r="X18" s="33">
        <f>IF(X21="","",'Sprint 4'!TotalEffort-'Sprint 4'!TotalEffort/('Sprint 4'!ImplementationDays)*(X21-1))</f>
        <v>147.8571429</v>
      </c>
      <c r="Y18" s="33">
        <f>IF(Y21="","",'Sprint 4'!TotalEffort-'Sprint 4'!TotalEffort/('Sprint 4'!ImplementationDays)*(Y21-1))</f>
        <v>135.5357143</v>
      </c>
      <c r="Z18" s="33">
        <f>IF(Z21="","",'Sprint 4'!TotalEffort-'Sprint 4'!TotalEffort/('Sprint 4'!ImplementationDays)*(Z21-1))</f>
        <v>123.2142857</v>
      </c>
      <c r="AA18" s="33">
        <f>IF(AA21="","",'Sprint 4'!TotalEffort-'Sprint 4'!TotalEffort/('Sprint 4'!ImplementationDays)*(AA21-1))</f>
        <v>110.8928571</v>
      </c>
      <c r="AB18" s="33">
        <f>IF(AB21="","",'Sprint 4'!TotalEffort-'Sprint 4'!TotalEffort/('Sprint 4'!ImplementationDays)*(AB21-1))</f>
        <v>98.57142857</v>
      </c>
      <c r="AC18" s="33">
        <f>IF(AC21="","",'Sprint 4'!TotalEffort-'Sprint 4'!TotalEffort/('Sprint 4'!ImplementationDays)*(AC21-1))</f>
        <v>86.25</v>
      </c>
      <c r="AD18" s="33">
        <f>IF(AD21="","",'Sprint 4'!TotalEffort-'Sprint 4'!TotalEffort/('Sprint 4'!ImplementationDays)*(AD21-1))</f>
        <v>73.92857143</v>
      </c>
      <c r="AE18" s="33">
        <f>IF(AE21="","",'Sprint 4'!TotalEffort-'Sprint 4'!TotalEffort/('Sprint 4'!ImplementationDays)*(AE21-1))</f>
        <v>61.60714286</v>
      </c>
      <c r="AF18" s="33">
        <f>IF(AF21="","",'Sprint 4'!TotalEffort-'Sprint 4'!TotalEffort/('Sprint 4'!ImplementationDays)*(AF21-1))</f>
        <v>49.28571429</v>
      </c>
    </row>
    <row r="19" ht="12.75" hidden="1" customHeight="1">
      <c r="B19" s="32"/>
      <c r="C19" s="34" t="s">
        <v>11</v>
      </c>
      <c r="D19" s="32"/>
      <c r="E19" s="32" t="s">
        <v>12</v>
      </c>
      <c r="F19" s="33"/>
      <c r="G19" s="33"/>
      <c r="H19" s="33" t="str">
        <f t="array" ref="H19">IF(TREND(OFFSET($H17,0,'Sprint 4'!DoneDays-'Sprint 4'!TrendDays,1,'Sprint 4'!TrendDays),OFFSET($H20,0,'Sprint 4'!DoneDays-'Sprint 4'!TrendDays,1,'Sprint 4'!TrendDays),H20)&lt;0,"",TREND(OFFSET($H17,0,'Sprint 4'!DoneDays-'Sprint 4'!TrendDays,1,'Sprint 4'!TrendDays),OFFSET($H20,0,'Sprint 4'!DoneDays-'Sprint 4'!TrendDays,1,'Sprint 4'!TrendDays),H20))</f>
        <v>#N/A</v>
      </c>
      <c r="I19" s="33" t="str">
        <f t="array" ref="I19">IF(TREND(OFFSET($H17,0,'Sprint 4'!DoneDays-'Sprint 4'!TrendDays,1,'Sprint 4'!TrendDays),OFFSET($H20,0,'Sprint 4'!DoneDays-'Sprint 4'!TrendDays,1,'Sprint 4'!TrendDays),I20)&lt;0,"",TREND(OFFSET($H17,0,'Sprint 4'!DoneDays-'Sprint 4'!TrendDays,1,'Sprint 4'!TrendDays),OFFSET($H20,0,'Sprint 4'!DoneDays-'Sprint 4'!TrendDays,1,'Sprint 4'!TrendDays),I20))</f>
        <v>#N/A</v>
      </c>
      <c r="J19" s="33" t="str">
        <f t="array" ref="J19">IF(TREND(OFFSET($H17,0,'Sprint 4'!DoneDays-'Sprint 4'!TrendDays,1,'Sprint 4'!TrendDays),OFFSET($H20,0,'Sprint 4'!DoneDays-'Sprint 4'!TrendDays,1,'Sprint 4'!TrendDays),J20)&lt;0,"",TREND(OFFSET($H17,0,'Sprint 4'!DoneDays-'Sprint 4'!TrendDays,1,'Sprint 4'!TrendDays),OFFSET($H20,0,'Sprint 4'!DoneDays-'Sprint 4'!TrendDays,1,'Sprint 4'!TrendDays),J20))</f>
        <v>#N/A</v>
      </c>
      <c r="K19" s="33" t="str">
        <f t="array" ref="K19">IF(TREND(OFFSET($H17,0,'Sprint 4'!DoneDays-'Sprint 4'!TrendDays,1,'Sprint 4'!TrendDays),OFFSET($H20,0,'Sprint 4'!DoneDays-'Sprint 4'!TrendDays,1,'Sprint 4'!TrendDays),K20)&lt;0,"",TREND(OFFSET($H17,0,'Sprint 4'!DoneDays-'Sprint 4'!TrendDays,1,'Sprint 4'!TrendDays),OFFSET($H20,0,'Sprint 4'!DoneDays-'Sprint 4'!TrendDays,1,'Sprint 4'!TrendDays),K20))</f>
        <v>#N/A</v>
      </c>
      <c r="L19" s="33" t="str">
        <f t="array" ref="L19">IF(TREND(OFFSET($H17,0,'Sprint 4'!DoneDays-'Sprint 4'!TrendDays,1,'Sprint 4'!TrendDays),OFFSET($H20,0,'Sprint 4'!DoneDays-'Sprint 4'!TrendDays,1,'Sprint 4'!TrendDays),L20)&lt;0,"",TREND(OFFSET($H17,0,'Sprint 4'!DoneDays-'Sprint 4'!TrendDays,1,'Sprint 4'!TrendDays),OFFSET($H20,0,'Sprint 4'!DoneDays-'Sprint 4'!TrendDays,1,'Sprint 4'!TrendDays),L20))</f>
        <v>#N/A</v>
      </c>
      <c r="M19" s="33" t="str">
        <f t="array" ref="M19">IF(TREND(OFFSET($H17,0,'Sprint 4'!DoneDays-'Sprint 4'!TrendDays,1,'Sprint 4'!TrendDays),OFFSET($H20,0,'Sprint 4'!DoneDays-'Sprint 4'!TrendDays,1,'Sprint 4'!TrendDays),M20)&lt;0,"",TREND(OFFSET($H17,0,'Sprint 4'!DoneDays-'Sprint 4'!TrendDays,1,'Sprint 4'!TrendDays),OFFSET($H20,0,'Sprint 4'!DoneDays-'Sprint 4'!TrendDays,1,'Sprint 4'!TrendDays),M20))</f>
        <v>#N/A</v>
      </c>
      <c r="N19" s="33" t="str">
        <f t="array" ref="N19">IF(TREND(OFFSET($H17,0,'Sprint 4'!DoneDays-'Sprint 4'!TrendDays,1,'Sprint 4'!TrendDays),OFFSET($H20,0,'Sprint 4'!DoneDays-'Sprint 4'!TrendDays,1,'Sprint 4'!TrendDays),N20)&lt;0,"",TREND(OFFSET($H17,0,'Sprint 4'!DoneDays-'Sprint 4'!TrendDays,1,'Sprint 4'!TrendDays),OFFSET($H20,0,'Sprint 4'!DoneDays-'Sprint 4'!TrendDays,1,'Sprint 4'!TrendDays),N20))</f>
        <v>#N/A</v>
      </c>
      <c r="O19" s="33" t="str">
        <f t="array" ref="O19">IF(TREND(OFFSET($H17,0,'Sprint 4'!DoneDays-'Sprint 4'!TrendDays,1,'Sprint 4'!TrendDays),OFFSET($H20,0,'Sprint 4'!DoneDays-'Sprint 4'!TrendDays,1,'Sprint 4'!TrendDays),O20)&lt;0,"",TREND(OFFSET($H17,0,'Sprint 4'!DoneDays-'Sprint 4'!TrendDays,1,'Sprint 4'!TrendDays),OFFSET($H20,0,'Sprint 4'!DoneDays-'Sprint 4'!TrendDays,1,'Sprint 4'!TrendDays),O20))</f>
        <v>#N/A</v>
      </c>
      <c r="P19" s="33" t="str">
        <f t="array" ref="P19">IF(TREND(OFFSET($H17,0,'Sprint 4'!DoneDays-'Sprint 4'!TrendDays,1,'Sprint 4'!TrendDays),OFFSET($H20,0,'Sprint 4'!DoneDays-'Sprint 4'!TrendDays,1,'Sprint 4'!TrendDays),P20)&lt;0,"",TREND(OFFSET($H17,0,'Sprint 4'!DoneDays-'Sprint 4'!TrendDays,1,'Sprint 4'!TrendDays),OFFSET($H20,0,'Sprint 4'!DoneDays-'Sprint 4'!TrendDays,1,'Sprint 4'!TrendDays),P20))</f>
        <v>#N/A</v>
      </c>
      <c r="Q19" s="33" t="str">
        <f t="array" ref="Q19">IF(TREND(OFFSET($H17,0,'Sprint 4'!DoneDays-'Sprint 4'!TrendDays,1,'Sprint 4'!TrendDays),OFFSET($H20,0,'Sprint 4'!DoneDays-'Sprint 4'!TrendDays,1,'Sprint 4'!TrendDays),Q20)&lt;0,"",TREND(OFFSET($H17,0,'Sprint 4'!DoneDays-'Sprint 4'!TrendDays,1,'Sprint 4'!TrendDays),OFFSET($H20,0,'Sprint 4'!DoneDays-'Sprint 4'!TrendDays,1,'Sprint 4'!TrendDays),Q20))</f>
        <v>#N/A</v>
      </c>
      <c r="R19" s="33" t="str">
        <f t="array" ref="R19">IF(TREND(OFFSET($H17,0,'Sprint 4'!DoneDays-'Sprint 4'!TrendDays,1,'Sprint 4'!TrendDays),OFFSET($H20,0,'Sprint 4'!DoneDays-'Sprint 4'!TrendDays,1,'Sprint 4'!TrendDays),R20)&lt;0,"",TREND(OFFSET($H17,0,'Sprint 4'!DoneDays-'Sprint 4'!TrendDays,1,'Sprint 4'!TrendDays),OFFSET($H20,0,'Sprint 4'!DoneDays-'Sprint 4'!TrendDays,1,'Sprint 4'!TrendDays),R20))</f>
        <v>#N/A</v>
      </c>
      <c r="S19" s="33" t="str">
        <f t="array" ref="S19">IF(TREND(OFFSET($H17,0,'Sprint 4'!DoneDays-'Sprint 4'!TrendDays,1,'Sprint 4'!TrendDays),OFFSET($H20,0,'Sprint 4'!DoneDays-'Sprint 4'!TrendDays,1,'Sprint 4'!TrendDays),S20)&lt;0,"",TREND(OFFSET($H17,0,'Sprint 4'!DoneDays-'Sprint 4'!TrendDays,1,'Sprint 4'!TrendDays),OFFSET($H20,0,'Sprint 4'!DoneDays-'Sprint 4'!TrendDays,1,'Sprint 4'!TrendDays),S20))</f>
        <v>#N/A</v>
      </c>
      <c r="T19" s="33" t="str">
        <f t="array" ref="T19">IF(TREND(OFFSET($H17,0,'Sprint 4'!DoneDays-'Sprint 4'!TrendDays,1,'Sprint 4'!TrendDays),OFFSET($H20,0,'Sprint 4'!DoneDays-'Sprint 4'!TrendDays,1,'Sprint 4'!TrendDays),T20)&lt;0,"",TREND(OFFSET($H17,0,'Sprint 4'!DoneDays-'Sprint 4'!TrendDays,1,'Sprint 4'!TrendDays),OFFSET($H20,0,'Sprint 4'!DoneDays-'Sprint 4'!TrendDays,1,'Sprint 4'!TrendDays),T20))</f>
        <v>#N/A</v>
      </c>
      <c r="U19" s="33" t="str">
        <f t="array" ref="U19">IF(TREND(OFFSET($H17,0,'Sprint 4'!DoneDays-'Sprint 4'!TrendDays,1,'Sprint 4'!TrendDays),OFFSET($H20,0,'Sprint 4'!DoneDays-'Sprint 4'!TrendDays,1,'Sprint 4'!TrendDays),U20)&lt;0,"",TREND(OFFSET($H17,0,'Sprint 4'!DoneDays-'Sprint 4'!TrendDays,1,'Sprint 4'!TrendDays),OFFSET($H20,0,'Sprint 4'!DoneDays-'Sprint 4'!TrendDays,1,'Sprint 4'!TrendDays),U20))</f>
        <v>#N/A</v>
      </c>
      <c r="V19" s="33" t="str">
        <f t="array" ref="V19">IF(TREND(OFFSET($H17,0,'Sprint 4'!DoneDays-'Sprint 4'!TrendDays,1,'Sprint 4'!TrendDays),OFFSET($H20,0,'Sprint 4'!DoneDays-'Sprint 4'!TrendDays,1,'Sprint 4'!TrendDays),V20)&lt;0,"",TREND(OFFSET($H17,0,'Sprint 4'!DoneDays-'Sprint 4'!TrendDays,1,'Sprint 4'!TrendDays),OFFSET($H20,0,'Sprint 4'!DoneDays-'Sprint 4'!TrendDays,1,'Sprint 4'!TrendDays),V20))</f>
        <v>#N/A</v>
      </c>
      <c r="W19" s="33" t="str">
        <f t="array" ref="W19">IF(TREND(OFFSET($H17,0,'Sprint 4'!DoneDays-'Sprint 4'!TrendDays,1,'Sprint 4'!TrendDays),OFFSET($H20,0,'Sprint 4'!DoneDays-'Sprint 4'!TrendDays,1,'Sprint 4'!TrendDays),W20)&lt;0,"",TREND(OFFSET($H17,0,'Sprint 4'!DoneDays-'Sprint 4'!TrendDays,1,'Sprint 4'!TrendDays),OFFSET($H20,0,'Sprint 4'!DoneDays-'Sprint 4'!TrendDays,1,'Sprint 4'!TrendDays),W20))</f>
        <v>#N/A</v>
      </c>
      <c r="X19" s="33" t="str">
        <f t="array" ref="X19">IF(TREND(OFFSET($H17,0,'Sprint 4'!DoneDays-'Sprint 4'!TrendDays,1,'Sprint 4'!TrendDays),OFFSET($H20,0,'Sprint 4'!DoneDays-'Sprint 4'!TrendDays,1,'Sprint 4'!TrendDays),X20)&lt;0,"",TREND(OFFSET($H17,0,'Sprint 4'!DoneDays-'Sprint 4'!TrendDays,1,'Sprint 4'!TrendDays),OFFSET($H20,0,'Sprint 4'!DoneDays-'Sprint 4'!TrendDays,1,'Sprint 4'!TrendDays),X20))</f>
        <v>#N/A</v>
      </c>
      <c r="Y19" s="33" t="str">
        <f t="array" ref="Y19">IF(TREND(OFFSET($H17,0,'Sprint 4'!DoneDays-'Sprint 4'!TrendDays,1,'Sprint 4'!TrendDays),OFFSET($H20,0,'Sprint 4'!DoneDays-'Sprint 4'!TrendDays,1,'Sprint 4'!TrendDays),Y20)&lt;0,"",TREND(OFFSET($H17,0,'Sprint 4'!DoneDays-'Sprint 4'!TrendDays,1,'Sprint 4'!TrendDays),OFFSET($H20,0,'Sprint 4'!DoneDays-'Sprint 4'!TrendDays,1,'Sprint 4'!TrendDays),Y20))</f>
        <v>#N/A</v>
      </c>
      <c r="Z19" s="33" t="str">
        <f t="array" ref="Z19">IF(TREND(OFFSET($H17,0,'Sprint 4'!DoneDays-'Sprint 4'!TrendDays,1,'Sprint 4'!TrendDays),OFFSET($H20,0,'Sprint 4'!DoneDays-'Sprint 4'!TrendDays,1,'Sprint 4'!TrendDays),Z20)&lt;0,"",TREND(OFFSET($H17,0,'Sprint 4'!DoneDays-'Sprint 4'!TrendDays,1,'Sprint 4'!TrendDays),OFFSET($H20,0,'Sprint 4'!DoneDays-'Sprint 4'!TrendDays,1,'Sprint 4'!TrendDays),Z20))</f>
        <v>#N/A</v>
      </c>
      <c r="AA19" s="33" t="str">
        <f t="array" ref="AA19">IF(TREND(OFFSET($H17,0,'Sprint 4'!DoneDays-'Sprint 4'!TrendDays,1,'Sprint 4'!TrendDays),OFFSET($H20,0,'Sprint 4'!DoneDays-'Sprint 4'!TrendDays,1,'Sprint 4'!TrendDays),AA20)&lt;0,"",TREND(OFFSET($H17,0,'Sprint 4'!DoneDays-'Sprint 4'!TrendDays,1,'Sprint 4'!TrendDays),OFFSET($H20,0,'Sprint 4'!DoneDays-'Sprint 4'!TrendDays,1,'Sprint 4'!TrendDays),AA20))</f>
        <v>#N/A</v>
      </c>
      <c r="AB19" s="33" t="str">
        <f t="array" ref="AB19">IF(TREND(OFFSET($H17,0,'Sprint 4'!DoneDays-'Sprint 4'!TrendDays,1,'Sprint 4'!TrendDays),OFFSET($H20,0,'Sprint 4'!DoneDays-'Sprint 4'!TrendDays,1,'Sprint 4'!TrendDays),AB20)&lt;0,"",TREND(OFFSET($H17,0,'Sprint 4'!DoneDays-'Sprint 4'!TrendDays,1,'Sprint 4'!TrendDays),OFFSET($H20,0,'Sprint 4'!DoneDays-'Sprint 4'!TrendDays,1,'Sprint 4'!TrendDays),AB20))</f>
        <v>#N/A</v>
      </c>
      <c r="AC19" s="33" t="str">
        <f t="array" ref="AC19">IF(TREND(OFFSET($H17,0,'Sprint 4'!DoneDays-'Sprint 4'!TrendDays,1,'Sprint 4'!TrendDays),OFFSET($H20,0,'Sprint 4'!DoneDays-'Sprint 4'!TrendDays,1,'Sprint 4'!TrendDays),AC20)&lt;0,"",TREND(OFFSET($H17,0,'Sprint 4'!DoneDays-'Sprint 4'!TrendDays,1,'Sprint 4'!TrendDays),OFFSET($H20,0,'Sprint 4'!DoneDays-'Sprint 4'!TrendDays,1,'Sprint 4'!TrendDays),AC20))</f>
        <v>#N/A</v>
      </c>
      <c r="AD19" s="33" t="str">
        <f t="array" ref="AD19">IF(TREND(OFFSET($H17,0,'Sprint 4'!DoneDays-'Sprint 4'!TrendDays,1,'Sprint 4'!TrendDays),OFFSET($H20,0,'Sprint 4'!DoneDays-'Sprint 4'!TrendDays,1,'Sprint 4'!TrendDays),AD20)&lt;0,"",TREND(OFFSET($H17,0,'Sprint 4'!DoneDays-'Sprint 4'!TrendDays,1,'Sprint 4'!TrendDays),OFFSET($H20,0,'Sprint 4'!DoneDays-'Sprint 4'!TrendDays,1,'Sprint 4'!TrendDays),AD20))</f>
        <v>#N/A</v>
      </c>
      <c r="AE19" s="33" t="str">
        <f t="array" ref="AE19">IF(TREND(OFFSET($H17,0,'Sprint 4'!DoneDays-'Sprint 4'!TrendDays,1,'Sprint 4'!TrendDays),OFFSET($H20,0,'Sprint 4'!DoneDays-'Sprint 4'!TrendDays,1,'Sprint 4'!TrendDays),AE20)&lt;0,"",TREND(OFFSET($H17,0,'Sprint 4'!DoneDays-'Sprint 4'!TrendDays,1,'Sprint 4'!TrendDays),OFFSET($H20,0,'Sprint 4'!DoneDays-'Sprint 4'!TrendDays,1,'Sprint 4'!TrendDays),AE20))</f>
        <v>#N/A</v>
      </c>
      <c r="AF19" s="33" t="str">
        <f t="array" ref="AF19">IF(TREND(OFFSET($H17,0,'Sprint 4'!DoneDays-'Sprint 4'!TrendDays,1,'Sprint 4'!TrendDays),OFFSET($H20,0,'Sprint 4'!DoneDays-'Sprint 4'!TrendDays,1,'Sprint 4'!TrendDays),AF20)&lt;0,"",TREND(OFFSET($H17,0,'Sprint 4'!DoneDays-'Sprint 4'!TrendDays,1,'Sprint 4'!TrendDays),OFFSET($H20,0,'Sprint 4'!DoneDays-'Sprint 4'!TrendDays,1,'Sprint 4'!TrendDays),AF20))</f>
        <v>#N/A</v>
      </c>
    </row>
    <row r="20" ht="12.75" hidden="1" customHeight="1">
      <c r="B20" s="32"/>
      <c r="C20" s="34" t="s">
        <v>13</v>
      </c>
      <c r="D20" s="32"/>
      <c r="E20" s="32" t="s">
        <v>14</v>
      </c>
      <c r="F20" s="33">
        <f>IF('Sprint 4'!DoneDays&gt;D17,D17,'Sprint 4'!DoneDays)</f>
        <v>1</v>
      </c>
      <c r="G20" s="33"/>
      <c r="H20" s="33">
        <f>IF('Sprint 4'!DoneDays&gt;G20,G20+1,"")</f>
        <v>1</v>
      </c>
      <c r="I20" s="33">
        <v>2.0</v>
      </c>
      <c r="J20" s="33">
        <v>3.0</v>
      </c>
      <c r="K20" s="33">
        <v>4.0</v>
      </c>
      <c r="L20" s="33">
        <v>5.0</v>
      </c>
      <c r="M20" s="33">
        <v>6.0</v>
      </c>
      <c r="N20" s="33">
        <v>7.0</v>
      </c>
      <c r="O20" s="33">
        <v>8.0</v>
      </c>
      <c r="P20" s="33">
        <v>9.0</v>
      </c>
      <c r="Q20" s="33">
        <v>10.0</v>
      </c>
      <c r="R20" s="33">
        <v>11.0</v>
      </c>
      <c r="S20" s="33">
        <v>12.0</v>
      </c>
      <c r="T20" s="33">
        <v>13.0</v>
      </c>
      <c r="U20" s="33">
        <v>14.0</v>
      </c>
      <c r="V20" s="33">
        <v>15.0</v>
      </c>
      <c r="W20" s="33">
        <v>16.0</v>
      </c>
      <c r="X20" s="33">
        <v>17.0</v>
      </c>
      <c r="Y20" s="33">
        <v>18.0</v>
      </c>
      <c r="Z20" s="33">
        <v>19.0</v>
      </c>
      <c r="AA20" s="33">
        <v>20.0</v>
      </c>
      <c r="AB20" s="33">
        <v>21.0</v>
      </c>
      <c r="AC20" s="33">
        <v>22.0</v>
      </c>
      <c r="AD20" s="33">
        <v>23.0</v>
      </c>
      <c r="AE20" s="33">
        <v>24.0</v>
      </c>
      <c r="AF20" s="33">
        <v>25.0</v>
      </c>
    </row>
    <row r="21" ht="12.75" customHeight="1">
      <c r="B21" s="25" t="s">
        <v>15</v>
      </c>
      <c r="C21" s="35" t="s">
        <v>16</v>
      </c>
      <c r="D21" s="35" t="s">
        <v>17</v>
      </c>
      <c r="E21" s="35" t="s">
        <v>18</v>
      </c>
      <c r="F21" s="35" t="s">
        <v>19</v>
      </c>
      <c r="G21" s="35" t="s">
        <v>20</v>
      </c>
      <c r="H21" s="35">
        <v>1.0</v>
      </c>
      <c r="I21" s="35">
        <f t="shared" ref="I21:AF21" si="1">IF($D$16&gt;H21,H21+1,"")</f>
        <v>2</v>
      </c>
      <c r="J21" s="35">
        <f t="shared" si="1"/>
        <v>3</v>
      </c>
      <c r="K21" s="35">
        <f t="shared" si="1"/>
        <v>4</v>
      </c>
      <c r="L21" s="35">
        <f t="shared" si="1"/>
        <v>5</v>
      </c>
      <c r="M21" s="35">
        <f t="shared" si="1"/>
        <v>6</v>
      </c>
      <c r="N21" s="35">
        <f t="shared" si="1"/>
        <v>7</v>
      </c>
      <c r="O21" s="35">
        <f t="shared" si="1"/>
        <v>8</v>
      </c>
      <c r="P21" s="35">
        <f t="shared" si="1"/>
        <v>9</v>
      </c>
      <c r="Q21" s="35">
        <f t="shared" si="1"/>
        <v>10</v>
      </c>
      <c r="R21" s="35">
        <f t="shared" si="1"/>
        <v>11</v>
      </c>
      <c r="S21" s="35">
        <f t="shared" si="1"/>
        <v>12</v>
      </c>
      <c r="T21" s="35">
        <f t="shared" si="1"/>
        <v>13</v>
      </c>
      <c r="U21" s="35">
        <f t="shared" si="1"/>
        <v>14</v>
      </c>
      <c r="V21" s="35">
        <f t="shared" si="1"/>
        <v>15</v>
      </c>
      <c r="W21" s="35">
        <f t="shared" si="1"/>
        <v>16</v>
      </c>
      <c r="X21" s="35">
        <f t="shared" si="1"/>
        <v>17</v>
      </c>
      <c r="Y21" s="35">
        <f t="shared" si="1"/>
        <v>18</v>
      </c>
      <c r="Z21" s="35">
        <f t="shared" si="1"/>
        <v>19</v>
      </c>
      <c r="AA21" s="35">
        <f t="shared" si="1"/>
        <v>20</v>
      </c>
      <c r="AB21" s="35">
        <f t="shared" si="1"/>
        <v>21</v>
      </c>
      <c r="AC21" s="35">
        <f t="shared" si="1"/>
        <v>22</v>
      </c>
      <c r="AD21" s="35">
        <f t="shared" si="1"/>
        <v>23</v>
      </c>
      <c r="AE21" s="35">
        <f t="shared" si="1"/>
        <v>24</v>
      </c>
      <c r="AF21" s="35">
        <f t="shared" si="1"/>
        <v>25</v>
      </c>
    </row>
    <row r="22" ht="12.75" customHeight="1">
      <c r="B22" s="42" t="s">
        <v>126</v>
      </c>
      <c r="C22" s="42" t="s">
        <v>127</v>
      </c>
      <c r="D22" s="26" t="s">
        <v>128</v>
      </c>
      <c r="E22" s="39" t="s">
        <v>23</v>
      </c>
      <c r="F22" s="39" t="s">
        <v>73</v>
      </c>
      <c r="G22" s="33"/>
      <c r="H22" s="33" t="str">
        <f t="shared" ref="H22:H39" si="3">IF(OR(H$21="",$G22=""),"",G22)</f>
        <v/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 t="str">
        <f t="shared" ref="AE22:AF22" si="2">IF(OR(AE$21="",$G22=""),"",AD22)</f>
        <v/>
      </c>
      <c r="AF22" s="33" t="str">
        <f t="shared" si="2"/>
        <v/>
      </c>
    </row>
    <row r="23" ht="12.75" customHeight="1">
      <c r="B23" s="42" t="s">
        <v>129</v>
      </c>
      <c r="C23" s="42" t="s">
        <v>130</v>
      </c>
      <c r="D23" s="26" t="s">
        <v>128</v>
      </c>
      <c r="E23" s="39" t="s">
        <v>68</v>
      </c>
      <c r="F23" s="39" t="s">
        <v>73</v>
      </c>
      <c r="G23" s="33"/>
      <c r="H23" s="33" t="str">
        <f t="shared" si="3"/>
        <v/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 t="str">
        <f t="shared" ref="AE23:AF23" si="4">IF(OR(AE$21="",$G23=""),"",AD23)</f>
        <v/>
      </c>
      <c r="AF23" s="33" t="str">
        <f t="shared" si="4"/>
        <v/>
      </c>
    </row>
    <row r="24" ht="12.75" customHeight="1">
      <c r="B24" s="42" t="s">
        <v>131</v>
      </c>
      <c r="C24" s="42" t="s">
        <v>132</v>
      </c>
      <c r="D24" s="26" t="s">
        <v>128</v>
      </c>
      <c r="E24" s="39" t="s">
        <v>30</v>
      </c>
      <c r="F24" s="39" t="s">
        <v>73</v>
      </c>
      <c r="G24" s="33"/>
      <c r="H24" s="33" t="str">
        <f t="shared" si="3"/>
        <v/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 t="str">
        <f t="shared" ref="AE24:AF24" si="5">IF(OR(AE$21="",$G24=""),"",AD24)</f>
        <v/>
      </c>
      <c r="AF24" s="33" t="str">
        <f t="shared" si="5"/>
        <v/>
      </c>
    </row>
    <row r="25" ht="12.75" customHeight="1">
      <c r="B25" s="42" t="s">
        <v>133</v>
      </c>
      <c r="C25" s="42" t="s">
        <v>134</v>
      </c>
      <c r="D25" s="26" t="s">
        <v>135</v>
      </c>
      <c r="E25" s="39" t="s">
        <v>33</v>
      </c>
      <c r="F25" s="39" t="s">
        <v>73</v>
      </c>
      <c r="G25" s="33"/>
      <c r="H25" s="33" t="str">
        <f t="shared" si="3"/>
        <v/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 t="str">
        <f t="shared" ref="AE25:AF25" si="6">IF(OR(AE$21="",$G25=""),"",AD25)</f>
        <v/>
      </c>
      <c r="AF25" s="33" t="str">
        <f t="shared" si="6"/>
        <v/>
      </c>
    </row>
    <row r="26" ht="12.75" customHeight="1">
      <c r="B26" s="42" t="s">
        <v>136</v>
      </c>
      <c r="C26" s="42" t="s">
        <v>137</v>
      </c>
      <c r="D26" s="26" t="s">
        <v>135</v>
      </c>
      <c r="E26" s="39" t="s">
        <v>36</v>
      </c>
      <c r="F26" s="39" t="s">
        <v>73</v>
      </c>
      <c r="G26" s="33"/>
      <c r="H26" s="33" t="str">
        <f t="shared" si="3"/>
        <v/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 t="str">
        <f t="shared" ref="AE26:AF26" si="7">IF(OR(AE$21="",$G26=""),"",AD26)</f>
        <v/>
      </c>
      <c r="AF26" s="33" t="str">
        <f t="shared" si="7"/>
        <v/>
      </c>
    </row>
    <row r="27" ht="12.75" customHeight="1">
      <c r="B27" s="42" t="s">
        <v>138</v>
      </c>
      <c r="C27" s="42" t="s">
        <v>139</v>
      </c>
      <c r="D27" s="26" t="s">
        <v>135</v>
      </c>
      <c r="E27" s="39" t="s">
        <v>39</v>
      </c>
      <c r="F27" s="39" t="s">
        <v>73</v>
      </c>
      <c r="G27" s="33"/>
      <c r="H27" s="33" t="str">
        <f t="shared" si="3"/>
        <v/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 t="str">
        <f t="shared" ref="AE27:AF27" si="8">IF(OR(AE$21="",$G27=""),"",AD27)</f>
        <v/>
      </c>
      <c r="AF27" s="33" t="str">
        <f t="shared" si="8"/>
        <v/>
      </c>
    </row>
    <row r="28" ht="12.75" customHeight="1">
      <c r="B28" s="42" t="s">
        <v>140</v>
      </c>
      <c r="C28" s="42" t="s">
        <v>141</v>
      </c>
      <c r="D28" s="26" t="s">
        <v>142</v>
      </c>
      <c r="E28" s="39" t="s">
        <v>42</v>
      </c>
      <c r="F28" s="39" t="s">
        <v>73</v>
      </c>
      <c r="G28" s="33"/>
      <c r="H28" s="33" t="str">
        <f t="shared" si="3"/>
        <v/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 t="str">
        <f t="shared" ref="AE28:AF28" si="9">IF(OR(AE$21="",$G28=""),"",AD28)</f>
        <v/>
      </c>
      <c r="AF28" s="33" t="str">
        <f t="shared" si="9"/>
        <v/>
      </c>
    </row>
    <row r="29" ht="12.75" customHeight="1">
      <c r="B29" s="42" t="s">
        <v>143</v>
      </c>
      <c r="C29" s="42" t="s">
        <v>144</v>
      </c>
      <c r="D29" s="26" t="s">
        <v>142</v>
      </c>
      <c r="E29" s="39" t="s">
        <v>23</v>
      </c>
      <c r="F29" s="39" t="s">
        <v>73</v>
      </c>
      <c r="G29" s="33"/>
      <c r="H29" s="33" t="str">
        <f t="shared" si="3"/>
        <v/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 t="str">
        <f t="shared" ref="AE29:AF29" si="10">IF(OR(AE$21="",$G29=""),"",AD29)</f>
        <v/>
      </c>
      <c r="AF29" s="33" t="str">
        <f t="shared" si="10"/>
        <v/>
      </c>
    </row>
    <row r="30" ht="12.75" customHeight="1">
      <c r="B30" s="42" t="s">
        <v>145</v>
      </c>
      <c r="C30" s="42" t="s">
        <v>92</v>
      </c>
      <c r="D30" s="26" t="s">
        <v>142</v>
      </c>
      <c r="E30" s="39" t="s">
        <v>68</v>
      </c>
      <c r="F30" s="39" t="s">
        <v>73</v>
      </c>
      <c r="G30" s="33"/>
      <c r="H30" s="33" t="str">
        <f t="shared" si="3"/>
        <v/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 t="str">
        <f t="shared" ref="AE30:AF30" si="11">IF(OR(AE$21="",$G30=""),"",AD30)</f>
        <v/>
      </c>
      <c r="AF30" s="33" t="str">
        <f t="shared" si="11"/>
        <v/>
      </c>
    </row>
    <row r="31" ht="12.75" customHeight="1">
      <c r="B31" s="42" t="s">
        <v>146</v>
      </c>
      <c r="C31" s="42" t="s">
        <v>147</v>
      </c>
      <c r="D31" s="26" t="s">
        <v>148</v>
      </c>
      <c r="E31" s="39" t="s">
        <v>30</v>
      </c>
      <c r="F31" s="39" t="s">
        <v>73</v>
      </c>
      <c r="G31" s="33"/>
      <c r="H31" s="33" t="str">
        <f t="shared" si="3"/>
        <v/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 t="str">
        <f t="shared" ref="AE31:AF31" si="12">IF(OR(AE$21="",$G31=""),"",AD31)</f>
        <v/>
      </c>
      <c r="AF31" s="33" t="str">
        <f t="shared" si="12"/>
        <v/>
      </c>
    </row>
    <row r="32" ht="12.75" customHeight="1">
      <c r="B32" s="42" t="s">
        <v>149</v>
      </c>
      <c r="C32" s="42" t="s">
        <v>150</v>
      </c>
      <c r="D32" s="26" t="s">
        <v>148</v>
      </c>
      <c r="E32" s="39" t="s">
        <v>33</v>
      </c>
      <c r="F32" s="39" t="s">
        <v>73</v>
      </c>
      <c r="G32" s="33"/>
      <c r="H32" s="33" t="str">
        <f t="shared" si="3"/>
        <v/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 t="str">
        <f t="shared" ref="AE32:AF32" si="13">IF(OR(AE$21="",$G32=""),"",AD32)</f>
        <v/>
      </c>
      <c r="AF32" s="33" t="str">
        <f t="shared" si="13"/>
        <v/>
      </c>
    </row>
    <row r="33" ht="12.75" customHeight="1">
      <c r="B33" s="42" t="s">
        <v>151</v>
      </c>
      <c r="C33" s="42" t="s">
        <v>152</v>
      </c>
      <c r="D33" s="26" t="s">
        <v>148</v>
      </c>
      <c r="E33" s="39" t="s">
        <v>36</v>
      </c>
      <c r="F33" s="39" t="s">
        <v>73</v>
      </c>
      <c r="G33" s="33"/>
      <c r="H33" s="33" t="str">
        <f t="shared" si="3"/>
        <v/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 t="str">
        <f t="shared" ref="AE33:AF33" si="14">IF(OR(AE$21="",$G33=""),"",AD33)</f>
        <v/>
      </c>
      <c r="AF33" s="33" t="str">
        <f t="shared" si="14"/>
        <v/>
      </c>
    </row>
    <row r="34" ht="12.75" customHeight="1">
      <c r="B34" s="42" t="s">
        <v>153</v>
      </c>
      <c r="C34" s="42" t="s">
        <v>112</v>
      </c>
      <c r="D34" s="26" t="s">
        <v>154</v>
      </c>
      <c r="E34" s="39" t="s">
        <v>39</v>
      </c>
      <c r="F34" s="39" t="s">
        <v>73</v>
      </c>
      <c r="G34" s="33"/>
      <c r="H34" s="33" t="str">
        <f t="shared" si="3"/>
        <v/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 t="str">
        <f t="shared" ref="AE34:AF34" si="15">IF(OR(AE$21="",$G34=""),"",AD34)</f>
        <v/>
      </c>
      <c r="AF34" s="33" t="str">
        <f t="shared" si="15"/>
        <v/>
      </c>
    </row>
    <row r="35" ht="12.75" customHeight="1">
      <c r="B35" s="42" t="s">
        <v>155</v>
      </c>
      <c r="C35" s="42" t="s">
        <v>114</v>
      </c>
      <c r="D35" s="26" t="s">
        <v>154</v>
      </c>
      <c r="E35" s="39" t="s">
        <v>42</v>
      </c>
      <c r="F35" s="39" t="s">
        <v>73</v>
      </c>
      <c r="G35" s="33"/>
      <c r="H35" s="33" t="str">
        <f t="shared" si="3"/>
        <v/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 t="str">
        <f t="shared" ref="AE35:AF35" si="16">IF(OR(AE$21="",$G35=""),"",AD35)</f>
        <v/>
      </c>
      <c r="AF35" s="33" t="str">
        <f t="shared" si="16"/>
        <v/>
      </c>
    </row>
    <row r="36" ht="12.75" customHeight="1">
      <c r="B36" s="42" t="s">
        <v>156</v>
      </c>
      <c r="C36" s="42" t="s">
        <v>81</v>
      </c>
      <c r="D36" s="26" t="s">
        <v>154</v>
      </c>
      <c r="E36" s="39" t="s">
        <v>23</v>
      </c>
      <c r="F36" s="39" t="s">
        <v>73</v>
      </c>
      <c r="G36" s="33"/>
      <c r="H36" s="33" t="str">
        <f t="shared" si="3"/>
        <v/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 t="str">
        <f t="shared" ref="AE36:AF36" si="17">IF(OR(AE$21="",$G36=""),"",AD36)</f>
        <v/>
      </c>
      <c r="AF36" s="33" t="str">
        <f t="shared" si="17"/>
        <v/>
      </c>
    </row>
    <row r="37" ht="12.75" customHeight="1">
      <c r="B37" s="42" t="s">
        <v>157</v>
      </c>
      <c r="C37" s="42" t="s">
        <v>117</v>
      </c>
      <c r="D37" s="26" t="s">
        <v>158</v>
      </c>
      <c r="E37" s="39" t="s">
        <v>68</v>
      </c>
      <c r="F37" s="39" t="s">
        <v>73</v>
      </c>
      <c r="G37" s="33"/>
      <c r="H37" s="33" t="str">
        <f t="shared" si="3"/>
        <v/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 t="str">
        <f t="shared" ref="AE37:AF37" si="18">IF(OR(AE$21="",$G37=""),"",AD37)</f>
        <v/>
      </c>
      <c r="AF37" s="33" t="str">
        <f t="shared" si="18"/>
        <v/>
      </c>
    </row>
    <row r="38" ht="12.75" customHeight="1">
      <c r="B38" s="42" t="s">
        <v>159</v>
      </c>
      <c r="C38" s="42" t="s">
        <v>119</v>
      </c>
      <c r="D38" s="26" t="s">
        <v>158</v>
      </c>
      <c r="E38" s="39" t="s">
        <v>30</v>
      </c>
      <c r="F38" s="39" t="s">
        <v>73</v>
      </c>
      <c r="G38" s="33"/>
      <c r="H38" s="33" t="str">
        <f t="shared" si="3"/>
        <v/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 t="str">
        <f t="shared" ref="AE38:AF38" si="19">IF(OR(AE$21="",$G38=""),"",AD38)</f>
        <v/>
      </c>
      <c r="AF38" s="33" t="str">
        <f t="shared" si="19"/>
        <v/>
      </c>
    </row>
    <row r="39" ht="12.75" customHeight="1">
      <c r="B39" s="42" t="s">
        <v>160</v>
      </c>
      <c r="C39" s="53" t="s">
        <v>121</v>
      </c>
      <c r="D39" s="26" t="s">
        <v>158</v>
      </c>
      <c r="E39" s="39" t="s">
        <v>33</v>
      </c>
      <c r="F39" s="39" t="s">
        <v>73</v>
      </c>
      <c r="G39" s="33"/>
      <c r="H39" s="33" t="str">
        <f t="shared" si="3"/>
        <v/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 t="str">
        <f t="shared" ref="AE39:AF39" si="20">IF(OR(AE$21="",$G39=""),"",AD39)</f>
        <v/>
      </c>
      <c r="AF39" s="33" t="str">
        <f t="shared" si="20"/>
        <v/>
      </c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</sheetData>
  <mergeCells count="3">
    <mergeCell ref="D3:H3"/>
    <mergeCell ref="D4:H4"/>
    <mergeCell ref="D5:H5"/>
  </mergeCells>
  <conditionalFormatting sqref="L22:AF39 C26:K39">
    <cfRule type="expression" dxfId="0" priority="1" stopIfTrue="1">
      <formula>$F18="Done"</formula>
    </cfRule>
  </conditionalFormatting>
  <conditionalFormatting sqref="L22:AF39 C26:K39">
    <cfRule type="expression" dxfId="1" priority="2" stopIfTrue="1">
      <formula>$F18="Ongoing"</formula>
    </cfRule>
  </conditionalFormatting>
  <conditionalFormatting sqref="B22:AF39">
    <cfRule type="expression" dxfId="0" priority="3" stopIfTrue="1">
      <formula>$F22="Terminado"</formula>
    </cfRule>
  </conditionalFormatting>
  <conditionalFormatting sqref="B22:AF39">
    <cfRule type="expression" dxfId="1" priority="4" stopIfTrue="1">
      <formula>$F22="En Progreso"</formula>
    </cfRule>
  </conditionalFormatting>
  <dataValidations>
    <dataValidation type="list" allowBlank="1" sqref="F10:F15 F22:F39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5"/>
      <c r="C7" s="23"/>
      <c r="D7" s="46"/>
      <c r="E7" s="46"/>
      <c r="F7" s="46"/>
      <c r="G7" s="46"/>
      <c r="H7" s="46"/>
      <c r="I7" s="45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5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23"/>
    </row>
    <row r="8" ht="12.75" customHeight="1">
      <c r="A8" s="23"/>
      <c r="B8" s="23"/>
      <c r="C8" s="48">
        <v>5.0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49"/>
      <c r="C16" s="49" t="s">
        <v>3</v>
      </c>
      <c r="D16" s="50">
        <v>14.0</v>
      </c>
      <c r="E16" s="49"/>
      <c r="F16" s="51"/>
      <c r="G16" s="49" t="s">
        <v>4</v>
      </c>
      <c r="H16" s="49" t="s">
        <v>5</v>
      </c>
      <c r="I16" s="49"/>
      <c r="J16" s="49"/>
      <c r="K16" s="49"/>
      <c r="L16" s="49"/>
      <c r="M16" s="49"/>
      <c r="N16" s="49"/>
      <c r="O16" s="51"/>
      <c r="P16" s="51"/>
      <c r="Q16" s="51"/>
      <c r="R16" s="51"/>
      <c r="S16" s="51"/>
      <c r="T16" s="51"/>
      <c r="U16" s="51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 ht="12.75" customHeight="1">
      <c r="B17" s="25"/>
      <c r="C17" s="25" t="s">
        <v>6</v>
      </c>
      <c r="D17" s="26">
        <v>14.0</v>
      </c>
      <c r="E17" s="25" t="s">
        <v>7</v>
      </c>
      <c r="F17" s="25" t="s">
        <v>8</v>
      </c>
      <c r="G17" s="52">
        <v>210.0</v>
      </c>
      <c r="H17" s="30">
        <f>IF(AND(SUM(OFFSET(H21,1,0,'Sprint 5'!TaskRows,1))=0),0,SUM(OFFSET(H21,1,0,'Sprint 5'!TaskRows,1)))</f>
        <v>0</v>
      </c>
      <c r="I17" s="30" t="str">
        <f>IF(AND(SUM(OFFSET(I21,1,0,'Sprint 5'!TaskRows,1))=0),"",SUM(OFFSET(I21,1,0,'Sprint 5'!TaskRows,1)))</f>
        <v/>
      </c>
      <c r="J17" s="30" t="str">
        <f>IF(AND(SUM(OFFSET(J21,1,0,'Sprint 5'!TaskRows,1))=0),"",SUM(OFFSET(J21,1,0,'Sprint 5'!TaskRows,1)))</f>
        <v/>
      </c>
      <c r="K17" s="30" t="str">
        <f>IF(AND(SUM(OFFSET(K21,1,0,'Sprint 5'!TaskRows,1))=0),"",SUM(OFFSET(K21,1,0,'Sprint 5'!TaskRows,1)))</f>
        <v/>
      </c>
      <c r="L17" s="30" t="str">
        <f>IF(AND(SUM(OFFSET(L21,1,0,'Sprint 5'!TaskRows,1))=0),"",SUM(OFFSET(L21,1,0,'Sprint 5'!TaskRows,1)))</f>
        <v/>
      </c>
      <c r="M17" s="30" t="str">
        <f>IF(AND(SUM(OFFSET(M21,1,0,'Sprint 5'!TaskRows,1))=0),"",SUM(OFFSET(M21,1,0,'Sprint 5'!TaskRows,1)))</f>
        <v/>
      </c>
      <c r="N17" s="30" t="str">
        <f>IF(AND(SUM(OFFSET(N21,1,0,'Sprint 5'!TaskRows,1))=0),"",SUM(OFFSET(N21,1,0,'Sprint 5'!TaskRows,1)))</f>
        <v/>
      </c>
      <c r="O17" s="30" t="str">
        <f>IF(AND(SUM(OFFSET(O21,1,0,'Sprint 5'!TaskRows,1))=0),"",SUM(OFFSET(O21,1,0,'Sprint 5'!TaskRows,1)))</f>
        <v/>
      </c>
      <c r="P17" s="30" t="str">
        <f>IF(AND(SUM(OFFSET(P21,1,0,'Sprint 5'!TaskRows,1))=0),"",SUM(OFFSET(P21,1,0,'Sprint 5'!TaskRows,1)))</f>
        <v/>
      </c>
      <c r="Q17" s="30" t="str">
        <f>IF(AND(SUM(OFFSET(Q21,1,0,'Sprint 5'!TaskRows,1))=0),"",SUM(OFFSET(Q21,1,0,'Sprint 5'!TaskRows,1)))</f>
        <v/>
      </c>
      <c r="R17" s="30" t="str">
        <f>IF(AND(SUM(OFFSET(R21,1,0,'Sprint 5'!TaskRows,1))=0),"",SUM(OFFSET(R21,1,0,'Sprint 5'!TaskRows,1)))</f>
        <v/>
      </c>
      <c r="S17" s="30" t="str">
        <f>IF(AND(SUM(OFFSET(S21,1,0,'Sprint 5'!TaskRows,1))=0),"",SUM(OFFSET(S21,1,0,'Sprint 5'!TaskRows,1)))</f>
        <v/>
      </c>
      <c r="T17" s="30" t="str">
        <f>IF(AND(SUM(OFFSET(T21,1,0,'Sprint 5'!TaskRows,1))=0),"",SUM(OFFSET(T21,1,0,'Sprint 5'!TaskRows,1)))</f>
        <v/>
      </c>
      <c r="U17" s="30" t="str">
        <f>IF(AND(SUM(OFFSET(U21,1,0,'Sprint 5'!TaskRows,1))=0),"",SUM(OFFSET(U21,1,0,'Sprint 5'!TaskRows,1)))</f>
        <v/>
      </c>
      <c r="V17" s="31" t="str">
        <f>IF(AND(SUM(OFFSET(V21,1,0,'Sprint 5'!TaskRows,1))=0),"",SUM(OFFSET(V21,1,0,'Sprint 5'!TaskRows,1)))</f>
        <v/>
      </c>
      <c r="W17" s="31" t="str">
        <f>IF(AND(SUM(OFFSET(W21,1,0,'Sprint 5'!TaskRows,1))=0),"",SUM(OFFSET(W21,1,0,'Sprint 5'!TaskRows,1)))</f>
        <v/>
      </c>
      <c r="X17" s="31" t="str">
        <f>IF(AND(SUM(OFFSET(X21,1,0,'Sprint 5'!TaskRows,1))=0),"",SUM(OFFSET(X21,1,0,'Sprint 5'!TaskRows,1)))</f>
        <v/>
      </c>
      <c r="Y17" s="31" t="str">
        <f>IF(AND(SUM(OFFSET(Y21,1,0,'Sprint 5'!TaskRows,1))=0),"",SUM(OFFSET(Y21,1,0,'Sprint 5'!TaskRows,1)))</f>
        <v/>
      </c>
      <c r="Z17" s="31" t="str">
        <f>IF(AND(SUM(OFFSET(Z21,1,0,'Sprint 5'!TaskRows,1))=0),"",SUM(OFFSET(Z21,1,0,'Sprint 5'!TaskRows,1)))</f>
        <v/>
      </c>
      <c r="AA17" s="31" t="str">
        <f>IF(AND(SUM(OFFSET(AA21,1,0,'Sprint 5'!TaskRows,1))=0),"",SUM(OFFSET(AA21,1,0,'Sprint 5'!TaskRows,1)))</f>
        <v/>
      </c>
      <c r="AB17" s="31" t="str">
        <f>IF(AND(SUM(OFFSET(AB21,1,0,'Sprint 5'!TaskRows,1))=0),"",SUM(OFFSET(AB21,1,0,'Sprint 5'!TaskRows,1)))</f>
        <v/>
      </c>
      <c r="AC17" s="31" t="str">
        <f>IF(AND(SUM(OFFSET(AC21,1,0,'Sprint 5'!TaskRows,1))=0),"",SUM(OFFSET(AC21,1,0,'Sprint 5'!TaskRows,1)))</f>
        <v/>
      </c>
      <c r="AD17" s="31" t="str">
        <f>IF(AND(SUM(OFFSET(AD21,1,0,'Sprint 5'!TaskRows,1))=0),"",SUM(OFFSET(AD21,1,0,'Sprint 5'!TaskRows,1)))</f>
        <v/>
      </c>
      <c r="AE17" s="31" t="str">
        <f>IF(AND(SUM(OFFSET(AE21,1,0,'Sprint 5'!TaskRows,1))=0),"",SUM(OFFSET(AE21,1,0,'Sprint 5'!TaskRows,1)))</f>
        <v/>
      </c>
      <c r="AF17" s="31" t="str">
        <f>IF(AND(SUM(OFFSET(AF21,1,0,'Sprint 5'!TaskRows,1))=0),"",SUM(OFFSET(AF21,1,0,'Sprint 5'!TaskRows,1)))</f>
        <v/>
      </c>
    </row>
    <row r="18" ht="12.75" hidden="1" customHeight="1">
      <c r="B18" s="32"/>
      <c r="C18" s="32" t="s">
        <v>9</v>
      </c>
      <c r="D18" s="33">
        <f>IF(COUNTA(C22:C189)=0,1,COUNTA(C22:C189))</f>
        <v>15</v>
      </c>
      <c r="E18" s="32" t="s">
        <v>10</v>
      </c>
      <c r="F18" s="33">
        <f>IF(COUNTIF(H17:AF17,"&gt;0")=0,1,COUNTIF(H17:AF17,"&gt;0"))</f>
        <v>1</v>
      </c>
      <c r="G18" s="33"/>
      <c r="H18" s="33">
        <f>IF(H21="","",$G17-$G17/($D16-1)*(H21-1))</f>
        <v>210</v>
      </c>
      <c r="I18" s="33">
        <f>IF(I21="","",'Sprint 5'!TotalEffort-'Sprint 5'!TotalEffort/('Sprint 5'!ImplementationDays)*(I21-1))</f>
        <v>195</v>
      </c>
      <c r="J18" s="33">
        <f>IF(J21="","",'Sprint 5'!TotalEffort-'Sprint 5'!TotalEffort/('Sprint 5'!ImplementationDays)*(J21-1))</f>
        <v>180</v>
      </c>
      <c r="K18" s="33">
        <f>IF(K21="","",'Sprint 5'!TotalEffort-'Sprint 5'!TotalEffort/('Sprint 5'!ImplementationDays)*(K21-1))</f>
        <v>165</v>
      </c>
      <c r="L18" s="33">
        <f>IF(L21="","",'Sprint 5'!TotalEffort-'Sprint 5'!TotalEffort/('Sprint 5'!ImplementationDays)*(L21-1))</f>
        <v>150</v>
      </c>
      <c r="M18" s="33">
        <f>IF(M21="","",'Sprint 5'!TotalEffort-'Sprint 5'!TotalEffort/('Sprint 5'!ImplementationDays)*(M21-1))</f>
        <v>135</v>
      </c>
      <c r="N18" s="33">
        <f>IF(N21="","",'Sprint 5'!TotalEffort-'Sprint 5'!TotalEffort/('Sprint 5'!ImplementationDays)*(N21-1))</f>
        <v>120</v>
      </c>
      <c r="O18" s="33">
        <f>IF(O21="","",'Sprint 5'!TotalEffort-'Sprint 5'!TotalEffort/('Sprint 5'!ImplementationDays)*(O21-1))</f>
        <v>105</v>
      </c>
      <c r="P18" s="33">
        <f>IF(P21="","",'Sprint 5'!TotalEffort-'Sprint 5'!TotalEffort/('Sprint 5'!ImplementationDays)*(P21-1))</f>
        <v>90</v>
      </c>
      <c r="Q18" s="33">
        <f>IF(Q21="","",'Sprint 5'!TotalEffort-'Sprint 5'!TotalEffort/('Sprint 5'!ImplementationDays)*(Q21-1))</f>
        <v>75</v>
      </c>
      <c r="R18" s="33">
        <f>IF(R21="","",'Sprint 5'!TotalEffort-'Sprint 5'!TotalEffort/('Sprint 5'!ImplementationDays)*(R21-1))</f>
        <v>60</v>
      </c>
      <c r="S18" s="33">
        <f>IF(S21="","",'Sprint 5'!TotalEffort-'Sprint 5'!TotalEffort/('Sprint 5'!ImplementationDays)*(S21-1))</f>
        <v>45</v>
      </c>
      <c r="T18" s="33">
        <f>IF(T21="","",'Sprint 5'!TotalEffort-'Sprint 5'!TotalEffort/('Sprint 5'!ImplementationDays)*(T21-1))</f>
        <v>30</v>
      </c>
      <c r="U18" s="33">
        <f>IF(U21="","",'Sprint 5'!TotalEffort-'Sprint 5'!TotalEffort/('Sprint 5'!ImplementationDays)*(U21-1))</f>
        <v>15</v>
      </c>
      <c r="V18" s="1" t="str">
        <f>IF(V21="","",'Sprint 5'!TotalEffort-'Sprint 5'!TotalEffort/('Sprint 5'!ImplementationDays)*(V21-1))</f>
        <v/>
      </c>
      <c r="W18" s="1" t="str">
        <f>IF(W21="","",'Sprint 5'!TotalEffort-'Sprint 5'!TotalEffort/('Sprint 5'!ImplementationDays)*(W21-1))</f>
        <v/>
      </c>
      <c r="X18" s="1" t="str">
        <f>IF(X21="","",'Sprint 5'!TotalEffort-'Sprint 5'!TotalEffort/('Sprint 5'!ImplementationDays)*(X21-1))</f>
        <v/>
      </c>
      <c r="Y18" s="1" t="str">
        <f>IF(Y21="","",'Sprint 5'!TotalEffort-'Sprint 5'!TotalEffort/('Sprint 5'!ImplementationDays)*(Y21-1))</f>
        <v/>
      </c>
      <c r="Z18" s="1" t="str">
        <f>IF(Z21="","",'Sprint 5'!TotalEffort-'Sprint 5'!TotalEffort/('Sprint 5'!ImplementationDays)*(Z21-1))</f>
        <v/>
      </c>
      <c r="AA18" s="1" t="str">
        <f>IF(AA21="","",'Sprint 5'!TotalEffort-'Sprint 5'!TotalEffort/('Sprint 5'!ImplementationDays)*(AA21-1))</f>
        <v/>
      </c>
      <c r="AB18" s="1" t="str">
        <f>IF(AB21="","",'Sprint 5'!TotalEffort-'Sprint 5'!TotalEffort/('Sprint 5'!ImplementationDays)*(AB21-1))</f>
        <v/>
      </c>
      <c r="AC18" s="1" t="str">
        <f>IF(AC21="","",'Sprint 5'!TotalEffort-'Sprint 5'!TotalEffort/('Sprint 5'!ImplementationDays)*(AC21-1))</f>
        <v/>
      </c>
      <c r="AD18" s="1" t="str">
        <f>IF(AD21="","",'Sprint 5'!TotalEffort-'Sprint 5'!TotalEffort/('Sprint 5'!ImplementationDays)*(AD21-1))</f>
        <v/>
      </c>
      <c r="AE18" s="1" t="str">
        <f>IF(AE21="","",'Sprint 5'!TotalEffort-'Sprint 5'!TotalEffort/('Sprint 5'!ImplementationDays)*(AE21-1))</f>
        <v/>
      </c>
      <c r="AF18" s="1" t="str">
        <f>IF(AF21="","",'Sprint 5'!TotalEffort-'Sprint 5'!TotalEffort/('Sprint 5'!ImplementationDays)*(AF21-1))</f>
        <v/>
      </c>
    </row>
    <row r="19" ht="12.75" hidden="1" customHeight="1">
      <c r="B19" s="32"/>
      <c r="C19" s="34" t="s">
        <v>11</v>
      </c>
      <c r="D19" s="32"/>
      <c r="E19" s="32" t="s">
        <v>12</v>
      </c>
      <c r="F19" s="33"/>
      <c r="G19" s="33"/>
      <c r="H19" s="33" t="str">
        <f t="array" ref="H19">IF(TREND(OFFSET($H17,0,'Sprint 5'!DoneDays-'Sprint 5'!TrendDays,1,'Sprint 5'!TrendDays),OFFSET($H20,0,'Sprint 5'!DoneDays-'Sprint 5'!TrendDays,1,'Sprint 5'!TrendDays),H20)&lt;0,"",TREND(OFFSET($H17,0,'Sprint 5'!DoneDays-'Sprint 5'!TrendDays,1,'Sprint 5'!TrendDays),OFFSET($H20,0,'Sprint 5'!DoneDays-'Sprint 5'!TrendDays,1,'Sprint 5'!TrendDays),H20))</f>
        <v>#N/A</v>
      </c>
      <c r="I19" s="33" t="str">
        <f t="array" ref="I19">IF(TREND(OFFSET($H17,0,'Sprint 5'!DoneDays-'Sprint 5'!TrendDays,1,'Sprint 5'!TrendDays),OFFSET($H20,0,'Sprint 5'!DoneDays-'Sprint 5'!TrendDays,1,'Sprint 5'!TrendDays),I20)&lt;0,"",TREND(OFFSET($H17,0,'Sprint 5'!DoneDays-'Sprint 5'!TrendDays,1,'Sprint 5'!TrendDays),OFFSET($H20,0,'Sprint 5'!DoneDays-'Sprint 5'!TrendDays,1,'Sprint 5'!TrendDays),I20))</f>
        <v>#N/A</v>
      </c>
      <c r="J19" s="33" t="str">
        <f t="array" ref="J19">IF(TREND(OFFSET($H17,0,'Sprint 5'!DoneDays-'Sprint 5'!TrendDays,1,'Sprint 5'!TrendDays),OFFSET($H20,0,'Sprint 5'!DoneDays-'Sprint 5'!TrendDays,1,'Sprint 5'!TrendDays),J20)&lt;0,"",TREND(OFFSET($H17,0,'Sprint 5'!DoneDays-'Sprint 5'!TrendDays,1,'Sprint 5'!TrendDays),OFFSET($H20,0,'Sprint 5'!DoneDays-'Sprint 5'!TrendDays,1,'Sprint 5'!TrendDays),J20))</f>
        <v>#N/A</v>
      </c>
      <c r="K19" s="33" t="str">
        <f t="array" ref="K19">IF(TREND(OFFSET($H17,0,'Sprint 5'!DoneDays-'Sprint 5'!TrendDays,1,'Sprint 5'!TrendDays),OFFSET($H20,0,'Sprint 5'!DoneDays-'Sprint 5'!TrendDays,1,'Sprint 5'!TrendDays),K20)&lt;0,"",TREND(OFFSET($H17,0,'Sprint 5'!DoneDays-'Sprint 5'!TrendDays,1,'Sprint 5'!TrendDays),OFFSET($H20,0,'Sprint 5'!DoneDays-'Sprint 5'!TrendDays,1,'Sprint 5'!TrendDays),K20))</f>
        <v>#N/A</v>
      </c>
      <c r="L19" s="33" t="str">
        <f t="array" ref="L19">IF(TREND(OFFSET($H17,0,'Sprint 5'!DoneDays-'Sprint 5'!TrendDays,1,'Sprint 5'!TrendDays),OFFSET($H20,0,'Sprint 5'!DoneDays-'Sprint 5'!TrendDays,1,'Sprint 5'!TrendDays),L20)&lt;0,"",TREND(OFFSET($H17,0,'Sprint 5'!DoneDays-'Sprint 5'!TrendDays,1,'Sprint 5'!TrendDays),OFFSET($H20,0,'Sprint 5'!DoneDays-'Sprint 5'!TrendDays,1,'Sprint 5'!TrendDays),L20))</f>
        <v>#N/A</v>
      </c>
      <c r="M19" s="33" t="str">
        <f t="array" ref="M19">IF(TREND(OFFSET($H17,0,'Sprint 5'!DoneDays-'Sprint 5'!TrendDays,1,'Sprint 5'!TrendDays),OFFSET($H20,0,'Sprint 5'!DoneDays-'Sprint 5'!TrendDays,1,'Sprint 5'!TrendDays),M20)&lt;0,"",TREND(OFFSET($H17,0,'Sprint 5'!DoneDays-'Sprint 5'!TrendDays,1,'Sprint 5'!TrendDays),OFFSET($H20,0,'Sprint 5'!DoneDays-'Sprint 5'!TrendDays,1,'Sprint 5'!TrendDays),M20))</f>
        <v>#N/A</v>
      </c>
      <c r="N19" s="33" t="str">
        <f t="array" ref="N19">IF(TREND(OFFSET($H17,0,'Sprint 5'!DoneDays-'Sprint 5'!TrendDays,1,'Sprint 5'!TrendDays),OFFSET($H20,0,'Sprint 5'!DoneDays-'Sprint 5'!TrendDays,1,'Sprint 5'!TrendDays),N20)&lt;0,"",TREND(OFFSET($H17,0,'Sprint 5'!DoneDays-'Sprint 5'!TrendDays,1,'Sprint 5'!TrendDays),OFFSET($H20,0,'Sprint 5'!DoneDays-'Sprint 5'!TrendDays,1,'Sprint 5'!TrendDays),N20))</f>
        <v>#N/A</v>
      </c>
      <c r="O19" s="33" t="str">
        <f t="array" ref="O19">IF(TREND(OFFSET($H17,0,'Sprint 5'!DoneDays-'Sprint 5'!TrendDays,1,'Sprint 5'!TrendDays),OFFSET($H20,0,'Sprint 5'!DoneDays-'Sprint 5'!TrendDays,1,'Sprint 5'!TrendDays),O20)&lt;0,"",TREND(OFFSET($H17,0,'Sprint 5'!DoneDays-'Sprint 5'!TrendDays,1,'Sprint 5'!TrendDays),OFFSET($H20,0,'Sprint 5'!DoneDays-'Sprint 5'!TrendDays,1,'Sprint 5'!TrendDays),O20))</f>
        <v>#N/A</v>
      </c>
      <c r="P19" s="33" t="str">
        <f t="array" ref="P19">IF(TREND(OFFSET($H17,0,'Sprint 5'!DoneDays-'Sprint 5'!TrendDays,1,'Sprint 5'!TrendDays),OFFSET($H20,0,'Sprint 5'!DoneDays-'Sprint 5'!TrendDays,1,'Sprint 5'!TrendDays),P20)&lt;0,"",TREND(OFFSET($H17,0,'Sprint 5'!DoneDays-'Sprint 5'!TrendDays,1,'Sprint 5'!TrendDays),OFFSET($H20,0,'Sprint 5'!DoneDays-'Sprint 5'!TrendDays,1,'Sprint 5'!TrendDays),P20))</f>
        <v>#N/A</v>
      </c>
      <c r="Q19" s="33" t="str">
        <f t="array" ref="Q19">IF(TREND(OFFSET($H17,0,'Sprint 5'!DoneDays-'Sprint 5'!TrendDays,1,'Sprint 5'!TrendDays),OFFSET($H20,0,'Sprint 5'!DoneDays-'Sprint 5'!TrendDays,1,'Sprint 5'!TrendDays),Q20)&lt;0,"",TREND(OFFSET($H17,0,'Sprint 5'!DoneDays-'Sprint 5'!TrendDays,1,'Sprint 5'!TrendDays),OFFSET($H20,0,'Sprint 5'!DoneDays-'Sprint 5'!TrendDays,1,'Sprint 5'!TrendDays),Q20))</f>
        <v>#N/A</v>
      </c>
      <c r="R19" s="33" t="str">
        <f t="array" ref="R19">IF(TREND(OFFSET($H17,0,'Sprint 5'!DoneDays-'Sprint 5'!TrendDays,1,'Sprint 5'!TrendDays),OFFSET($H20,0,'Sprint 5'!DoneDays-'Sprint 5'!TrendDays,1,'Sprint 5'!TrendDays),R20)&lt;0,"",TREND(OFFSET($H17,0,'Sprint 5'!DoneDays-'Sprint 5'!TrendDays,1,'Sprint 5'!TrendDays),OFFSET($H20,0,'Sprint 5'!DoneDays-'Sprint 5'!TrendDays,1,'Sprint 5'!TrendDays),R20))</f>
        <v>#N/A</v>
      </c>
      <c r="S19" s="33" t="str">
        <f t="array" ref="S19">IF(TREND(OFFSET($H17,0,'Sprint 5'!DoneDays-'Sprint 5'!TrendDays,1,'Sprint 5'!TrendDays),OFFSET($H20,0,'Sprint 5'!DoneDays-'Sprint 5'!TrendDays,1,'Sprint 5'!TrendDays),S20)&lt;0,"",TREND(OFFSET($H17,0,'Sprint 5'!DoneDays-'Sprint 5'!TrendDays,1,'Sprint 5'!TrendDays),OFFSET($H20,0,'Sprint 5'!DoneDays-'Sprint 5'!TrendDays,1,'Sprint 5'!TrendDays),S20))</f>
        <v>#N/A</v>
      </c>
      <c r="T19" s="33" t="str">
        <f t="array" ref="T19">IF(TREND(OFFSET($H17,0,'Sprint 5'!DoneDays-'Sprint 5'!TrendDays,1,'Sprint 5'!TrendDays),OFFSET($H20,0,'Sprint 5'!DoneDays-'Sprint 5'!TrendDays,1,'Sprint 5'!TrendDays),T20)&lt;0,"",TREND(OFFSET($H17,0,'Sprint 5'!DoneDays-'Sprint 5'!TrendDays,1,'Sprint 5'!TrendDays),OFFSET($H20,0,'Sprint 5'!DoneDays-'Sprint 5'!TrendDays,1,'Sprint 5'!TrendDays),T20))</f>
        <v>#N/A</v>
      </c>
      <c r="U19" s="33" t="str">
        <f t="array" ref="U19">IF(TREND(OFFSET($H17,0,'Sprint 5'!DoneDays-'Sprint 5'!TrendDays,1,'Sprint 5'!TrendDays),OFFSET($H20,0,'Sprint 5'!DoneDays-'Sprint 5'!TrendDays,1,'Sprint 5'!TrendDays),U20)&lt;0,"",TREND(OFFSET($H17,0,'Sprint 5'!DoneDays-'Sprint 5'!TrendDays,1,'Sprint 5'!TrendDays),OFFSET($H20,0,'Sprint 5'!DoneDays-'Sprint 5'!TrendDays,1,'Sprint 5'!TrendDays),U20))</f>
        <v>#N/A</v>
      </c>
      <c r="V19" s="1" t="str">
        <f t="array" ref="V19">IF(TREND(OFFSET($H17,0,'Sprint 5'!DoneDays-'Sprint 5'!TrendDays,1,'Sprint 5'!TrendDays),OFFSET($H20,0,'Sprint 5'!DoneDays-'Sprint 5'!TrendDays,1,'Sprint 5'!TrendDays),V20)&lt;0,"",TREND(OFFSET($H17,0,'Sprint 5'!DoneDays-'Sprint 5'!TrendDays,1,'Sprint 5'!TrendDays),OFFSET($H20,0,'Sprint 5'!DoneDays-'Sprint 5'!TrendDays,1,'Sprint 5'!TrendDays),V20))</f>
        <v>#N/A</v>
      </c>
      <c r="W19" s="1" t="str">
        <f t="array" ref="W19">IF(TREND(OFFSET($H17,0,'Sprint 5'!DoneDays-'Sprint 5'!TrendDays,1,'Sprint 5'!TrendDays),OFFSET($H20,0,'Sprint 5'!DoneDays-'Sprint 5'!TrendDays,1,'Sprint 5'!TrendDays),W20)&lt;0,"",TREND(OFFSET($H17,0,'Sprint 5'!DoneDays-'Sprint 5'!TrendDays,1,'Sprint 5'!TrendDays),OFFSET($H20,0,'Sprint 5'!DoneDays-'Sprint 5'!TrendDays,1,'Sprint 5'!TrendDays),W20))</f>
        <v>#N/A</v>
      </c>
      <c r="X19" s="1" t="str">
        <f t="array" ref="X19">IF(TREND(OFFSET($H17,0,'Sprint 5'!DoneDays-'Sprint 5'!TrendDays,1,'Sprint 5'!TrendDays),OFFSET($H20,0,'Sprint 5'!DoneDays-'Sprint 5'!TrendDays,1,'Sprint 5'!TrendDays),X20)&lt;0,"",TREND(OFFSET($H17,0,'Sprint 5'!DoneDays-'Sprint 5'!TrendDays,1,'Sprint 5'!TrendDays),OFFSET($H20,0,'Sprint 5'!DoneDays-'Sprint 5'!TrendDays,1,'Sprint 5'!TrendDays),X20))</f>
        <v>#N/A</v>
      </c>
      <c r="Y19" s="1" t="str">
        <f t="array" ref="Y19">IF(TREND(OFFSET($H17,0,'Sprint 5'!DoneDays-'Sprint 5'!TrendDays,1,'Sprint 5'!TrendDays),OFFSET($H20,0,'Sprint 5'!DoneDays-'Sprint 5'!TrendDays,1,'Sprint 5'!TrendDays),Y20)&lt;0,"",TREND(OFFSET($H17,0,'Sprint 5'!DoneDays-'Sprint 5'!TrendDays,1,'Sprint 5'!TrendDays),OFFSET($H20,0,'Sprint 5'!DoneDays-'Sprint 5'!TrendDays,1,'Sprint 5'!TrendDays),Y20))</f>
        <v>#N/A</v>
      </c>
      <c r="Z19" s="1" t="str">
        <f t="array" ref="Z19">IF(TREND(OFFSET($H17,0,'Sprint 5'!DoneDays-'Sprint 5'!TrendDays,1,'Sprint 5'!TrendDays),OFFSET($H20,0,'Sprint 5'!DoneDays-'Sprint 5'!TrendDays,1,'Sprint 5'!TrendDays),Z20)&lt;0,"",TREND(OFFSET($H17,0,'Sprint 5'!DoneDays-'Sprint 5'!TrendDays,1,'Sprint 5'!TrendDays),OFFSET($H20,0,'Sprint 5'!DoneDays-'Sprint 5'!TrendDays,1,'Sprint 5'!TrendDays),Z20))</f>
        <v>#N/A</v>
      </c>
      <c r="AA19" s="1" t="str">
        <f t="array" ref="AA19">IF(TREND(OFFSET($H17,0,'Sprint 5'!DoneDays-'Sprint 5'!TrendDays,1,'Sprint 5'!TrendDays),OFFSET($H20,0,'Sprint 5'!DoneDays-'Sprint 5'!TrendDays,1,'Sprint 5'!TrendDays),AA20)&lt;0,"",TREND(OFFSET($H17,0,'Sprint 5'!DoneDays-'Sprint 5'!TrendDays,1,'Sprint 5'!TrendDays),OFFSET($H20,0,'Sprint 5'!DoneDays-'Sprint 5'!TrendDays,1,'Sprint 5'!TrendDays),AA20))</f>
        <v>#N/A</v>
      </c>
      <c r="AB19" s="1" t="str">
        <f t="array" ref="AB19">IF(TREND(OFFSET($H17,0,'Sprint 5'!DoneDays-'Sprint 5'!TrendDays,1,'Sprint 5'!TrendDays),OFFSET($H20,0,'Sprint 5'!DoneDays-'Sprint 5'!TrendDays,1,'Sprint 5'!TrendDays),AB20)&lt;0,"",TREND(OFFSET($H17,0,'Sprint 5'!DoneDays-'Sprint 5'!TrendDays,1,'Sprint 5'!TrendDays),OFFSET($H20,0,'Sprint 5'!DoneDays-'Sprint 5'!TrendDays,1,'Sprint 5'!TrendDays),AB20))</f>
        <v>#N/A</v>
      </c>
      <c r="AC19" s="1" t="str">
        <f t="array" ref="AC19">IF(TREND(OFFSET($H17,0,'Sprint 5'!DoneDays-'Sprint 5'!TrendDays,1,'Sprint 5'!TrendDays),OFFSET($H20,0,'Sprint 5'!DoneDays-'Sprint 5'!TrendDays,1,'Sprint 5'!TrendDays),AC20)&lt;0,"",TREND(OFFSET($H17,0,'Sprint 5'!DoneDays-'Sprint 5'!TrendDays,1,'Sprint 5'!TrendDays),OFFSET($H20,0,'Sprint 5'!DoneDays-'Sprint 5'!TrendDays,1,'Sprint 5'!TrendDays),AC20))</f>
        <v>#N/A</v>
      </c>
      <c r="AD19" s="1" t="str">
        <f t="array" ref="AD19">IF(TREND(OFFSET($H17,0,'Sprint 5'!DoneDays-'Sprint 5'!TrendDays,1,'Sprint 5'!TrendDays),OFFSET($H20,0,'Sprint 5'!DoneDays-'Sprint 5'!TrendDays,1,'Sprint 5'!TrendDays),AD20)&lt;0,"",TREND(OFFSET($H17,0,'Sprint 5'!DoneDays-'Sprint 5'!TrendDays,1,'Sprint 5'!TrendDays),OFFSET($H20,0,'Sprint 5'!DoneDays-'Sprint 5'!TrendDays,1,'Sprint 5'!TrendDays),AD20))</f>
        <v>#N/A</v>
      </c>
      <c r="AE19" s="1" t="str">
        <f t="array" ref="AE19">IF(TREND(OFFSET($H17,0,'Sprint 5'!DoneDays-'Sprint 5'!TrendDays,1,'Sprint 5'!TrendDays),OFFSET($H20,0,'Sprint 5'!DoneDays-'Sprint 5'!TrendDays,1,'Sprint 5'!TrendDays),AE20)&lt;0,"",TREND(OFFSET($H17,0,'Sprint 5'!DoneDays-'Sprint 5'!TrendDays,1,'Sprint 5'!TrendDays),OFFSET($H20,0,'Sprint 5'!DoneDays-'Sprint 5'!TrendDays,1,'Sprint 5'!TrendDays),AE20))</f>
        <v>#N/A</v>
      </c>
      <c r="AF19" s="1" t="str">
        <f t="array" ref="AF19">IF(TREND(OFFSET($H17,0,'Sprint 5'!DoneDays-'Sprint 5'!TrendDays,1,'Sprint 5'!TrendDays),OFFSET($H20,0,'Sprint 5'!DoneDays-'Sprint 5'!TrendDays,1,'Sprint 5'!TrendDays),AF20)&lt;0,"",TREND(OFFSET($H17,0,'Sprint 5'!DoneDays-'Sprint 5'!TrendDays,1,'Sprint 5'!TrendDays),OFFSET($H20,0,'Sprint 5'!DoneDays-'Sprint 5'!TrendDays,1,'Sprint 5'!TrendDays),AF20))</f>
        <v>#N/A</v>
      </c>
    </row>
    <row r="20" ht="12.75" hidden="1" customHeight="1">
      <c r="B20" s="32"/>
      <c r="C20" s="34" t="s">
        <v>13</v>
      </c>
      <c r="D20" s="32"/>
      <c r="E20" s="32" t="s">
        <v>14</v>
      </c>
      <c r="F20" s="33">
        <f>IF('Sprint 5'!DoneDays&gt;D17,D17,'Sprint 5'!DoneDays)</f>
        <v>1</v>
      </c>
      <c r="G20" s="33"/>
      <c r="H20" s="33">
        <f>IF('Sprint 5'!DoneDays&gt;G20,G20+1,"")</f>
        <v>1</v>
      </c>
      <c r="I20" s="33">
        <v>2.0</v>
      </c>
      <c r="J20" s="33">
        <v>3.0</v>
      </c>
      <c r="K20" s="33">
        <v>4.0</v>
      </c>
      <c r="L20" s="33">
        <v>5.0</v>
      </c>
      <c r="M20" s="33">
        <v>6.0</v>
      </c>
      <c r="N20" s="33">
        <v>7.0</v>
      </c>
      <c r="O20" s="33">
        <v>8.0</v>
      </c>
      <c r="P20" s="33">
        <v>9.0</v>
      </c>
      <c r="Q20" s="33">
        <v>10.0</v>
      </c>
      <c r="R20" s="33">
        <v>11.0</v>
      </c>
      <c r="S20" s="33">
        <v>12.0</v>
      </c>
      <c r="T20" s="33">
        <v>13.0</v>
      </c>
      <c r="U20" s="33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35" t="s">
        <v>16</v>
      </c>
      <c r="D21" s="35" t="s">
        <v>17</v>
      </c>
      <c r="E21" s="35" t="s">
        <v>18</v>
      </c>
      <c r="F21" s="35" t="s">
        <v>19</v>
      </c>
      <c r="G21" s="35" t="s">
        <v>20</v>
      </c>
      <c r="H21" s="35">
        <v>1.0</v>
      </c>
      <c r="I21" s="35">
        <f t="shared" ref="I21:AF21" si="1">IF($D$16&gt;H21,H21+1,"")</f>
        <v>2</v>
      </c>
      <c r="J21" s="35">
        <f t="shared" si="1"/>
        <v>3</v>
      </c>
      <c r="K21" s="35">
        <f t="shared" si="1"/>
        <v>4</v>
      </c>
      <c r="L21" s="35">
        <f t="shared" si="1"/>
        <v>5</v>
      </c>
      <c r="M21" s="35">
        <f t="shared" si="1"/>
        <v>6</v>
      </c>
      <c r="N21" s="35">
        <f t="shared" si="1"/>
        <v>7</v>
      </c>
      <c r="O21" s="35">
        <f t="shared" si="1"/>
        <v>8</v>
      </c>
      <c r="P21" s="35">
        <f t="shared" si="1"/>
        <v>9</v>
      </c>
      <c r="Q21" s="35">
        <f t="shared" si="1"/>
        <v>10</v>
      </c>
      <c r="R21" s="35">
        <f t="shared" si="1"/>
        <v>11</v>
      </c>
      <c r="S21" s="35">
        <f t="shared" si="1"/>
        <v>12</v>
      </c>
      <c r="T21" s="35">
        <f t="shared" si="1"/>
        <v>13</v>
      </c>
      <c r="U21" s="35">
        <f t="shared" si="1"/>
        <v>14</v>
      </c>
      <c r="V21" s="37" t="str">
        <f t="shared" si="1"/>
        <v/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B22" s="42" t="s">
        <v>161</v>
      </c>
      <c r="C22" s="42" t="s">
        <v>162</v>
      </c>
      <c r="D22" s="26" t="s">
        <v>163</v>
      </c>
      <c r="E22" s="39" t="s">
        <v>23</v>
      </c>
      <c r="F22" s="39" t="s">
        <v>73</v>
      </c>
      <c r="G22" s="33"/>
      <c r="H22" s="33" t="str">
        <f t="shared" ref="H22:H36" si="3">IF(OR(H$21="",$G22=""),"",G22)</f>
        <v/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42" t="s">
        <v>164</v>
      </c>
      <c r="C23" s="42" t="s">
        <v>165</v>
      </c>
      <c r="D23" s="26" t="s">
        <v>163</v>
      </c>
      <c r="E23" s="39" t="s">
        <v>68</v>
      </c>
      <c r="F23" s="39" t="s">
        <v>73</v>
      </c>
      <c r="G23" s="33"/>
      <c r="H23" s="33" t="str">
        <f t="shared" si="3"/>
        <v/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42" t="s">
        <v>166</v>
      </c>
      <c r="C24" s="42" t="s">
        <v>167</v>
      </c>
      <c r="D24" s="26" t="s">
        <v>163</v>
      </c>
      <c r="E24" s="39" t="s">
        <v>30</v>
      </c>
      <c r="F24" s="39" t="s">
        <v>73</v>
      </c>
      <c r="G24" s="33"/>
      <c r="H24" s="33" t="str">
        <f t="shared" si="3"/>
        <v/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42" t="s">
        <v>168</v>
      </c>
      <c r="C25" s="42" t="s">
        <v>169</v>
      </c>
      <c r="D25" s="26" t="s">
        <v>170</v>
      </c>
      <c r="E25" s="39" t="s">
        <v>33</v>
      </c>
      <c r="F25" s="39" t="s">
        <v>73</v>
      </c>
      <c r="G25" s="33"/>
      <c r="H25" s="33" t="str">
        <f t="shared" si="3"/>
        <v/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B26" s="42" t="s">
        <v>171</v>
      </c>
      <c r="C26" s="42" t="s">
        <v>144</v>
      </c>
      <c r="D26" s="26" t="s">
        <v>170</v>
      </c>
      <c r="E26" s="39" t="s">
        <v>36</v>
      </c>
      <c r="F26" s="39" t="s">
        <v>73</v>
      </c>
      <c r="G26" s="33"/>
      <c r="H26" s="33" t="str">
        <f t="shared" si="3"/>
        <v/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B27" s="42" t="s">
        <v>172</v>
      </c>
      <c r="C27" s="42" t="s">
        <v>92</v>
      </c>
      <c r="D27" s="26" t="s">
        <v>170</v>
      </c>
      <c r="E27" s="39" t="s">
        <v>39</v>
      </c>
      <c r="F27" s="39" t="s">
        <v>73</v>
      </c>
      <c r="G27" s="33"/>
      <c r="H27" s="33" t="str">
        <f t="shared" si="3"/>
        <v/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8">IF(OR(AE$21="",$G27=""),"",AD27)</f>
        <v/>
      </c>
      <c r="AF27" s="1" t="str">
        <f t="shared" si="8"/>
        <v/>
      </c>
    </row>
    <row r="28" ht="12.75" customHeight="1">
      <c r="B28" s="42" t="s">
        <v>173</v>
      </c>
      <c r="C28" s="42" t="s">
        <v>106</v>
      </c>
      <c r="D28" s="26" t="s">
        <v>174</v>
      </c>
      <c r="E28" s="39" t="s">
        <v>42</v>
      </c>
      <c r="F28" s="39" t="s">
        <v>73</v>
      </c>
      <c r="G28" s="33"/>
      <c r="H28" s="33" t="str">
        <f t="shared" si="3"/>
        <v/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9">IF(OR(AE$21="",$G28=""),"",AD28)</f>
        <v/>
      </c>
      <c r="AF28" s="1" t="str">
        <f t="shared" si="9"/>
        <v/>
      </c>
    </row>
    <row r="29" ht="12.75" customHeight="1">
      <c r="B29" s="42" t="s">
        <v>175</v>
      </c>
      <c r="C29" s="42" t="s">
        <v>108</v>
      </c>
      <c r="D29" s="26" t="s">
        <v>174</v>
      </c>
      <c r="E29" s="39" t="s">
        <v>23</v>
      </c>
      <c r="F29" s="39" t="s">
        <v>73</v>
      </c>
      <c r="G29" s="33"/>
      <c r="H29" s="33" t="str">
        <f t="shared" si="3"/>
        <v/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0">IF(OR(AE$21="",$G29=""),"",AD29)</f>
        <v/>
      </c>
      <c r="AF29" s="1" t="str">
        <f t="shared" si="10"/>
        <v/>
      </c>
    </row>
    <row r="30" ht="12.75" customHeight="1">
      <c r="B30" s="42" t="s">
        <v>176</v>
      </c>
      <c r="C30" s="42" t="s">
        <v>110</v>
      </c>
      <c r="D30" s="26" t="s">
        <v>174</v>
      </c>
      <c r="E30" s="39" t="s">
        <v>68</v>
      </c>
      <c r="F30" s="39" t="s">
        <v>73</v>
      </c>
      <c r="G30" s="33"/>
      <c r="H30" s="33" t="str">
        <f t="shared" si="3"/>
        <v/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1">IF(OR(AE$21="",$G30=""),"",AD30)</f>
        <v/>
      </c>
      <c r="AF30" s="1" t="str">
        <f t="shared" si="11"/>
        <v/>
      </c>
    </row>
    <row r="31" ht="12.75" customHeight="1">
      <c r="B31" s="42" t="s">
        <v>177</v>
      </c>
      <c r="C31" s="42" t="s">
        <v>112</v>
      </c>
      <c r="D31" s="26" t="s">
        <v>178</v>
      </c>
      <c r="E31" s="39" t="s">
        <v>30</v>
      </c>
      <c r="F31" s="39" t="s">
        <v>73</v>
      </c>
      <c r="G31" s="33"/>
      <c r="H31" s="33" t="str">
        <f t="shared" si="3"/>
        <v/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2">IF(OR(AE$21="",$G31=""),"",AD31)</f>
        <v/>
      </c>
      <c r="AF31" s="1" t="str">
        <f t="shared" si="12"/>
        <v/>
      </c>
    </row>
    <row r="32" ht="12.75" customHeight="1">
      <c r="B32" s="42" t="s">
        <v>179</v>
      </c>
      <c r="C32" s="42" t="s">
        <v>114</v>
      </c>
      <c r="D32" s="26" t="s">
        <v>178</v>
      </c>
      <c r="E32" s="39" t="s">
        <v>33</v>
      </c>
      <c r="F32" s="39" t="s">
        <v>73</v>
      </c>
      <c r="G32" s="33"/>
      <c r="H32" s="33" t="str">
        <f t="shared" si="3"/>
        <v/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3">IF(OR(AE$21="",$G32=""),"",AD32)</f>
        <v/>
      </c>
      <c r="AF32" s="1" t="str">
        <f t="shared" si="13"/>
        <v/>
      </c>
    </row>
    <row r="33" ht="12.75" customHeight="1">
      <c r="B33" s="42" t="s">
        <v>180</v>
      </c>
      <c r="C33" s="42" t="s">
        <v>81</v>
      </c>
      <c r="D33" s="26" t="s">
        <v>178</v>
      </c>
      <c r="E33" s="39" t="s">
        <v>36</v>
      </c>
      <c r="F33" s="39" t="s">
        <v>73</v>
      </c>
      <c r="G33" s="33"/>
      <c r="H33" s="33" t="str">
        <f t="shared" si="3"/>
        <v/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4">IF(OR(AE$21="",$G33=""),"",AD33)</f>
        <v/>
      </c>
      <c r="AF33" s="1" t="str">
        <f t="shared" si="14"/>
        <v/>
      </c>
    </row>
    <row r="34" ht="12.75" customHeight="1">
      <c r="B34" s="42" t="s">
        <v>181</v>
      </c>
      <c r="C34" s="42" t="s">
        <v>117</v>
      </c>
      <c r="D34" s="26" t="s">
        <v>182</v>
      </c>
      <c r="E34" s="39" t="s">
        <v>39</v>
      </c>
      <c r="F34" s="39" t="s">
        <v>73</v>
      </c>
      <c r="G34" s="33"/>
      <c r="H34" s="33" t="str">
        <f t="shared" si="3"/>
        <v/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5">IF(OR(AE$21="",$G34=""),"",AD34)</f>
        <v/>
      </c>
      <c r="AF34" s="1" t="str">
        <f t="shared" si="15"/>
        <v/>
      </c>
    </row>
    <row r="35" ht="12.75" customHeight="1">
      <c r="B35" s="42" t="s">
        <v>183</v>
      </c>
      <c r="C35" s="42" t="s">
        <v>119</v>
      </c>
      <c r="D35" s="26" t="s">
        <v>182</v>
      </c>
      <c r="E35" s="39" t="s">
        <v>42</v>
      </c>
      <c r="F35" s="39" t="s">
        <v>73</v>
      </c>
      <c r="G35" s="33"/>
      <c r="H35" s="33" t="str">
        <f t="shared" si="3"/>
        <v/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6">IF(OR(AE$21="",$G35=""),"",AD35)</f>
        <v/>
      </c>
      <c r="AF35" s="1" t="str">
        <f t="shared" si="16"/>
        <v/>
      </c>
    </row>
    <row r="36" ht="12.75" customHeight="1">
      <c r="B36" s="42" t="s">
        <v>184</v>
      </c>
      <c r="C36" s="42" t="s">
        <v>162</v>
      </c>
      <c r="D36" s="26" t="s">
        <v>182</v>
      </c>
      <c r="E36" s="39" t="s">
        <v>23</v>
      </c>
      <c r="F36" s="39" t="s">
        <v>73</v>
      </c>
      <c r="G36" s="33"/>
      <c r="H36" s="33" t="str">
        <f t="shared" si="3"/>
        <v/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7">IF(OR(AE$21="",$G36=""),"",AD36)</f>
        <v/>
      </c>
      <c r="AF36" s="1" t="str">
        <f t="shared" si="17"/>
        <v/>
      </c>
    </row>
    <row r="37" ht="12.75" customHeight="1">
      <c r="D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</sheetData>
  <mergeCells count="3">
    <mergeCell ref="D3:H3"/>
    <mergeCell ref="D4:H4"/>
    <mergeCell ref="D5:H5"/>
  </mergeCells>
  <conditionalFormatting sqref="L22:AF36 C26:K36">
    <cfRule type="expression" dxfId="0" priority="1" stopIfTrue="1">
      <formula>$F18="Done"</formula>
    </cfRule>
  </conditionalFormatting>
  <conditionalFormatting sqref="L22:AF36 C26:K36">
    <cfRule type="expression" dxfId="1" priority="2" stopIfTrue="1">
      <formula>$F18="Ongoing"</formula>
    </cfRule>
  </conditionalFormatting>
  <conditionalFormatting sqref="B22:AF36">
    <cfRule type="expression" dxfId="0" priority="3" stopIfTrue="1">
      <formula>$F22="Terminado"</formula>
    </cfRule>
  </conditionalFormatting>
  <conditionalFormatting sqref="B22:AF36">
    <cfRule type="expression" dxfId="1" priority="4" stopIfTrue="1">
      <formula>$F22="En Progreso"</formula>
    </cfRule>
  </conditionalFormatting>
  <dataValidations>
    <dataValidation type="list" allowBlank="1" sqref="F10:F15 F22:F36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5"/>
      <c r="C7" s="23"/>
      <c r="D7" s="46"/>
      <c r="E7" s="46"/>
      <c r="F7" s="46"/>
      <c r="G7" s="46"/>
      <c r="H7" s="46"/>
      <c r="I7" s="45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5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23"/>
    </row>
    <row r="8" ht="12.75" customHeight="1">
      <c r="A8" s="23"/>
      <c r="B8" s="23"/>
      <c r="C8" s="48">
        <v>6.0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3</v>
      </c>
      <c r="D16" s="26">
        <v>14.0</v>
      </c>
      <c r="E16" s="25"/>
      <c r="F16" s="27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ht="12.75" customHeight="1">
      <c r="B17" s="25"/>
      <c r="C17" s="25" t="s">
        <v>6</v>
      </c>
      <c r="D17" s="26">
        <v>14.0</v>
      </c>
      <c r="E17" s="25" t="s">
        <v>7</v>
      </c>
      <c r="F17" s="25" t="s">
        <v>8</v>
      </c>
      <c r="G17" s="52">
        <v>230.0</v>
      </c>
      <c r="H17" s="30">
        <f>IF(AND(SUM(OFFSET(H21,1,0,'Sprint 6'!TaskRows,1))=0),0,SUM(OFFSET(H21,1,0,'Sprint 6'!TaskRows,1)))</f>
        <v>0</v>
      </c>
      <c r="I17" s="30" t="str">
        <f>IF(AND(SUM(OFFSET(I21,1,0,'Sprint 6'!TaskRows,1))=0),"",SUM(OFFSET(I21,1,0,'Sprint 6'!TaskRows,1)))</f>
        <v/>
      </c>
      <c r="J17" s="30" t="str">
        <f>IF(AND(SUM(OFFSET(J21,1,0,'Sprint 6'!TaskRows,1))=0),"",SUM(OFFSET(J21,1,0,'Sprint 6'!TaskRows,1)))</f>
        <v/>
      </c>
      <c r="K17" s="30" t="str">
        <f>IF(AND(SUM(OFFSET(K21,1,0,'Sprint 6'!TaskRows,1))=0),"",SUM(OFFSET(K21,1,0,'Sprint 6'!TaskRows,1)))</f>
        <v/>
      </c>
      <c r="L17" s="30" t="str">
        <f>IF(AND(SUM(OFFSET(L21,1,0,'Sprint 6'!TaskRows,1))=0),"",SUM(OFFSET(L21,1,0,'Sprint 6'!TaskRows,1)))</f>
        <v/>
      </c>
      <c r="M17" s="30" t="str">
        <f>IF(AND(SUM(OFFSET(M21,1,0,'Sprint 6'!TaskRows,1))=0),"",SUM(OFFSET(M21,1,0,'Sprint 6'!TaskRows,1)))</f>
        <v/>
      </c>
      <c r="N17" s="30" t="str">
        <f>IF(AND(SUM(OFFSET(N21,1,0,'Sprint 6'!TaskRows,1))=0),"",SUM(OFFSET(N21,1,0,'Sprint 6'!TaskRows,1)))</f>
        <v/>
      </c>
      <c r="O17" s="30" t="str">
        <f>IF(AND(SUM(OFFSET(O21,1,0,'Sprint 6'!TaskRows,1))=0),"",SUM(OFFSET(O21,1,0,'Sprint 6'!TaskRows,1)))</f>
        <v/>
      </c>
      <c r="P17" s="30" t="str">
        <f>IF(AND(SUM(OFFSET(P21,1,0,'Sprint 6'!TaskRows,1))=0),"",SUM(OFFSET(P21,1,0,'Sprint 6'!TaskRows,1)))</f>
        <v/>
      </c>
      <c r="Q17" s="30" t="str">
        <f>IF(AND(SUM(OFFSET(Q21,1,0,'Sprint 6'!TaskRows,1))=0),"",SUM(OFFSET(Q21,1,0,'Sprint 6'!TaskRows,1)))</f>
        <v/>
      </c>
      <c r="R17" s="30" t="str">
        <f>IF(AND(SUM(OFFSET(R21,1,0,'Sprint 6'!TaskRows,1))=0),"",SUM(OFFSET(R21,1,0,'Sprint 6'!TaskRows,1)))</f>
        <v/>
      </c>
      <c r="S17" s="30" t="str">
        <f>IF(AND(SUM(OFFSET(S21,1,0,'Sprint 6'!TaskRows,1))=0),"",SUM(OFFSET(S21,1,0,'Sprint 6'!TaskRows,1)))</f>
        <v/>
      </c>
      <c r="T17" s="30" t="str">
        <f>IF(AND(SUM(OFFSET(T21,1,0,'Sprint 6'!TaskRows,1))=0),"",SUM(OFFSET(T21,1,0,'Sprint 6'!TaskRows,1)))</f>
        <v/>
      </c>
      <c r="U17" s="30" t="str">
        <f>IF(AND(SUM(OFFSET(U21,1,0,'Sprint 6'!TaskRows,1))=0),"",SUM(OFFSET(U21,1,0,'Sprint 6'!TaskRows,1)))</f>
        <v/>
      </c>
      <c r="V17" s="30" t="str">
        <f>IF(AND(SUM(OFFSET(V21,1,0,'Sprint 6'!TaskRows,1))=0),"",SUM(OFFSET(V21,1,0,'Sprint 6'!TaskRows,1)))</f>
        <v/>
      </c>
      <c r="W17" s="30" t="str">
        <f>IF(AND(SUM(OFFSET(W21,1,0,'Sprint 6'!TaskRows,1))=0),"",SUM(OFFSET(W21,1,0,'Sprint 6'!TaskRows,1)))</f>
        <v/>
      </c>
      <c r="X17" s="30" t="str">
        <f>IF(AND(SUM(OFFSET(X21,1,0,'Sprint 6'!TaskRows,1))=0),"",SUM(OFFSET(X21,1,0,'Sprint 6'!TaskRows,1)))</f>
        <v/>
      </c>
      <c r="Y17" s="30" t="str">
        <f>IF(AND(SUM(OFFSET(Y21,1,0,'Sprint 6'!TaskRows,1))=0),"",SUM(OFFSET(Y21,1,0,'Sprint 6'!TaskRows,1)))</f>
        <v/>
      </c>
      <c r="Z17" s="30" t="str">
        <f>IF(AND(SUM(OFFSET(Z21,1,0,'Sprint 6'!TaskRows,1))=0),"",SUM(OFFSET(Z21,1,0,'Sprint 6'!TaskRows,1)))</f>
        <v/>
      </c>
      <c r="AA17" s="30" t="str">
        <f>IF(AND(SUM(OFFSET(AA21,1,0,'Sprint 6'!TaskRows,1))=0),"",SUM(OFFSET(AA21,1,0,'Sprint 6'!TaskRows,1)))</f>
        <v/>
      </c>
      <c r="AB17" s="30" t="str">
        <f>IF(AND(SUM(OFFSET(AB21,1,0,'Sprint 6'!TaskRows,1))=0),"",SUM(OFFSET(AB21,1,0,'Sprint 6'!TaskRows,1)))</f>
        <v/>
      </c>
      <c r="AC17" s="30" t="str">
        <f>IF(AND(SUM(OFFSET(AC21,1,0,'Sprint 6'!TaskRows,1))=0),"",SUM(OFFSET(AC21,1,0,'Sprint 6'!TaskRows,1)))</f>
        <v/>
      </c>
      <c r="AD17" s="30" t="str">
        <f>IF(AND(SUM(OFFSET(AD21,1,0,'Sprint 6'!TaskRows,1))=0),"",SUM(OFFSET(AD21,1,0,'Sprint 6'!TaskRows,1)))</f>
        <v/>
      </c>
      <c r="AE17" s="30" t="str">
        <f>IF(AND(SUM(OFFSET(AE21,1,0,'Sprint 6'!TaskRows,1))=0),"",SUM(OFFSET(AE21,1,0,'Sprint 6'!TaskRows,1)))</f>
        <v/>
      </c>
      <c r="AF17" s="30" t="str">
        <f>IF(AND(SUM(OFFSET(AF21,1,0,'Sprint 6'!TaskRows,1))=0),"",SUM(OFFSET(AF21,1,0,'Sprint 6'!TaskRows,1)))</f>
        <v/>
      </c>
    </row>
    <row r="18" ht="12.75" hidden="1" customHeight="1">
      <c r="B18" s="32"/>
      <c r="C18" s="32" t="s">
        <v>9</v>
      </c>
      <c r="D18" s="33">
        <f>IF(COUNTA(C22:C189)=0,1,COUNTA(C22:C189))</f>
        <v>15</v>
      </c>
      <c r="E18" s="32" t="s">
        <v>10</v>
      </c>
      <c r="F18" s="33">
        <f>IF(COUNTIF(H17:AF17,"&gt;0")=0,1,COUNTIF(H17:AF17,"&gt;0"))</f>
        <v>1</v>
      </c>
      <c r="G18" s="33"/>
      <c r="H18" s="33">
        <f>IF(H21="","",$G17-$G17/($D16-1)*(H21-1))</f>
        <v>230</v>
      </c>
      <c r="I18" s="33">
        <f>IF(I21="","",'Sprint 6'!TotalEffort-'Sprint 6'!TotalEffort/('Sprint 6'!ImplementationDays)*(I21-1))</f>
        <v>213.5714286</v>
      </c>
      <c r="J18" s="33">
        <f>IF(J21="","",'Sprint 6'!TotalEffort-'Sprint 6'!TotalEffort/('Sprint 6'!ImplementationDays)*(J21-1))</f>
        <v>197.1428571</v>
      </c>
      <c r="K18" s="33">
        <f>IF(K21="","",'Sprint 6'!TotalEffort-'Sprint 6'!TotalEffort/('Sprint 6'!ImplementationDays)*(K21-1))</f>
        <v>180.7142857</v>
      </c>
      <c r="L18" s="33">
        <f>IF(L21="","",'Sprint 6'!TotalEffort-'Sprint 6'!TotalEffort/('Sprint 6'!ImplementationDays)*(L21-1))</f>
        <v>164.2857143</v>
      </c>
      <c r="M18" s="33">
        <f>IF(M21="","",'Sprint 6'!TotalEffort-'Sprint 6'!TotalEffort/('Sprint 6'!ImplementationDays)*(M21-1))</f>
        <v>147.8571429</v>
      </c>
      <c r="N18" s="33">
        <f>IF(N21="","",'Sprint 6'!TotalEffort-'Sprint 6'!TotalEffort/('Sprint 6'!ImplementationDays)*(N21-1))</f>
        <v>131.4285714</v>
      </c>
      <c r="O18" s="33">
        <f>IF(O21="","",'Sprint 6'!TotalEffort-'Sprint 6'!TotalEffort/('Sprint 6'!ImplementationDays)*(O21-1))</f>
        <v>115</v>
      </c>
      <c r="P18" s="33">
        <f>IF(P21="","",'Sprint 6'!TotalEffort-'Sprint 6'!TotalEffort/('Sprint 6'!ImplementationDays)*(P21-1))</f>
        <v>98.57142857</v>
      </c>
      <c r="Q18" s="33">
        <f>IF(Q21="","",'Sprint 6'!TotalEffort-'Sprint 6'!TotalEffort/('Sprint 6'!ImplementationDays)*(Q21-1))</f>
        <v>82.14285714</v>
      </c>
      <c r="R18" s="33">
        <f>IF(R21="","",'Sprint 6'!TotalEffort-'Sprint 6'!TotalEffort/('Sprint 6'!ImplementationDays)*(R21-1))</f>
        <v>65.71428571</v>
      </c>
      <c r="S18" s="33">
        <f>IF(S21="","",'Sprint 6'!TotalEffort-'Sprint 6'!TotalEffort/('Sprint 6'!ImplementationDays)*(S21-1))</f>
        <v>49.28571429</v>
      </c>
      <c r="T18" s="33">
        <f>IF(T21="","",'Sprint 6'!TotalEffort-'Sprint 6'!TotalEffort/('Sprint 6'!ImplementationDays)*(T21-1))</f>
        <v>32.85714286</v>
      </c>
      <c r="U18" s="33">
        <f>IF(U21="","",'Sprint 6'!TotalEffort-'Sprint 6'!TotalEffort/('Sprint 6'!ImplementationDays)*(U21-1))</f>
        <v>16.42857143</v>
      </c>
      <c r="V18" s="33" t="str">
        <f>IF(V21="","",'Sprint 6'!TotalEffort-'Sprint 6'!TotalEffort/('Sprint 6'!ImplementationDays)*(V21-1))</f>
        <v/>
      </c>
      <c r="W18" s="33" t="str">
        <f>IF(W21="","",'Sprint 6'!TotalEffort-'Sprint 6'!TotalEffort/('Sprint 6'!ImplementationDays)*(W21-1))</f>
        <v/>
      </c>
      <c r="X18" s="33" t="str">
        <f>IF(X21="","",'Sprint 6'!TotalEffort-'Sprint 6'!TotalEffort/('Sprint 6'!ImplementationDays)*(X21-1))</f>
        <v/>
      </c>
      <c r="Y18" s="33" t="str">
        <f>IF(Y21="","",'Sprint 6'!TotalEffort-'Sprint 6'!TotalEffort/('Sprint 6'!ImplementationDays)*(Y21-1))</f>
        <v/>
      </c>
      <c r="Z18" s="33" t="str">
        <f>IF(Z21="","",'Sprint 6'!TotalEffort-'Sprint 6'!TotalEffort/('Sprint 6'!ImplementationDays)*(Z21-1))</f>
        <v/>
      </c>
      <c r="AA18" s="33" t="str">
        <f>IF(AA21="","",'Sprint 6'!TotalEffort-'Sprint 6'!TotalEffort/('Sprint 6'!ImplementationDays)*(AA21-1))</f>
        <v/>
      </c>
      <c r="AB18" s="33" t="str">
        <f>IF(AB21="","",'Sprint 6'!TotalEffort-'Sprint 6'!TotalEffort/('Sprint 6'!ImplementationDays)*(AB21-1))</f>
        <v/>
      </c>
      <c r="AC18" s="33" t="str">
        <f>IF(AC21="","",'Sprint 6'!TotalEffort-'Sprint 6'!TotalEffort/('Sprint 6'!ImplementationDays)*(AC21-1))</f>
        <v/>
      </c>
      <c r="AD18" s="33" t="str">
        <f>IF(AD21="","",'Sprint 6'!TotalEffort-'Sprint 6'!TotalEffort/('Sprint 6'!ImplementationDays)*(AD21-1))</f>
        <v/>
      </c>
      <c r="AE18" s="33" t="str">
        <f>IF(AE21="","",'Sprint 6'!TotalEffort-'Sprint 6'!TotalEffort/('Sprint 6'!ImplementationDays)*(AE21-1))</f>
        <v/>
      </c>
      <c r="AF18" s="33" t="str">
        <f>IF(AF21="","",'Sprint 6'!TotalEffort-'Sprint 6'!TotalEffort/('Sprint 6'!ImplementationDays)*(AF21-1))</f>
        <v/>
      </c>
    </row>
    <row r="19" ht="12.75" hidden="1" customHeight="1">
      <c r="B19" s="32"/>
      <c r="C19" s="34" t="s">
        <v>11</v>
      </c>
      <c r="D19" s="32"/>
      <c r="E19" s="32" t="s">
        <v>12</v>
      </c>
      <c r="F19" s="33"/>
      <c r="G19" s="33"/>
      <c r="H19" s="33" t="str">
        <f t="array" ref="H19">IF(TREND(OFFSET($H17,0,'Sprint 6'!DoneDays-'Sprint 6'!TrendDays,1,'Sprint 6'!TrendDays),OFFSET($H20,0,'Sprint 6'!DoneDays-'Sprint 6'!TrendDays,1,'Sprint 6'!TrendDays),H20)&lt;0,"",TREND(OFFSET($H17,0,'Sprint 6'!DoneDays-'Sprint 6'!TrendDays,1,'Sprint 6'!TrendDays),OFFSET($H20,0,'Sprint 6'!DoneDays-'Sprint 6'!TrendDays,1,'Sprint 6'!TrendDays),H20))</f>
        <v>#N/A</v>
      </c>
      <c r="I19" s="33" t="str">
        <f t="array" ref="I19">IF(TREND(OFFSET($H17,0,'Sprint 6'!DoneDays-'Sprint 6'!TrendDays,1,'Sprint 6'!TrendDays),OFFSET($H20,0,'Sprint 6'!DoneDays-'Sprint 6'!TrendDays,1,'Sprint 6'!TrendDays),I20)&lt;0,"",TREND(OFFSET($H17,0,'Sprint 6'!DoneDays-'Sprint 6'!TrendDays,1,'Sprint 6'!TrendDays),OFFSET($H20,0,'Sprint 6'!DoneDays-'Sprint 6'!TrendDays,1,'Sprint 6'!TrendDays),I20))</f>
        <v>#N/A</v>
      </c>
      <c r="J19" s="33" t="str">
        <f t="array" ref="J19">IF(TREND(OFFSET($H17,0,'Sprint 6'!DoneDays-'Sprint 6'!TrendDays,1,'Sprint 6'!TrendDays),OFFSET($H20,0,'Sprint 6'!DoneDays-'Sprint 6'!TrendDays,1,'Sprint 6'!TrendDays),J20)&lt;0,"",TREND(OFFSET($H17,0,'Sprint 6'!DoneDays-'Sprint 6'!TrendDays,1,'Sprint 6'!TrendDays),OFFSET($H20,0,'Sprint 6'!DoneDays-'Sprint 6'!TrendDays,1,'Sprint 6'!TrendDays),J20))</f>
        <v>#N/A</v>
      </c>
      <c r="K19" s="33" t="str">
        <f t="array" ref="K19">IF(TREND(OFFSET($H17,0,'Sprint 6'!DoneDays-'Sprint 6'!TrendDays,1,'Sprint 6'!TrendDays),OFFSET($H20,0,'Sprint 6'!DoneDays-'Sprint 6'!TrendDays,1,'Sprint 6'!TrendDays),K20)&lt;0,"",TREND(OFFSET($H17,0,'Sprint 6'!DoneDays-'Sprint 6'!TrendDays,1,'Sprint 6'!TrendDays),OFFSET($H20,0,'Sprint 6'!DoneDays-'Sprint 6'!TrendDays,1,'Sprint 6'!TrendDays),K20))</f>
        <v>#N/A</v>
      </c>
      <c r="L19" s="33" t="str">
        <f t="array" ref="L19">IF(TREND(OFFSET($H17,0,'Sprint 6'!DoneDays-'Sprint 6'!TrendDays,1,'Sprint 6'!TrendDays),OFFSET($H20,0,'Sprint 6'!DoneDays-'Sprint 6'!TrendDays,1,'Sprint 6'!TrendDays),L20)&lt;0,"",TREND(OFFSET($H17,0,'Sprint 6'!DoneDays-'Sprint 6'!TrendDays,1,'Sprint 6'!TrendDays),OFFSET($H20,0,'Sprint 6'!DoneDays-'Sprint 6'!TrendDays,1,'Sprint 6'!TrendDays),L20))</f>
        <v>#N/A</v>
      </c>
      <c r="M19" s="33" t="str">
        <f t="array" ref="M19">IF(TREND(OFFSET($H17,0,'Sprint 6'!DoneDays-'Sprint 6'!TrendDays,1,'Sprint 6'!TrendDays),OFFSET($H20,0,'Sprint 6'!DoneDays-'Sprint 6'!TrendDays,1,'Sprint 6'!TrendDays),M20)&lt;0,"",TREND(OFFSET($H17,0,'Sprint 6'!DoneDays-'Sprint 6'!TrendDays,1,'Sprint 6'!TrendDays),OFFSET($H20,0,'Sprint 6'!DoneDays-'Sprint 6'!TrendDays,1,'Sprint 6'!TrendDays),M20))</f>
        <v>#N/A</v>
      </c>
      <c r="N19" s="33" t="str">
        <f t="array" ref="N19">IF(TREND(OFFSET($H17,0,'Sprint 6'!DoneDays-'Sprint 6'!TrendDays,1,'Sprint 6'!TrendDays),OFFSET($H20,0,'Sprint 6'!DoneDays-'Sprint 6'!TrendDays,1,'Sprint 6'!TrendDays),N20)&lt;0,"",TREND(OFFSET($H17,0,'Sprint 6'!DoneDays-'Sprint 6'!TrendDays,1,'Sprint 6'!TrendDays),OFFSET($H20,0,'Sprint 6'!DoneDays-'Sprint 6'!TrendDays,1,'Sprint 6'!TrendDays),N20))</f>
        <v>#N/A</v>
      </c>
      <c r="O19" s="33" t="str">
        <f t="array" ref="O19">IF(TREND(OFFSET($H17,0,'Sprint 6'!DoneDays-'Sprint 6'!TrendDays,1,'Sprint 6'!TrendDays),OFFSET($H20,0,'Sprint 6'!DoneDays-'Sprint 6'!TrendDays,1,'Sprint 6'!TrendDays),O20)&lt;0,"",TREND(OFFSET($H17,0,'Sprint 6'!DoneDays-'Sprint 6'!TrendDays,1,'Sprint 6'!TrendDays),OFFSET($H20,0,'Sprint 6'!DoneDays-'Sprint 6'!TrendDays,1,'Sprint 6'!TrendDays),O20))</f>
        <v>#N/A</v>
      </c>
      <c r="P19" s="33" t="str">
        <f t="array" ref="P19">IF(TREND(OFFSET($H17,0,'Sprint 6'!DoneDays-'Sprint 6'!TrendDays,1,'Sprint 6'!TrendDays),OFFSET($H20,0,'Sprint 6'!DoneDays-'Sprint 6'!TrendDays,1,'Sprint 6'!TrendDays),P20)&lt;0,"",TREND(OFFSET($H17,0,'Sprint 6'!DoneDays-'Sprint 6'!TrendDays,1,'Sprint 6'!TrendDays),OFFSET($H20,0,'Sprint 6'!DoneDays-'Sprint 6'!TrendDays,1,'Sprint 6'!TrendDays),P20))</f>
        <v>#N/A</v>
      </c>
      <c r="Q19" s="33" t="str">
        <f t="array" ref="Q19">IF(TREND(OFFSET($H17,0,'Sprint 6'!DoneDays-'Sprint 6'!TrendDays,1,'Sprint 6'!TrendDays),OFFSET($H20,0,'Sprint 6'!DoneDays-'Sprint 6'!TrendDays,1,'Sprint 6'!TrendDays),Q20)&lt;0,"",TREND(OFFSET($H17,0,'Sprint 6'!DoneDays-'Sprint 6'!TrendDays,1,'Sprint 6'!TrendDays),OFFSET($H20,0,'Sprint 6'!DoneDays-'Sprint 6'!TrendDays,1,'Sprint 6'!TrendDays),Q20))</f>
        <v>#N/A</v>
      </c>
      <c r="R19" s="33" t="str">
        <f t="array" ref="R19">IF(TREND(OFFSET($H17,0,'Sprint 6'!DoneDays-'Sprint 6'!TrendDays,1,'Sprint 6'!TrendDays),OFFSET($H20,0,'Sprint 6'!DoneDays-'Sprint 6'!TrendDays,1,'Sprint 6'!TrendDays),R20)&lt;0,"",TREND(OFFSET($H17,0,'Sprint 6'!DoneDays-'Sprint 6'!TrendDays,1,'Sprint 6'!TrendDays),OFFSET($H20,0,'Sprint 6'!DoneDays-'Sprint 6'!TrendDays,1,'Sprint 6'!TrendDays),R20))</f>
        <v>#N/A</v>
      </c>
      <c r="S19" s="33" t="str">
        <f t="array" ref="S19">IF(TREND(OFFSET($H17,0,'Sprint 6'!DoneDays-'Sprint 6'!TrendDays,1,'Sprint 6'!TrendDays),OFFSET($H20,0,'Sprint 6'!DoneDays-'Sprint 6'!TrendDays,1,'Sprint 6'!TrendDays),S20)&lt;0,"",TREND(OFFSET($H17,0,'Sprint 6'!DoneDays-'Sprint 6'!TrendDays,1,'Sprint 6'!TrendDays),OFFSET($H20,0,'Sprint 6'!DoneDays-'Sprint 6'!TrendDays,1,'Sprint 6'!TrendDays),S20))</f>
        <v>#N/A</v>
      </c>
      <c r="T19" s="33" t="str">
        <f t="array" ref="T19">IF(TREND(OFFSET($H17,0,'Sprint 6'!DoneDays-'Sprint 6'!TrendDays,1,'Sprint 6'!TrendDays),OFFSET($H20,0,'Sprint 6'!DoneDays-'Sprint 6'!TrendDays,1,'Sprint 6'!TrendDays),T20)&lt;0,"",TREND(OFFSET($H17,0,'Sprint 6'!DoneDays-'Sprint 6'!TrendDays,1,'Sprint 6'!TrendDays),OFFSET($H20,0,'Sprint 6'!DoneDays-'Sprint 6'!TrendDays,1,'Sprint 6'!TrendDays),T20))</f>
        <v>#N/A</v>
      </c>
      <c r="U19" s="33" t="str">
        <f t="array" ref="U19">IF(TREND(OFFSET($H17,0,'Sprint 6'!DoneDays-'Sprint 6'!TrendDays,1,'Sprint 6'!TrendDays),OFFSET($H20,0,'Sprint 6'!DoneDays-'Sprint 6'!TrendDays,1,'Sprint 6'!TrendDays),U20)&lt;0,"",TREND(OFFSET($H17,0,'Sprint 6'!DoneDays-'Sprint 6'!TrendDays,1,'Sprint 6'!TrendDays),OFFSET($H20,0,'Sprint 6'!DoneDays-'Sprint 6'!TrendDays,1,'Sprint 6'!TrendDays),U20))</f>
        <v>#N/A</v>
      </c>
      <c r="V19" s="33" t="str">
        <f t="array" ref="V19">IF(TREND(OFFSET($H17,0,'Sprint 6'!DoneDays-'Sprint 6'!TrendDays,1,'Sprint 6'!TrendDays),OFFSET($H20,0,'Sprint 6'!DoneDays-'Sprint 6'!TrendDays,1,'Sprint 6'!TrendDays),V20)&lt;0,"",TREND(OFFSET($H17,0,'Sprint 6'!DoneDays-'Sprint 6'!TrendDays,1,'Sprint 6'!TrendDays),OFFSET($H20,0,'Sprint 6'!DoneDays-'Sprint 6'!TrendDays,1,'Sprint 6'!TrendDays),V20))</f>
        <v>#N/A</v>
      </c>
      <c r="W19" s="33" t="str">
        <f t="array" ref="W19">IF(TREND(OFFSET($H17,0,'Sprint 6'!DoneDays-'Sprint 6'!TrendDays,1,'Sprint 6'!TrendDays),OFFSET($H20,0,'Sprint 6'!DoneDays-'Sprint 6'!TrendDays,1,'Sprint 6'!TrendDays),W20)&lt;0,"",TREND(OFFSET($H17,0,'Sprint 6'!DoneDays-'Sprint 6'!TrendDays,1,'Sprint 6'!TrendDays),OFFSET($H20,0,'Sprint 6'!DoneDays-'Sprint 6'!TrendDays,1,'Sprint 6'!TrendDays),W20))</f>
        <v>#N/A</v>
      </c>
      <c r="X19" s="33" t="str">
        <f t="array" ref="X19">IF(TREND(OFFSET($H17,0,'Sprint 6'!DoneDays-'Sprint 6'!TrendDays,1,'Sprint 6'!TrendDays),OFFSET($H20,0,'Sprint 6'!DoneDays-'Sprint 6'!TrendDays,1,'Sprint 6'!TrendDays),X20)&lt;0,"",TREND(OFFSET($H17,0,'Sprint 6'!DoneDays-'Sprint 6'!TrendDays,1,'Sprint 6'!TrendDays),OFFSET($H20,0,'Sprint 6'!DoneDays-'Sprint 6'!TrendDays,1,'Sprint 6'!TrendDays),X20))</f>
        <v>#N/A</v>
      </c>
      <c r="Y19" s="33" t="str">
        <f t="array" ref="Y19">IF(TREND(OFFSET($H17,0,'Sprint 6'!DoneDays-'Sprint 6'!TrendDays,1,'Sprint 6'!TrendDays),OFFSET($H20,0,'Sprint 6'!DoneDays-'Sprint 6'!TrendDays,1,'Sprint 6'!TrendDays),Y20)&lt;0,"",TREND(OFFSET($H17,0,'Sprint 6'!DoneDays-'Sprint 6'!TrendDays,1,'Sprint 6'!TrendDays),OFFSET($H20,0,'Sprint 6'!DoneDays-'Sprint 6'!TrendDays,1,'Sprint 6'!TrendDays),Y20))</f>
        <v>#N/A</v>
      </c>
      <c r="Z19" s="33" t="str">
        <f t="array" ref="Z19">IF(TREND(OFFSET($H17,0,'Sprint 6'!DoneDays-'Sprint 6'!TrendDays,1,'Sprint 6'!TrendDays),OFFSET($H20,0,'Sprint 6'!DoneDays-'Sprint 6'!TrendDays,1,'Sprint 6'!TrendDays),Z20)&lt;0,"",TREND(OFFSET($H17,0,'Sprint 6'!DoneDays-'Sprint 6'!TrendDays,1,'Sprint 6'!TrendDays),OFFSET($H20,0,'Sprint 6'!DoneDays-'Sprint 6'!TrendDays,1,'Sprint 6'!TrendDays),Z20))</f>
        <v>#N/A</v>
      </c>
      <c r="AA19" s="33" t="str">
        <f t="array" ref="AA19">IF(TREND(OFFSET($H17,0,'Sprint 6'!DoneDays-'Sprint 6'!TrendDays,1,'Sprint 6'!TrendDays),OFFSET($H20,0,'Sprint 6'!DoneDays-'Sprint 6'!TrendDays,1,'Sprint 6'!TrendDays),AA20)&lt;0,"",TREND(OFFSET($H17,0,'Sprint 6'!DoneDays-'Sprint 6'!TrendDays,1,'Sprint 6'!TrendDays),OFFSET($H20,0,'Sprint 6'!DoneDays-'Sprint 6'!TrendDays,1,'Sprint 6'!TrendDays),AA20))</f>
        <v>#N/A</v>
      </c>
      <c r="AB19" s="33" t="str">
        <f t="array" ref="AB19">IF(TREND(OFFSET($H17,0,'Sprint 6'!DoneDays-'Sprint 6'!TrendDays,1,'Sprint 6'!TrendDays),OFFSET($H20,0,'Sprint 6'!DoneDays-'Sprint 6'!TrendDays,1,'Sprint 6'!TrendDays),AB20)&lt;0,"",TREND(OFFSET($H17,0,'Sprint 6'!DoneDays-'Sprint 6'!TrendDays,1,'Sprint 6'!TrendDays),OFFSET($H20,0,'Sprint 6'!DoneDays-'Sprint 6'!TrendDays,1,'Sprint 6'!TrendDays),AB20))</f>
        <v>#N/A</v>
      </c>
      <c r="AC19" s="33" t="str">
        <f t="array" ref="AC19">IF(TREND(OFFSET($H17,0,'Sprint 6'!DoneDays-'Sprint 6'!TrendDays,1,'Sprint 6'!TrendDays),OFFSET($H20,0,'Sprint 6'!DoneDays-'Sprint 6'!TrendDays,1,'Sprint 6'!TrendDays),AC20)&lt;0,"",TREND(OFFSET($H17,0,'Sprint 6'!DoneDays-'Sprint 6'!TrendDays,1,'Sprint 6'!TrendDays),OFFSET($H20,0,'Sprint 6'!DoneDays-'Sprint 6'!TrendDays,1,'Sprint 6'!TrendDays),AC20))</f>
        <v>#N/A</v>
      </c>
      <c r="AD19" s="33" t="str">
        <f t="array" ref="AD19">IF(TREND(OFFSET($H17,0,'Sprint 6'!DoneDays-'Sprint 6'!TrendDays,1,'Sprint 6'!TrendDays),OFFSET($H20,0,'Sprint 6'!DoneDays-'Sprint 6'!TrendDays,1,'Sprint 6'!TrendDays),AD20)&lt;0,"",TREND(OFFSET($H17,0,'Sprint 6'!DoneDays-'Sprint 6'!TrendDays,1,'Sprint 6'!TrendDays),OFFSET($H20,0,'Sprint 6'!DoneDays-'Sprint 6'!TrendDays,1,'Sprint 6'!TrendDays),AD20))</f>
        <v>#N/A</v>
      </c>
      <c r="AE19" s="33" t="str">
        <f t="array" ref="AE19">IF(TREND(OFFSET($H17,0,'Sprint 6'!DoneDays-'Sprint 6'!TrendDays,1,'Sprint 6'!TrendDays),OFFSET($H20,0,'Sprint 6'!DoneDays-'Sprint 6'!TrendDays,1,'Sprint 6'!TrendDays),AE20)&lt;0,"",TREND(OFFSET($H17,0,'Sprint 6'!DoneDays-'Sprint 6'!TrendDays,1,'Sprint 6'!TrendDays),OFFSET($H20,0,'Sprint 6'!DoneDays-'Sprint 6'!TrendDays,1,'Sprint 6'!TrendDays),AE20))</f>
        <v>#N/A</v>
      </c>
      <c r="AF19" s="33" t="str">
        <f t="array" ref="AF19">IF(TREND(OFFSET($H17,0,'Sprint 6'!DoneDays-'Sprint 6'!TrendDays,1,'Sprint 6'!TrendDays),OFFSET($H20,0,'Sprint 6'!DoneDays-'Sprint 6'!TrendDays,1,'Sprint 6'!TrendDays),AF20)&lt;0,"",TREND(OFFSET($H17,0,'Sprint 6'!DoneDays-'Sprint 6'!TrendDays,1,'Sprint 6'!TrendDays),OFFSET($H20,0,'Sprint 6'!DoneDays-'Sprint 6'!TrendDays,1,'Sprint 6'!TrendDays),AF20))</f>
        <v>#N/A</v>
      </c>
    </row>
    <row r="20" ht="12.75" hidden="1" customHeight="1">
      <c r="B20" s="32"/>
      <c r="C20" s="34" t="s">
        <v>13</v>
      </c>
      <c r="D20" s="32"/>
      <c r="E20" s="32" t="s">
        <v>14</v>
      </c>
      <c r="F20" s="33">
        <f>IF('Sprint 6'!DoneDays&gt;D17,D17,'Sprint 6'!DoneDays)</f>
        <v>1</v>
      </c>
      <c r="G20" s="33"/>
      <c r="H20" s="33">
        <f>IF('Sprint 6'!DoneDays&gt;G20,G20+1,"")</f>
        <v>1</v>
      </c>
      <c r="I20" s="33">
        <v>2.0</v>
      </c>
      <c r="J20" s="33">
        <v>3.0</v>
      </c>
      <c r="K20" s="33">
        <v>4.0</v>
      </c>
      <c r="L20" s="33">
        <v>5.0</v>
      </c>
      <c r="M20" s="33">
        <v>6.0</v>
      </c>
      <c r="N20" s="33">
        <v>7.0</v>
      </c>
      <c r="O20" s="33">
        <v>8.0</v>
      </c>
      <c r="P20" s="33">
        <v>9.0</v>
      </c>
      <c r="Q20" s="33">
        <v>10.0</v>
      </c>
      <c r="R20" s="33">
        <v>11.0</v>
      </c>
      <c r="S20" s="33">
        <v>12.0</v>
      </c>
      <c r="T20" s="33">
        <v>13.0</v>
      </c>
      <c r="U20" s="33">
        <v>14.0</v>
      </c>
      <c r="V20" s="33">
        <v>15.0</v>
      </c>
      <c r="W20" s="33">
        <v>16.0</v>
      </c>
      <c r="X20" s="33">
        <v>17.0</v>
      </c>
      <c r="Y20" s="33">
        <v>18.0</v>
      </c>
      <c r="Z20" s="33">
        <v>19.0</v>
      </c>
      <c r="AA20" s="33">
        <v>20.0</v>
      </c>
      <c r="AB20" s="33">
        <v>21.0</v>
      </c>
      <c r="AC20" s="33">
        <v>22.0</v>
      </c>
      <c r="AD20" s="33">
        <v>23.0</v>
      </c>
      <c r="AE20" s="33">
        <v>24.0</v>
      </c>
      <c r="AF20" s="33">
        <v>25.0</v>
      </c>
    </row>
    <row r="21" ht="12.75" customHeight="1">
      <c r="B21" s="25" t="s">
        <v>15</v>
      </c>
      <c r="C21" s="35" t="s">
        <v>16</v>
      </c>
      <c r="D21" s="35" t="s">
        <v>17</v>
      </c>
      <c r="E21" s="35" t="s">
        <v>18</v>
      </c>
      <c r="F21" s="35" t="s">
        <v>19</v>
      </c>
      <c r="G21" s="35" t="s">
        <v>20</v>
      </c>
      <c r="H21" s="35">
        <v>1.0</v>
      </c>
      <c r="I21" s="35">
        <f t="shared" ref="I21:AF21" si="1">IF($D$16&gt;H21,H21+1,"")</f>
        <v>2</v>
      </c>
      <c r="J21" s="35">
        <f t="shared" si="1"/>
        <v>3</v>
      </c>
      <c r="K21" s="35">
        <f t="shared" si="1"/>
        <v>4</v>
      </c>
      <c r="L21" s="35">
        <f t="shared" si="1"/>
        <v>5</v>
      </c>
      <c r="M21" s="35">
        <f t="shared" si="1"/>
        <v>6</v>
      </c>
      <c r="N21" s="35">
        <f t="shared" si="1"/>
        <v>7</v>
      </c>
      <c r="O21" s="35">
        <f t="shared" si="1"/>
        <v>8</v>
      </c>
      <c r="P21" s="35">
        <f t="shared" si="1"/>
        <v>9</v>
      </c>
      <c r="Q21" s="35">
        <f t="shared" si="1"/>
        <v>10</v>
      </c>
      <c r="R21" s="35">
        <f t="shared" si="1"/>
        <v>11</v>
      </c>
      <c r="S21" s="35">
        <f t="shared" si="1"/>
        <v>12</v>
      </c>
      <c r="T21" s="35">
        <f t="shared" si="1"/>
        <v>13</v>
      </c>
      <c r="U21" s="35">
        <f t="shared" si="1"/>
        <v>14</v>
      </c>
      <c r="V21" s="35" t="str">
        <f t="shared" si="1"/>
        <v/>
      </c>
      <c r="W21" s="35" t="str">
        <f t="shared" si="1"/>
        <v/>
      </c>
      <c r="X21" s="35" t="str">
        <f t="shared" si="1"/>
        <v/>
      </c>
      <c r="Y21" s="35" t="str">
        <f t="shared" si="1"/>
        <v/>
      </c>
      <c r="Z21" s="35" t="str">
        <f t="shared" si="1"/>
        <v/>
      </c>
      <c r="AA21" s="35" t="str">
        <f t="shared" si="1"/>
        <v/>
      </c>
      <c r="AB21" s="35" t="str">
        <f t="shared" si="1"/>
        <v/>
      </c>
      <c r="AC21" s="35" t="str">
        <f t="shared" si="1"/>
        <v/>
      </c>
      <c r="AD21" s="35" t="str">
        <f t="shared" si="1"/>
        <v/>
      </c>
      <c r="AE21" s="35" t="str">
        <f t="shared" si="1"/>
        <v/>
      </c>
      <c r="AF21" s="35" t="str">
        <f t="shared" si="1"/>
        <v/>
      </c>
    </row>
    <row r="22" ht="12.75" customHeight="1">
      <c r="B22" s="42" t="s">
        <v>185</v>
      </c>
      <c r="C22" s="42" t="s">
        <v>186</v>
      </c>
      <c r="D22" s="26" t="s">
        <v>187</v>
      </c>
      <c r="E22" s="39" t="s">
        <v>23</v>
      </c>
      <c r="F22" s="39" t="s">
        <v>73</v>
      </c>
      <c r="G22" s="33"/>
      <c r="H22" s="33" t="str">
        <f t="shared" ref="H22:H36" si="3">IF(OR(H$21="",$G22=""),"",G22)</f>
        <v/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 t="str">
        <f t="shared" ref="AE22:AF22" si="2">IF(OR(AE$21="",$G22=""),"",AD22)</f>
        <v/>
      </c>
      <c r="AF22" s="33" t="str">
        <f t="shared" si="2"/>
        <v/>
      </c>
    </row>
    <row r="23" ht="12.75" customHeight="1">
      <c r="B23" s="42" t="s">
        <v>188</v>
      </c>
      <c r="C23" s="42" t="s">
        <v>189</v>
      </c>
      <c r="D23" s="26" t="s">
        <v>187</v>
      </c>
      <c r="E23" s="39" t="s">
        <v>68</v>
      </c>
      <c r="F23" s="39" t="s">
        <v>73</v>
      </c>
      <c r="G23" s="33"/>
      <c r="H23" s="33" t="str">
        <f t="shared" si="3"/>
        <v/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 t="str">
        <f t="shared" ref="AE23:AF23" si="4">IF(OR(AE$21="",$G23=""),"",AD23)</f>
        <v/>
      </c>
      <c r="AF23" s="33" t="str">
        <f t="shared" si="4"/>
        <v/>
      </c>
    </row>
    <row r="24" ht="12.75" customHeight="1">
      <c r="B24" s="42" t="s">
        <v>190</v>
      </c>
      <c r="C24" s="42" t="s">
        <v>191</v>
      </c>
      <c r="D24" s="26" t="s">
        <v>187</v>
      </c>
      <c r="E24" s="39" t="s">
        <v>30</v>
      </c>
      <c r="F24" s="39" t="s">
        <v>73</v>
      </c>
      <c r="G24" s="33"/>
      <c r="H24" s="33" t="str">
        <f t="shared" si="3"/>
        <v/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 t="str">
        <f t="shared" ref="AE24:AF24" si="5">IF(OR(AE$21="",$G24=""),"",AD24)</f>
        <v/>
      </c>
      <c r="AF24" s="33" t="str">
        <f t="shared" si="5"/>
        <v/>
      </c>
    </row>
    <row r="25" ht="12.75" customHeight="1">
      <c r="B25" s="42" t="s">
        <v>192</v>
      </c>
      <c r="C25" s="42" t="s">
        <v>193</v>
      </c>
      <c r="D25" s="26" t="s">
        <v>194</v>
      </c>
      <c r="E25" s="39" t="s">
        <v>33</v>
      </c>
      <c r="F25" s="39" t="s">
        <v>73</v>
      </c>
      <c r="G25" s="33"/>
      <c r="H25" s="33" t="str">
        <f t="shared" si="3"/>
        <v/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 t="str">
        <f t="shared" ref="AE25:AF25" si="6">IF(OR(AE$21="",$G25=""),"",AD25)</f>
        <v/>
      </c>
      <c r="AF25" s="33" t="str">
        <f t="shared" si="6"/>
        <v/>
      </c>
    </row>
    <row r="26" ht="12.75" customHeight="1">
      <c r="B26" s="42" t="s">
        <v>195</v>
      </c>
      <c r="C26" s="42" t="s">
        <v>196</v>
      </c>
      <c r="D26" s="26" t="s">
        <v>194</v>
      </c>
      <c r="E26" s="39" t="s">
        <v>36</v>
      </c>
      <c r="F26" s="39" t="s">
        <v>73</v>
      </c>
      <c r="G26" s="33"/>
      <c r="H26" s="33" t="str">
        <f t="shared" si="3"/>
        <v/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 t="str">
        <f t="shared" ref="AE26:AF26" si="7">IF(OR(AE$21="",$G26=""),"",AD26)</f>
        <v/>
      </c>
      <c r="AF26" s="33" t="str">
        <f t="shared" si="7"/>
        <v/>
      </c>
    </row>
    <row r="27" ht="12.75" customHeight="1">
      <c r="B27" s="42" t="s">
        <v>197</v>
      </c>
      <c r="C27" s="42" t="s">
        <v>198</v>
      </c>
      <c r="D27" s="26" t="s">
        <v>194</v>
      </c>
      <c r="E27" s="39" t="s">
        <v>39</v>
      </c>
      <c r="F27" s="39" t="s">
        <v>73</v>
      </c>
      <c r="G27" s="33"/>
      <c r="H27" s="33" t="str">
        <f t="shared" si="3"/>
        <v/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 t="str">
        <f t="shared" ref="AE27:AF27" si="8">IF(OR(AE$21="",$G27=""),"",AD27)</f>
        <v/>
      </c>
      <c r="AF27" s="33" t="str">
        <f t="shared" si="8"/>
        <v/>
      </c>
    </row>
    <row r="28" ht="12.75" customHeight="1">
      <c r="B28" s="42" t="s">
        <v>199</v>
      </c>
      <c r="C28" s="42" t="s">
        <v>94</v>
      </c>
      <c r="D28" s="26" t="s">
        <v>200</v>
      </c>
      <c r="E28" s="39" t="s">
        <v>42</v>
      </c>
      <c r="F28" s="39" t="s">
        <v>73</v>
      </c>
      <c r="G28" s="33"/>
      <c r="H28" s="33" t="str">
        <f t="shared" si="3"/>
        <v/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 t="str">
        <f t="shared" ref="AE28:AF28" si="9">IF(OR(AE$21="",$G28=""),"",AD28)</f>
        <v/>
      </c>
      <c r="AF28" s="33" t="str">
        <f t="shared" si="9"/>
        <v/>
      </c>
    </row>
    <row r="29" ht="12.75" customHeight="1">
      <c r="B29" s="42" t="s">
        <v>201</v>
      </c>
      <c r="C29" s="42" t="s">
        <v>202</v>
      </c>
      <c r="D29" s="26" t="s">
        <v>200</v>
      </c>
      <c r="E29" s="39" t="s">
        <v>23</v>
      </c>
      <c r="F29" s="39" t="s">
        <v>73</v>
      </c>
      <c r="G29" s="33"/>
      <c r="H29" s="33" t="str">
        <f t="shared" si="3"/>
        <v/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 t="str">
        <f t="shared" ref="AE29:AF29" si="10">IF(OR(AE$21="",$G29=""),"",AD29)</f>
        <v/>
      </c>
      <c r="AF29" s="33" t="str">
        <f t="shared" si="10"/>
        <v/>
      </c>
    </row>
    <row r="30" ht="12.75" customHeight="1">
      <c r="B30" s="42" t="s">
        <v>203</v>
      </c>
      <c r="C30" s="42" t="s">
        <v>96</v>
      </c>
      <c r="D30" s="26" t="s">
        <v>200</v>
      </c>
      <c r="E30" s="39" t="s">
        <v>68</v>
      </c>
      <c r="F30" s="39" t="s">
        <v>73</v>
      </c>
      <c r="G30" s="33"/>
      <c r="H30" s="33" t="str">
        <f t="shared" si="3"/>
        <v/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 t="str">
        <f t="shared" ref="AE30:AF30" si="11">IF(OR(AE$21="",$G30=""),"",AD30)</f>
        <v/>
      </c>
      <c r="AF30" s="33" t="str">
        <f t="shared" si="11"/>
        <v/>
      </c>
    </row>
    <row r="31" ht="12.75" customHeight="1">
      <c r="B31" s="42" t="s">
        <v>204</v>
      </c>
      <c r="C31" s="42" t="s">
        <v>205</v>
      </c>
      <c r="D31" s="26" t="s">
        <v>142</v>
      </c>
      <c r="E31" s="39" t="s">
        <v>30</v>
      </c>
      <c r="F31" s="39" t="s">
        <v>73</v>
      </c>
      <c r="G31" s="33"/>
      <c r="H31" s="33" t="str">
        <f t="shared" si="3"/>
        <v/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 t="str">
        <f t="shared" ref="AE31:AF31" si="12">IF(OR(AE$21="",$G31=""),"",AD31)</f>
        <v/>
      </c>
      <c r="AF31" s="33" t="str">
        <f t="shared" si="12"/>
        <v/>
      </c>
    </row>
    <row r="32" ht="12.75" customHeight="1">
      <c r="B32" s="42" t="s">
        <v>206</v>
      </c>
      <c r="C32" s="42" t="s">
        <v>207</v>
      </c>
      <c r="D32" s="26" t="s">
        <v>208</v>
      </c>
      <c r="E32" s="39" t="s">
        <v>33</v>
      </c>
      <c r="F32" s="39" t="s">
        <v>73</v>
      </c>
      <c r="G32" s="33"/>
      <c r="H32" s="33" t="str">
        <f t="shared" si="3"/>
        <v/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 t="str">
        <f t="shared" ref="AE32:AF32" si="13">IF(OR(AE$21="",$G32=""),"",AD32)</f>
        <v/>
      </c>
      <c r="AF32" s="33" t="str">
        <f t="shared" si="13"/>
        <v/>
      </c>
    </row>
    <row r="33" ht="12.75" customHeight="1">
      <c r="B33" s="42" t="s">
        <v>209</v>
      </c>
      <c r="C33" s="42" t="s">
        <v>210</v>
      </c>
      <c r="D33" s="26" t="s">
        <v>208</v>
      </c>
      <c r="E33" s="39" t="s">
        <v>36</v>
      </c>
      <c r="F33" s="39" t="s">
        <v>73</v>
      </c>
      <c r="G33" s="33"/>
      <c r="H33" s="33" t="str">
        <f t="shared" si="3"/>
        <v/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 t="str">
        <f t="shared" ref="AE33:AF33" si="14">IF(OR(AE$21="",$G33=""),"",AD33)</f>
        <v/>
      </c>
      <c r="AF33" s="33" t="str">
        <f t="shared" si="14"/>
        <v/>
      </c>
    </row>
    <row r="34" ht="12.75" customHeight="1">
      <c r="B34" s="42" t="s">
        <v>211</v>
      </c>
      <c r="C34" s="42" t="s">
        <v>212</v>
      </c>
      <c r="D34" s="26" t="s">
        <v>213</v>
      </c>
      <c r="E34" s="39" t="s">
        <v>39</v>
      </c>
      <c r="F34" s="39" t="s">
        <v>73</v>
      </c>
      <c r="G34" s="33"/>
      <c r="H34" s="33" t="str">
        <f t="shared" si="3"/>
        <v/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 t="str">
        <f t="shared" ref="AE34:AF34" si="15">IF(OR(AE$21="",$G34=""),"",AD34)</f>
        <v/>
      </c>
      <c r="AF34" s="33" t="str">
        <f t="shared" si="15"/>
        <v/>
      </c>
    </row>
    <row r="35" ht="12.75" customHeight="1">
      <c r="B35" s="42" t="s">
        <v>214</v>
      </c>
      <c r="C35" s="42" t="s">
        <v>215</v>
      </c>
      <c r="D35" s="26" t="s">
        <v>216</v>
      </c>
      <c r="E35" s="39" t="s">
        <v>42</v>
      </c>
      <c r="F35" s="39" t="s">
        <v>73</v>
      </c>
      <c r="G35" s="33"/>
      <c r="H35" s="33" t="str">
        <f t="shared" si="3"/>
        <v/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 t="str">
        <f t="shared" ref="AE35:AF35" si="16">IF(OR(AE$21="",$G35=""),"",AD35)</f>
        <v/>
      </c>
      <c r="AF35" s="33" t="str">
        <f t="shared" si="16"/>
        <v/>
      </c>
    </row>
    <row r="36" ht="12.75" customHeight="1">
      <c r="B36" s="42" t="s">
        <v>217</v>
      </c>
      <c r="C36" s="42" t="s">
        <v>218</v>
      </c>
      <c r="D36" s="26" t="s">
        <v>216</v>
      </c>
      <c r="E36" s="39" t="s">
        <v>23</v>
      </c>
      <c r="F36" s="39" t="s">
        <v>73</v>
      </c>
      <c r="G36" s="33"/>
      <c r="H36" s="33" t="str">
        <f t="shared" si="3"/>
        <v/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 t="str">
        <f t="shared" ref="AE36:AF36" si="17">IF(OR(AE$21="",$G36=""),"",AD36)</f>
        <v/>
      </c>
      <c r="AF36" s="33" t="str">
        <f t="shared" si="17"/>
        <v/>
      </c>
    </row>
    <row r="37" ht="12.75" customHeight="1">
      <c r="D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</sheetData>
  <mergeCells count="3">
    <mergeCell ref="D3:H3"/>
    <mergeCell ref="D4:H4"/>
    <mergeCell ref="D5:H5"/>
  </mergeCells>
  <conditionalFormatting sqref="L22:AF36 C26:K36">
    <cfRule type="expression" dxfId="0" priority="1" stopIfTrue="1">
      <formula>$F18="Done"</formula>
    </cfRule>
  </conditionalFormatting>
  <conditionalFormatting sqref="L22:AF36 C26:K36">
    <cfRule type="expression" dxfId="1" priority="2" stopIfTrue="1">
      <formula>$F18="Ongoing"</formula>
    </cfRule>
  </conditionalFormatting>
  <conditionalFormatting sqref="B22:AF36">
    <cfRule type="expression" dxfId="0" priority="3" stopIfTrue="1">
      <formula>$F22="Terminado"</formula>
    </cfRule>
  </conditionalFormatting>
  <conditionalFormatting sqref="B22:AF36">
    <cfRule type="expression" dxfId="1" priority="4" stopIfTrue="1">
      <formula>$F22="En Progreso"</formula>
    </cfRule>
  </conditionalFormatting>
  <dataValidations>
    <dataValidation type="list" allowBlank="1" sqref="F10:F15 F22:F36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