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prian.dascalu\Downloads\SKH\Udacity\Statistics\Nanodegree\P3\Project\"/>
    </mc:Choice>
  </mc:AlternateContent>
  <bookViews>
    <workbookView xWindow="0" yWindow="0" windowWidth="18225" windowHeight="9990"/>
  </bookViews>
  <sheets>
    <sheet name="AllData" sheetId="1" r:id="rId1"/>
    <sheet name="SalesCit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4" i="1"/>
  <c r="F23" i="1"/>
  <c r="F17" i="1"/>
  <c r="F16" i="1"/>
  <c r="C31" i="1"/>
  <c r="C30" i="1"/>
  <c r="C24" i="1"/>
  <c r="C23" i="1"/>
  <c r="C17" i="1"/>
  <c r="C16" i="1"/>
  <c r="C18" i="1" l="1"/>
  <c r="C20" i="1" s="1"/>
  <c r="F18" i="1"/>
  <c r="F19" i="1" s="1"/>
  <c r="F25" i="1"/>
  <c r="F27" i="1" s="1"/>
  <c r="F32" i="1"/>
  <c r="F34" i="1" s="1"/>
  <c r="C32" i="1"/>
  <c r="C33" i="1" s="1"/>
  <c r="C25" i="1"/>
  <c r="C27" i="1" s="1"/>
  <c r="F26" i="1" l="1"/>
  <c r="C19" i="1"/>
  <c r="F33" i="1"/>
  <c r="C34" i="1"/>
  <c r="F20" i="1"/>
  <c r="C26" i="1"/>
</calcChain>
</file>

<file path=xl/sharedStrings.xml><?xml version="1.0" encoding="utf-8"?>
<sst xmlns="http://schemas.openxmlformats.org/spreadsheetml/2006/main" count="79" uniqueCount="37">
  <si>
    <t>City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</si>
  <si>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</si>
  <si>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</si>
  <si>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</si>
  <si>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</si>
  <si>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</si>
  <si>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</si>
  <si>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</si>
  <si>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</si>
  <si>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</si>
  <si>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</si>
  <si>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</si>
  <si>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</si>
  <si>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</si>
  <si>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</si>
  <si>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</si>
  <si>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</si>
  <si>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</si>
  <si>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</si>
  <si>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</si>
  <si>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IQR</t>
  </si>
  <si>
    <t>Upper Fence</t>
  </si>
  <si>
    <t>Lower Fence</t>
  </si>
  <si>
    <t>Outliers</t>
  </si>
  <si>
    <t>CITY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</si>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</sst>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3" borderId="1" xfId="0" applyNumberFormat="1" applyFont="1" applyFill="1" applyBorder="1" applyAlignment="1"/>
    <xf numFmtId="4" fontId="1" fillId="0" borderId="1" xfId="0" applyNumberFormat="1" applyFont="1" applyBorder="1" applyAlignment="1"/>
    <xf numFmtId="4" fontId="0" fillId="0" borderId="0" xfId="0" applyNumberFormat="1"/>
    <xf numFmtId="4" fontId="0" fillId="2" borderId="0" xfId="0" applyNumberFormat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6"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17</xdr:row>
      <xdr:rowOff>47625</xdr:rowOff>
    </xdr:from>
    <xdr:to>
      <xdr:col>14</xdr:col>
      <xdr:colOff>389851</xdr:colOff>
      <xdr:row>29</xdr:row>
      <xdr:rowOff>142587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3143250"/>
          <a:ext cx="5390476" cy="23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Shown="0" headerRowDxfId="45" dataDxfId="44">
  <autoFilter ref="B2:H13"/>
  <tableColumns count="7">
    <tableColumn id="1" name="City" dataDxfId="43"/>
    <tableColumn id="2" name="2010 Census Population" dataDxfId="42"/>
    <tableColumn id="3" name="Total Pawdacity Sales" dataDxfId="41"/>
    <tableColumn id="4" name="Households with Under 18" dataDxfId="40"/>
    <tableColumn id="5" name="Land Area" dataDxfId="39"/>
    <tableColumn id="6" name="Population Density" dataDxfId="38"/>
    <tableColumn id="7" name="Total Families" dataDxfId="3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N13" totalsRowShown="0">
  <autoFilter ref="B2:N13"/>
  <tableColumns count="13">
    <tableColumn id="1" name="CITY"/>
    <tableColumn id="2" name="January" dataDxfId="36"/>
    <tableColumn id="3" name="February" dataDxfId="35"/>
    <tableColumn id="4" name="March" dataDxfId="34"/>
    <tableColumn id="5" name="April" dataDxfId="33"/>
    <tableColumn id="6" name="May" dataDxfId="32"/>
    <tableColumn id="7" name="June" dataDxfId="31"/>
    <tableColumn id="8" name="July" dataDxfId="30"/>
    <tableColumn id="9" name="August" dataDxfId="29"/>
    <tableColumn id="10" name="September" dataDxfId="28"/>
    <tableColumn id="11" name="October" dataDxfId="27"/>
    <tableColumn id="12" name="November" dataDxfId="26"/>
    <tableColumn id="13" name="December" dataDxfId="2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showGridLines="0" tabSelected="1" workbookViewId="0">
      <selection activeCell="B12" sqref="B12"/>
    </sheetView>
  </sheetViews>
  <sheetFormatPr defaultRowHeight="14.25" x14ac:dyDescent="0.2"/>
  <cols>
    <col min="1" max="1" width="9.140625" style="1"/>
    <col min="2" max="2" width="13.7109375" style="1" bestFit="1" customWidth="1"/>
    <col min="3" max="3" width="28.140625" style="1" bestFit="1" customWidth="1"/>
    <col min="4" max="4" width="25.5703125" style="1" bestFit="1" customWidth="1"/>
    <col min="5" max="5" width="30.42578125" style="1" bestFit="1" customWidth="1"/>
    <col min="6" max="6" width="13.42578125" style="1" bestFit="1" customWidth="1"/>
    <col min="7" max="7" width="22.5703125" style="1" bestFit="1" customWidth="1"/>
    <col min="8" max="8" width="17.42578125" style="1" bestFit="1" customWidth="1"/>
    <col min="9" max="9" width="30.42578125" style="1" customWidth="1"/>
    <col min="10" max="10" width="10.140625" style="1" bestFit="1" customWidth="1"/>
    <col min="11" max="11" width="11.28515625" style="1" bestFit="1" customWidth="1"/>
    <col min="12" max="15" width="9.28515625" style="1" bestFit="1" customWidth="1"/>
    <col min="16" max="16384" width="9.140625" style="1"/>
  </cols>
  <sheetData>
    <row r="2" spans="2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5" x14ac:dyDescent="0.2">
      <c r="B3" s="1" t="s">
        <v>7</v>
      </c>
      <c r="C3" s="2">
        <v>4585</v>
      </c>
      <c r="D3" s="2">
        <v>185328</v>
      </c>
      <c r="E3" s="2">
        <v>746</v>
      </c>
      <c r="F3" s="2">
        <v>3115.5075000000002</v>
      </c>
      <c r="G3" s="2">
        <v>1.55</v>
      </c>
      <c r="H3" s="2">
        <v>1819.5</v>
      </c>
    </row>
    <row r="4" spans="2:15" x14ac:dyDescent="0.2">
      <c r="B4" s="1" t="s">
        <v>8</v>
      </c>
      <c r="C4" s="2">
        <v>35316</v>
      </c>
      <c r="D4" s="2">
        <v>317736</v>
      </c>
      <c r="E4" s="2">
        <v>7788</v>
      </c>
      <c r="F4" s="2">
        <v>3894.3090999999999</v>
      </c>
      <c r="G4" s="2">
        <v>11.16</v>
      </c>
      <c r="H4" s="2">
        <v>8756.32</v>
      </c>
      <c r="J4" s="14"/>
      <c r="K4" s="14"/>
      <c r="L4" s="14"/>
      <c r="M4" s="14"/>
      <c r="N4" s="14"/>
      <c r="O4" s="3"/>
    </row>
    <row r="5" spans="2:15" x14ac:dyDescent="0.2">
      <c r="B5" s="1" t="s">
        <v>9</v>
      </c>
      <c r="C5" s="2">
        <v>59466</v>
      </c>
      <c r="D5" s="2">
        <v>917892</v>
      </c>
      <c r="E5" s="2">
        <v>7158</v>
      </c>
      <c r="F5" s="2">
        <v>1500.1784</v>
      </c>
      <c r="G5" s="2">
        <v>20.34</v>
      </c>
      <c r="H5" s="2">
        <v>14612.64</v>
      </c>
      <c r="J5" s="4"/>
      <c r="K5" s="4"/>
      <c r="L5" s="4"/>
      <c r="M5" s="4"/>
      <c r="N5" s="4"/>
      <c r="O5" s="4"/>
    </row>
    <row r="6" spans="2:15" x14ac:dyDescent="0.2">
      <c r="B6" s="1" t="s">
        <v>10</v>
      </c>
      <c r="C6" s="2">
        <v>9520</v>
      </c>
      <c r="D6" s="2">
        <v>218376</v>
      </c>
      <c r="E6" s="2">
        <v>1403</v>
      </c>
      <c r="F6" s="2">
        <v>2998.95696</v>
      </c>
      <c r="G6" s="2">
        <v>1.82</v>
      </c>
      <c r="H6" s="2">
        <v>3515.62</v>
      </c>
    </row>
    <row r="7" spans="2:15" x14ac:dyDescent="0.2">
      <c r="B7" s="1" t="s">
        <v>11</v>
      </c>
      <c r="C7" s="2">
        <v>6120</v>
      </c>
      <c r="D7" s="2">
        <v>208008</v>
      </c>
      <c r="E7" s="2">
        <v>832</v>
      </c>
      <c r="F7" s="2">
        <v>1829.4650999999999</v>
      </c>
      <c r="G7" s="2">
        <v>1.46</v>
      </c>
      <c r="H7" s="2">
        <v>1744.08</v>
      </c>
    </row>
    <row r="8" spans="2:15" x14ac:dyDescent="0.2">
      <c r="B8" s="1" t="s">
        <v>12</v>
      </c>
      <c r="C8" s="2">
        <v>12359</v>
      </c>
      <c r="D8" s="2">
        <v>283824</v>
      </c>
      <c r="E8" s="2">
        <v>1486</v>
      </c>
      <c r="F8" s="2">
        <v>999.49710000000005</v>
      </c>
      <c r="G8" s="2">
        <v>4.95</v>
      </c>
      <c r="H8" s="2">
        <v>2712.64</v>
      </c>
    </row>
    <row r="9" spans="2:15" x14ac:dyDescent="0.2">
      <c r="B9" s="1" t="s">
        <v>13</v>
      </c>
      <c r="C9" s="2">
        <v>29087</v>
      </c>
      <c r="D9" s="2">
        <v>543132</v>
      </c>
      <c r="E9" s="2">
        <v>4052</v>
      </c>
      <c r="F9" s="2">
        <v>2748.8528999999999</v>
      </c>
      <c r="G9" s="2">
        <v>5.8</v>
      </c>
      <c r="H9" s="2">
        <v>7189.43</v>
      </c>
    </row>
    <row r="10" spans="2:15" x14ac:dyDescent="0.2">
      <c r="B10" s="1" t="s">
        <v>14</v>
      </c>
      <c r="C10" s="2">
        <v>6314</v>
      </c>
      <c r="D10" s="2">
        <v>233928</v>
      </c>
      <c r="E10" s="2">
        <v>1251</v>
      </c>
      <c r="F10" s="2">
        <v>2673.5745499999998</v>
      </c>
      <c r="G10" s="2">
        <v>1.62</v>
      </c>
      <c r="H10" s="2">
        <v>3134.18</v>
      </c>
    </row>
    <row r="11" spans="2:15" x14ac:dyDescent="0.2">
      <c r="B11" s="1" t="s">
        <v>15</v>
      </c>
      <c r="C11" s="2">
        <v>10615</v>
      </c>
      <c r="D11" s="2">
        <v>303264</v>
      </c>
      <c r="E11" s="2">
        <v>2680</v>
      </c>
      <c r="F11" s="2">
        <v>4796.8598149999998</v>
      </c>
      <c r="G11" s="2">
        <v>2.34</v>
      </c>
      <c r="H11" s="2">
        <v>5556.49</v>
      </c>
    </row>
    <row r="12" spans="2:15" x14ac:dyDescent="0.2">
      <c r="B12" s="1" t="s">
        <v>16</v>
      </c>
      <c r="C12" s="2">
        <v>23036</v>
      </c>
      <c r="D12" s="2">
        <v>253584</v>
      </c>
      <c r="E12" s="2">
        <v>4022</v>
      </c>
      <c r="F12" s="2">
        <v>6620.201916</v>
      </c>
      <c r="G12" s="2">
        <v>2.78</v>
      </c>
      <c r="H12" s="2">
        <v>7572.18</v>
      </c>
    </row>
    <row r="13" spans="2:15" x14ac:dyDescent="0.2">
      <c r="B13" s="1" t="s">
        <v>17</v>
      </c>
      <c r="C13" s="2">
        <v>17444</v>
      </c>
      <c r="D13" s="2">
        <v>308232</v>
      </c>
      <c r="E13" s="2">
        <v>2646</v>
      </c>
      <c r="F13" s="2">
        <v>1893.977048</v>
      </c>
      <c r="G13" s="2">
        <v>8.98</v>
      </c>
      <c r="H13" s="2">
        <v>6039.71</v>
      </c>
    </row>
    <row r="15" spans="2:15" ht="15.75" thickBot="1" x14ac:dyDescent="0.3">
      <c r="B15" s="12" t="s">
        <v>1</v>
      </c>
      <c r="C15" s="13"/>
      <c r="E15" s="12" t="s">
        <v>4</v>
      </c>
      <c r="F15" s="13"/>
    </row>
    <row r="16" spans="2:15" x14ac:dyDescent="0.2">
      <c r="B16" s="6" t="s">
        <v>18</v>
      </c>
      <c r="C16" s="8">
        <f>_xlfn.QUARTILE.INC(Table1[2010 Census Population],1)</f>
        <v>7917</v>
      </c>
      <c r="E16" s="6" t="s">
        <v>18</v>
      </c>
      <c r="F16" s="8">
        <f>_xlfn.QUARTILE.INC(Table1[Land Area],1)</f>
        <v>1861.721074</v>
      </c>
      <c r="H16" s="15" t="s">
        <v>23</v>
      </c>
    </row>
    <row r="17" spans="2:6" x14ac:dyDescent="0.2">
      <c r="B17" s="7" t="s">
        <v>19</v>
      </c>
      <c r="C17" s="9">
        <f>_xlfn.QUARTILE.INC(Table1[2010 Census Population],3)</f>
        <v>26061.5</v>
      </c>
      <c r="E17" s="7" t="s">
        <v>19</v>
      </c>
      <c r="F17" s="9">
        <f>_xlfn.QUARTILE.INC(Table1[Land Area],3)</f>
        <v>3504.9083000000001</v>
      </c>
    </row>
    <row r="18" spans="2:6" x14ac:dyDescent="0.2">
      <c r="B18" s="6" t="s">
        <v>20</v>
      </c>
      <c r="C18" s="8">
        <f>C17-C16</f>
        <v>18144.5</v>
      </c>
      <c r="E18" s="6" t="s">
        <v>20</v>
      </c>
      <c r="F18" s="8">
        <f>F17-F16</f>
        <v>1643.187226</v>
      </c>
    </row>
    <row r="19" spans="2:6" x14ac:dyDescent="0.2">
      <c r="B19" s="7" t="s">
        <v>21</v>
      </c>
      <c r="C19" s="9">
        <f>C17+1.5*C18</f>
        <v>53278.25</v>
      </c>
      <c r="E19" s="7" t="s">
        <v>21</v>
      </c>
      <c r="F19" s="9">
        <f>F17+1.5*F18</f>
        <v>5969.6891390000001</v>
      </c>
    </row>
    <row r="20" spans="2:6" x14ac:dyDescent="0.2">
      <c r="B20" s="6" t="s">
        <v>22</v>
      </c>
      <c r="C20" s="8">
        <f>C16-1.5*C18</f>
        <v>-19299.75</v>
      </c>
      <c r="E20" s="6" t="s">
        <v>22</v>
      </c>
      <c r="F20" s="8">
        <f>F16-1.5*F18</f>
        <v>-603.05976499999997</v>
      </c>
    </row>
    <row r="22" spans="2:6" ht="15.75" thickBot="1" x14ac:dyDescent="0.3">
      <c r="B22" s="12" t="s">
        <v>2</v>
      </c>
      <c r="C22" s="13"/>
      <c r="E22" s="12" t="s">
        <v>5</v>
      </c>
      <c r="F22" s="13"/>
    </row>
    <row r="23" spans="2:6" x14ac:dyDescent="0.2">
      <c r="B23" s="6" t="s">
        <v>18</v>
      </c>
      <c r="C23" s="8">
        <f>_xlfn.QUARTILE.INC(Table1[Total Pawdacity Sales],1)</f>
        <v>226152</v>
      </c>
      <c r="E23" s="6" t="s">
        <v>18</v>
      </c>
      <c r="F23" s="8">
        <f>_xlfn.QUARTILE.INC(Table1[Population Density],1)</f>
        <v>1.7200000000000002</v>
      </c>
    </row>
    <row r="24" spans="2:6" x14ac:dyDescent="0.2">
      <c r="B24" s="7" t="s">
        <v>19</v>
      </c>
      <c r="C24" s="9">
        <f>_xlfn.QUARTILE.INC(Table1[Total Pawdacity Sales],3)</f>
        <v>312984</v>
      </c>
      <c r="E24" s="7" t="s">
        <v>19</v>
      </c>
      <c r="F24" s="9">
        <f>_xlfn.QUARTILE.INC(Table1[Population Density],3)</f>
        <v>7.3900000000000006</v>
      </c>
    </row>
    <row r="25" spans="2:6" x14ac:dyDescent="0.2">
      <c r="B25" s="6" t="s">
        <v>20</v>
      </c>
      <c r="C25" s="8">
        <f>C24-C23</f>
        <v>86832</v>
      </c>
      <c r="E25" s="6" t="s">
        <v>20</v>
      </c>
      <c r="F25" s="8">
        <f>F24-F23</f>
        <v>5.67</v>
      </c>
    </row>
    <row r="26" spans="2:6" x14ac:dyDescent="0.2">
      <c r="B26" s="7" t="s">
        <v>21</v>
      </c>
      <c r="C26" s="9">
        <f>C24+1.5*C25</f>
        <v>443232</v>
      </c>
      <c r="E26" s="7" t="s">
        <v>21</v>
      </c>
      <c r="F26" s="9">
        <f>F24+1.5*F25</f>
        <v>15.895</v>
      </c>
    </row>
    <row r="27" spans="2:6" x14ac:dyDescent="0.2">
      <c r="B27" s="6" t="s">
        <v>22</v>
      </c>
      <c r="C27" s="8">
        <f>C23-1.5*C25</f>
        <v>95904</v>
      </c>
      <c r="E27" s="6" t="s">
        <v>22</v>
      </c>
      <c r="F27" s="8">
        <f>F23-1.5*F25</f>
        <v>-6.7849999999999984</v>
      </c>
    </row>
    <row r="29" spans="2:6" ht="15.75" thickBot="1" x14ac:dyDescent="0.3">
      <c r="B29" s="12" t="s">
        <v>3</v>
      </c>
      <c r="C29" s="13"/>
      <c r="E29" s="12" t="s">
        <v>6</v>
      </c>
      <c r="F29" s="13"/>
    </row>
    <row r="30" spans="2:6" x14ac:dyDescent="0.2">
      <c r="B30" s="6" t="s">
        <v>18</v>
      </c>
      <c r="C30" s="8">
        <f>_xlfn.QUARTILE.INC(Table1[Households with Under 18],1)</f>
        <v>1327</v>
      </c>
      <c r="E30" s="6" t="s">
        <v>18</v>
      </c>
      <c r="F30" s="8">
        <f>_xlfn.QUARTILE.INC(Table1[Total Families],1)</f>
        <v>2923.41</v>
      </c>
    </row>
    <row r="31" spans="2:6" x14ac:dyDescent="0.2">
      <c r="B31" s="7" t="s">
        <v>19</v>
      </c>
      <c r="C31" s="9">
        <f>_xlfn.QUARTILE.INC(Table1[Households with Under 18],3)</f>
        <v>4037</v>
      </c>
      <c r="E31" s="7" t="s">
        <v>19</v>
      </c>
      <c r="F31" s="9">
        <f>_xlfn.QUARTILE.INC(Table1[Total Families],3)</f>
        <v>7380.8050000000003</v>
      </c>
    </row>
    <row r="32" spans="2:6" x14ac:dyDescent="0.2">
      <c r="B32" s="6" t="s">
        <v>20</v>
      </c>
      <c r="C32" s="8">
        <f>C31-C30</f>
        <v>2710</v>
      </c>
      <c r="E32" s="6" t="s">
        <v>20</v>
      </c>
      <c r="F32" s="8">
        <f>F31-F30</f>
        <v>4457.3950000000004</v>
      </c>
    </row>
    <row r="33" spans="2:6" x14ac:dyDescent="0.2">
      <c r="B33" s="7" t="s">
        <v>21</v>
      </c>
      <c r="C33" s="9">
        <f>C31+1.5*C32</f>
        <v>8102</v>
      </c>
      <c r="E33" s="7" t="s">
        <v>21</v>
      </c>
      <c r="F33" s="9">
        <f>F31+1.5*F32</f>
        <v>14066.897500000001</v>
      </c>
    </row>
    <row r="34" spans="2:6" x14ac:dyDescent="0.2">
      <c r="B34" s="6" t="s">
        <v>22</v>
      </c>
      <c r="C34" s="8">
        <f>C30-1.5*C32</f>
        <v>-2738</v>
      </c>
      <c r="E34" s="6" t="s">
        <v>22</v>
      </c>
      <c r="F34" s="8">
        <f>F30-1.5*F32</f>
        <v>-3762.6825000000008</v>
      </c>
    </row>
  </sheetData>
  <mergeCells count="7">
    <mergeCell ref="J4:N4"/>
    <mergeCell ref="E15:F15"/>
    <mergeCell ref="E22:F22"/>
    <mergeCell ref="E29:F29"/>
    <mergeCell ref="B15:C15"/>
    <mergeCell ref="B22:C22"/>
    <mergeCell ref="B29:C29"/>
  </mergeCells>
  <conditionalFormatting sqref="C3:C13">
    <cfRule type="cellIs" dxfId="11" priority="11" operator="lessThan">
      <formula>$C$20</formula>
    </cfRule>
    <cfRule type="cellIs" dxfId="10" priority="12" operator="greaterThan">
      <formula>$C$19</formula>
    </cfRule>
  </conditionalFormatting>
  <conditionalFormatting sqref="D3:D13">
    <cfRule type="cellIs" dxfId="9" priority="9" operator="lessThan">
      <formula>$C$27</formula>
    </cfRule>
    <cfRule type="cellIs" dxfId="8" priority="10" operator="greaterThan">
      <formula>$C$26</formula>
    </cfRule>
  </conditionalFormatting>
  <conditionalFormatting sqref="E3:E13">
    <cfRule type="cellIs" dxfId="7" priority="7" operator="lessThan">
      <formula>$C$34</formula>
    </cfRule>
    <cfRule type="cellIs" dxfId="6" priority="8" operator="greaterThan">
      <formula>$C$33</formula>
    </cfRule>
  </conditionalFormatting>
  <conditionalFormatting sqref="F3:F13">
    <cfRule type="cellIs" dxfId="5" priority="13" operator="lessThan">
      <formula>$F$20</formula>
    </cfRule>
    <cfRule type="cellIs" dxfId="4" priority="14" operator="greaterThan">
      <formula>$F$19</formula>
    </cfRule>
  </conditionalFormatting>
  <conditionalFormatting sqref="G3:G13">
    <cfRule type="cellIs" dxfId="3" priority="15" operator="lessThan">
      <formula>$F$27</formula>
    </cfRule>
    <cfRule type="cellIs" dxfId="2" priority="16" operator="greaterThan">
      <formula>$F$26</formula>
    </cfRule>
  </conditionalFormatting>
  <conditionalFormatting sqref="H3:H13">
    <cfRule type="cellIs" dxfId="1" priority="17" operator="lessThan">
      <formula>$F$34</formula>
    </cfRule>
    <cfRule type="cellIs" dxfId="0" priority="18" operator="greaterThan">
      <formula>$F$33</formula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B5" sqref="B5"/>
    </sheetView>
  </sheetViews>
  <sheetFormatPr defaultRowHeight="15" x14ac:dyDescent="0.25"/>
  <cols>
    <col min="2" max="2" width="13.28515625" bestFit="1" customWidth="1"/>
    <col min="3" max="3" width="11" bestFit="1" customWidth="1"/>
    <col min="4" max="4" width="11.28515625" bestFit="1" customWidth="1"/>
    <col min="5" max="9" width="9.140625" bestFit="1" customWidth="1"/>
    <col min="10" max="10" width="9.5703125" bestFit="1" customWidth="1"/>
    <col min="11" max="11" width="13.28515625" bestFit="1" customWidth="1"/>
    <col min="12" max="12" width="10.5703125" bestFit="1" customWidth="1"/>
    <col min="13" max="13" width="12.85546875" bestFit="1" customWidth="1"/>
    <col min="14" max="14" width="12.5703125" bestFit="1" customWidth="1"/>
  </cols>
  <sheetData>
    <row r="2" spans="2:14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</row>
    <row r="3" spans="2:14" x14ac:dyDescent="0.25">
      <c r="B3" t="s">
        <v>7</v>
      </c>
      <c r="C3" s="10">
        <v>16200</v>
      </c>
      <c r="D3" s="10">
        <v>13392</v>
      </c>
      <c r="E3" s="10">
        <v>14688</v>
      </c>
      <c r="F3" s="10">
        <v>17064</v>
      </c>
      <c r="G3" s="10">
        <v>18360</v>
      </c>
      <c r="H3" s="10">
        <v>14040</v>
      </c>
      <c r="I3" s="10">
        <v>12960</v>
      </c>
      <c r="J3" s="10">
        <v>19224</v>
      </c>
      <c r="K3" s="10">
        <v>15984</v>
      </c>
      <c r="L3" s="10">
        <v>13392</v>
      </c>
      <c r="M3" s="10">
        <v>13176</v>
      </c>
      <c r="N3" s="10">
        <v>16848</v>
      </c>
    </row>
    <row r="4" spans="2:14" x14ac:dyDescent="0.25">
      <c r="B4" t="s">
        <v>8</v>
      </c>
      <c r="C4" s="10">
        <v>29160</v>
      </c>
      <c r="D4" s="10">
        <v>21600</v>
      </c>
      <c r="E4" s="10">
        <v>27000</v>
      </c>
      <c r="F4" s="10">
        <v>27648</v>
      </c>
      <c r="G4" s="10">
        <v>29160</v>
      </c>
      <c r="H4" s="10">
        <v>27216</v>
      </c>
      <c r="I4" s="10">
        <v>25488</v>
      </c>
      <c r="J4" s="10">
        <v>25704</v>
      </c>
      <c r="K4" s="10">
        <v>22896</v>
      </c>
      <c r="L4" s="10">
        <v>25272</v>
      </c>
      <c r="M4" s="10">
        <v>28944</v>
      </c>
      <c r="N4" s="10">
        <v>27648</v>
      </c>
    </row>
    <row r="5" spans="2:14" x14ac:dyDescent="0.25">
      <c r="B5" s="5" t="s">
        <v>9</v>
      </c>
      <c r="C5" s="11">
        <v>79920</v>
      </c>
      <c r="D5" s="11">
        <v>70632</v>
      </c>
      <c r="E5" s="11">
        <v>79056</v>
      </c>
      <c r="F5" s="11">
        <v>77544</v>
      </c>
      <c r="G5" s="11">
        <v>73656</v>
      </c>
      <c r="H5" s="11">
        <v>77976</v>
      </c>
      <c r="I5" s="11">
        <v>73872</v>
      </c>
      <c r="J5" s="11">
        <v>77544</v>
      </c>
      <c r="K5" s="11">
        <v>78516</v>
      </c>
      <c r="L5" s="11">
        <v>74520</v>
      </c>
      <c r="M5" s="11">
        <v>74736</v>
      </c>
      <c r="N5" s="11">
        <v>79920</v>
      </c>
    </row>
    <row r="6" spans="2:14" x14ac:dyDescent="0.25">
      <c r="B6" t="s">
        <v>10</v>
      </c>
      <c r="C6" s="10">
        <v>19440</v>
      </c>
      <c r="D6" s="10">
        <v>15984</v>
      </c>
      <c r="E6" s="10">
        <v>19008</v>
      </c>
      <c r="F6" s="10">
        <v>18144</v>
      </c>
      <c r="G6" s="10">
        <v>16632</v>
      </c>
      <c r="H6" s="10">
        <v>17496</v>
      </c>
      <c r="I6" s="10">
        <v>18792</v>
      </c>
      <c r="J6" s="10">
        <v>20304</v>
      </c>
      <c r="K6" s="10">
        <v>19224</v>
      </c>
      <c r="L6" s="10">
        <v>18144</v>
      </c>
      <c r="M6" s="10">
        <v>18576</v>
      </c>
      <c r="N6" s="10">
        <v>16632</v>
      </c>
    </row>
    <row r="7" spans="2:14" x14ac:dyDescent="0.25">
      <c r="B7" t="s">
        <v>11</v>
      </c>
      <c r="C7" s="10">
        <v>16200</v>
      </c>
      <c r="D7" s="10">
        <v>13392</v>
      </c>
      <c r="E7" s="10">
        <v>14688</v>
      </c>
      <c r="F7" s="10">
        <v>17064</v>
      </c>
      <c r="G7" s="10">
        <v>18360</v>
      </c>
      <c r="H7" s="10">
        <v>14040</v>
      </c>
      <c r="I7" s="10">
        <v>12960</v>
      </c>
      <c r="J7" s="10">
        <v>19224</v>
      </c>
      <c r="K7" s="10">
        <v>15984</v>
      </c>
      <c r="L7" s="10">
        <v>29808</v>
      </c>
      <c r="M7" s="10">
        <v>17496</v>
      </c>
      <c r="N7" s="10">
        <v>18792</v>
      </c>
    </row>
    <row r="8" spans="2:14" x14ac:dyDescent="0.25">
      <c r="B8" t="s">
        <v>12</v>
      </c>
      <c r="C8" s="10">
        <v>24840</v>
      </c>
      <c r="D8" s="10">
        <v>21168</v>
      </c>
      <c r="E8" s="10">
        <v>21600</v>
      </c>
      <c r="F8" s="10">
        <v>22248</v>
      </c>
      <c r="G8" s="10">
        <v>24192</v>
      </c>
      <c r="H8" s="10">
        <v>24624</v>
      </c>
      <c r="I8" s="10">
        <v>25488</v>
      </c>
      <c r="J8" s="10">
        <v>25704</v>
      </c>
      <c r="K8" s="10">
        <v>22032</v>
      </c>
      <c r="L8" s="10">
        <v>21168</v>
      </c>
      <c r="M8" s="10">
        <v>25920</v>
      </c>
      <c r="N8" s="10">
        <v>24840</v>
      </c>
    </row>
    <row r="9" spans="2:14" x14ac:dyDescent="0.25">
      <c r="B9" t="s">
        <v>13</v>
      </c>
      <c r="C9" s="10">
        <v>47520</v>
      </c>
      <c r="D9" s="10">
        <v>41796</v>
      </c>
      <c r="E9" s="10">
        <v>48384</v>
      </c>
      <c r="F9" s="10">
        <v>47088</v>
      </c>
      <c r="G9" s="10">
        <v>42336</v>
      </c>
      <c r="H9" s="10">
        <v>41904</v>
      </c>
      <c r="I9" s="10">
        <v>42120</v>
      </c>
      <c r="J9" s="10">
        <v>47088</v>
      </c>
      <c r="K9" s="10">
        <v>49032</v>
      </c>
      <c r="L9" s="10">
        <v>48168</v>
      </c>
      <c r="M9" s="10">
        <v>42984</v>
      </c>
      <c r="N9" s="10">
        <v>44712</v>
      </c>
    </row>
    <row r="10" spans="2:14" x14ac:dyDescent="0.25">
      <c r="B10" t="s">
        <v>14</v>
      </c>
      <c r="C10" s="10">
        <v>20520</v>
      </c>
      <c r="D10" s="10">
        <v>17928</v>
      </c>
      <c r="E10" s="10">
        <v>20304</v>
      </c>
      <c r="F10" s="10">
        <v>21168</v>
      </c>
      <c r="G10" s="10">
        <v>21600</v>
      </c>
      <c r="H10" s="10">
        <v>17928</v>
      </c>
      <c r="I10" s="10">
        <v>18144</v>
      </c>
      <c r="J10" s="10">
        <v>18576</v>
      </c>
      <c r="K10" s="10">
        <v>20304</v>
      </c>
      <c r="L10" s="10">
        <v>21168</v>
      </c>
      <c r="M10" s="10">
        <v>17496</v>
      </c>
      <c r="N10" s="10">
        <v>18792</v>
      </c>
    </row>
    <row r="11" spans="2:14" x14ac:dyDescent="0.25">
      <c r="B11" t="s">
        <v>15</v>
      </c>
      <c r="C11" s="10">
        <v>27000</v>
      </c>
      <c r="D11" s="10">
        <v>22032</v>
      </c>
      <c r="E11" s="10">
        <v>28512</v>
      </c>
      <c r="F11" s="10">
        <v>26784</v>
      </c>
      <c r="G11" s="10">
        <v>25920</v>
      </c>
      <c r="H11" s="10">
        <v>24192</v>
      </c>
      <c r="I11" s="10">
        <v>25056</v>
      </c>
      <c r="J11" s="10">
        <v>22896</v>
      </c>
      <c r="K11" s="10">
        <v>25488</v>
      </c>
      <c r="L11" s="10">
        <v>26352</v>
      </c>
      <c r="M11" s="10">
        <v>26784</v>
      </c>
      <c r="N11" s="10">
        <v>22248</v>
      </c>
    </row>
    <row r="12" spans="2:14" x14ac:dyDescent="0.25">
      <c r="B12" t="s">
        <v>16</v>
      </c>
      <c r="C12" s="10">
        <v>21600</v>
      </c>
      <c r="D12" s="10">
        <v>19872</v>
      </c>
      <c r="E12" s="10">
        <v>22248</v>
      </c>
      <c r="F12" s="10">
        <v>20952</v>
      </c>
      <c r="G12" s="10">
        <v>17496</v>
      </c>
      <c r="H12" s="10">
        <v>24840</v>
      </c>
      <c r="I12" s="10">
        <v>22464</v>
      </c>
      <c r="J12" s="10">
        <v>21816</v>
      </c>
      <c r="K12" s="10">
        <v>21384</v>
      </c>
      <c r="L12" s="10">
        <v>20304</v>
      </c>
      <c r="M12" s="10">
        <v>22032</v>
      </c>
      <c r="N12" s="10">
        <v>18576</v>
      </c>
    </row>
    <row r="13" spans="2:14" x14ac:dyDescent="0.25">
      <c r="B13" t="s">
        <v>17</v>
      </c>
      <c r="C13" s="10">
        <v>27000</v>
      </c>
      <c r="D13" s="10">
        <v>26352</v>
      </c>
      <c r="E13" s="10">
        <v>28080</v>
      </c>
      <c r="F13" s="10">
        <v>22032</v>
      </c>
      <c r="G13" s="10">
        <v>21168</v>
      </c>
      <c r="H13" s="10">
        <v>29376</v>
      </c>
      <c r="I13" s="10">
        <v>25920</v>
      </c>
      <c r="J13" s="10">
        <v>20304</v>
      </c>
      <c r="K13" s="10">
        <v>33696</v>
      </c>
      <c r="L13" s="10">
        <v>23760</v>
      </c>
      <c r="M13" s="10">
        <v>25056</v>
      </c>
      <c r="N13" s="10">
        <v>25488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SalesCity</vt:lpstr>
    </vt:vector>
  </TitlesOfParts>
  <Company>Azets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Iosif Dascalu</dc:creator>
  <cp:lastModifiedBy>Ciprian Iosif Dascalu</cp:lastModifiedBy>
  <dcterms:created xsi:type="dcterms:W3CDTF">2021-08-18T18:14:31Z</dcterms:created>
  <dcterms:modified xsi:type="dcterms:W3CDTF">2021-08-21T07:06:55Z</dcterms:modified>
</cp:coreProperties>
</file>