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\\WorkNAS\办事处共享\05 销售数据\A_销售周报\"/>
    </mc:Choice>
  </mc:AlternateContent>
  <xr:revisionPtr revIDLastSave="0" documentId="13_ncr:1_{636C0F67-F3CB-4318-87A7-81057B2567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周报" sheetId="2" r:id="rId1"/>
    <sheet name="同期" sheetId="1" state="hidden" r:id="rId2"/>
    <sheet name="Sheet3" sheetId="5" state="hidden" r:id="rId3"/>
  </sheets>
  <definedNames>
    <definedName name="_xlnm._FilterDatabase" localSheetId="0" hidden="1">周报!$A$9:$WVU$71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2" l="1"/>
  <c r="D35" i="2"/>
  <c r="G31" i="2"/>
  <c r="E32" i="2"/>
  <c r="G33" i="2"/>
  <c r="E53" i="2"/>
  <c r="E50" i="2"/>
  <c r="D51" i="2"/>
  <c r="D49" i="2"/>
  <c r="J46" i="2"/>
  <c r="H44" i="2"/>
  <c r="H18" i="2"/>
  <c r="E18" i="2"/>
  <c r="E17" i="2"/>
  <c r="D17" i="2"/>
  <c r="D16" i="2"/>
  <c r="F35" i="2"/>
  <c r="E35" i="2"/>
  <c r="E51" i="2"/>
  <c r="E43" i="2"/>
  <c r="G21" i="2"/>
  <c r="D21" i="2"/>
  <c r="F18" i="2"/>
  <c r="E52" i="2"/>
  <c r="J29" i="2"/>
  <c r="D27" i="2"/>
  <c r="F22" i="2"/>
  <c r="H23" i="2"/>
  <c r="K39" i="2"/>
  <c r="J39" i="2"/>
  <c r="H41" i="2"/>
  <c r="H16" i="2"/>
  <c r="E36" i="2"/>
  <c r="E37" i="2"/>
  <c r="F31" i="2"/>
  <c r="D33" i="2"/>
  <c r="E44" i="2"/>
  <c r="D45" i="2"/>
  <c r="E21" i="2"/>
  <c r="K60" i="2"/>
  <c r="J60" i="2"/>
  <c r="J54" i="2"/>
  <c r="K47" i="2"/>
  <c r="J47" i="2"/>
  <c r="K46" i="2"/>
  <c r="K42" i="2"/>
  <c r="J42" i="2"/>
  <c r="J41" i="2"/>
  <c r="K40" i="2"/>
  <c r="J40" i="2"/>
  <c r="J36" i="2"/>
  <c r="K35" i="2"/>
  <c r="J35" i="2"/>
  <c r="K31" i="2"/>
  <c r="J31" i="2"/>
  <c r="K30" i="2"/>
  <c r="J30" i="2"/>
  <c r="K29" i="2"/>
  <c r="J22" i="2"/>
  <c r="J18" i="2"/>
  <c r="K16" i="2"/>
  <c r="J16" i="2"/>
  <c r="K15" i="2"/>
  <c r="J15" i="2"/>
  <c r="K11" i="2"/>
  <c r="J11" i="2"/>
  <c r="K10" i="2"/>
  <c r="J10" i="2"/>
  <c r="I60" i="2"/>
  <c r="H60" i="2"/>
  <c r="I59" i="2"/>
  <c r="H59" i="2"/>
  <c r="I47" i="2"/>
  <c r="H47" i="2"/>
  <c r="I44" i="2"/>
  <c r="I42" i="2"/>
  <c r="H42" i="2"/>
  <c r="I40" i="2"/>
  <c r="H40" i="2"/>
  <c r="I36" i="2"/>
  <c r="I35" i="2"/>
  <c r="H35" i="2"/>
  <c r="H33" i="2"/>
  <c r="I31" i="2"/>
  <c r="I27" i="2"/>
  <c r="H27" i="2"/>
  <c r="I30" i="2"/>
  <c r="H30" i="2"/>
  <c r="I23" i="2"/>
  <c r="I22" i="2"/>
  <c r="H22" i="2"/>
  <c r="G60" i="2"/>
  <c r="F60" i="2"/>
  <c r="G47" i="2"/>
  <c r="F47" i="2"/>
  <c r="G46" i="2"/>
  <c r="F46" i="2"/>
  <c r="G44" i="2"/>
  <c r="F44" i="2"/>
  <c r="G41" i="2"/>
  <c r="F41" i="2"/>
  <c r="G40" i="2"/>
  <c r="F40" i="2"/>
  <c r="G36" i="2"/>
  <c r="F36" i="2"/>
  <c r="F33" i="2"/>
  <c r="G30" i="2"/>
  <c r="F30" i="2"/>
  <c r="F25" i="2"/>
  <c r="G24" i="2"/>
  <c r="F24" i="2"/>
  <c r="G22" i="2"/>
  <c r="F21" i="2"/>
  <c r="F16" i="2"/>
  <c r="D60" i="2"/>
  <c r="E60" i="2"/>
  <c r="D55" i="2"/>
  <c r="E55" i="2"/>
  <c r="D56" i="2"/>
  <c r="E56" i="2"/>
  <c r="D57" i="2"/>
  <c r="E57" i="2"/>
  <c r="D58" i="2"/>
  <c r="E58" i="2"/>
  <c r="D59" i="2"/>
  <c r="E59" i="2"/>
  <c r="D11" i="2"/>
  <c r="E11" i="2"/>
  <c r="D12" i="2"/>
  <c r="E12" i="2"/>
  <c r="D13" i="2"/>
  <c r="E13" i="2"/>
  <c r="D14" i="2"/>
  <c r="E14" i="2"/>
  <c r="D15" i="2"/>
  <c r="E15" i="2"/>
  <c r="E16" i="2"/>
  <c r="D18" i="2"/>
  <c r="E19" i="2"/>
  <c r="D20" i="2"/>
  <c r="D22" i="2"/>
  <c r="E22" i="2"/>
  <c r="D23" i="2"/>
  <c r="E23" i="2"/>
  <c r="D24" i="2"/>
  <c r="E24" i="2"/>
  <c r="D25" i="2"/>
  <c r="E25" i="2"/>
  <c r="D26" i="2"/>
  <c r="E26" i="2"/>
  <c r="E27" i="2"/>
  <c r="D28" i="2"/>
  <c r="E28" i="2"/>
  <c r="D29" i="2"/>
  <c r="E29" i="2"/>
  <c r="D30" i="2"/>
  <c r="E30" i="2"/>
  <c r="D31" i="2"/>
  <c r="E31" i="2"/>
  <c r="D32" i="2"/>
  <c r="D34" i="2"/>
  <c r="E34" i="2"/>
  <c r="D37" i="2"/>
  <c r="D38" i="2"/>
  <c r="E38" i="2"/>
  <c r="D39" i="2"/>
  <c r="D40" i="2"/>
  <c r="E40" i="2"/>
  <c r="D41" i="2"/>
  <c r="D42" i="2"/>
  <c r="E42" i="2"/>
  <c r="D44" i="2"/>
  <c r="E46" i="2"/>
  <c r="D47" i="2"/>
  <c r="E47" i="2"/>
  <c r="D48" i="2"/>
  <c r="E48" i="2"/>
  <c r="D50" i="2"/>
  <c r="D52" i="2"/>
  <c r="D53" i="2"/>
  <c r="D54" i="2"/>
  <c r="E54" i="2"/>
  <c r="E10" i="2"/>
  <c r="D10" i="2"/>
  <c r="J21" i="2"/>
  <c r="B69" i="2"/>
  <c r="B63" i="2"/>
  <c r="I54" i="2"/>
  <c r="H54" i="2"/>
  <c r="I52" i="2"/>
  <c r="H52" i="2"/>
  <c r="K44" i="2"/>
  <c r="J44" i="2"/>
  <c r="K43" i="2"/>
  <c r="J43" i="2"/>
  <c r="I39" i="2"/>
  <c r="H39" i="2"/>
  <c r="K33" i="2"/>
  <c r="I29" i="2"/>
  <c r="H29" i="2"/>
  <c r="K21" i="2"/>
  <c r="H20" i="2"/>
  <c r="I15" i="2"/>
  <c r="H15" i="2"/>
  <c r="K14" i="2"/>
  <c r="J14" i="2"/>
  <c r="I11" i="2"/>
  <c r="H11" i="2"/>
  <c r="I10" i="2"/>
  <c r="H10" i="2"/>
  <c r="D46" i="2" l="1"/>
  <c r="D19" i="2"/>
  <c r="G35" i="2"/>
  <c r="I33" i="2"/>
  <c r="K41" i="2"/>
  <c r="H46" i="2"/>
  <c r="I46" i="2"/>
  <c r="D36" i="2"/>
  <c r="J23" i="2"/>
  <c r="I18" i="2"/>
  <c r="K18" i="2"/>
  <c r="E49" i="2"/>
  <c r="G19" i="2"/>
  <c r="E20" i="2"/>
  <c r="E45" i="2"/>
  <c r="G16" i="2"/>
  <c r="I41" i="2"/>
  <c r="H36" i="2"/>
  <c r="E39" i="2"/>
  <c r="F19" i="2"/>
  <c r="I16" i="2"/>
  <c r="G18" i="2"/>
  <c r="D43" i="2"/>
  <c r="E33" i="2"/>
  <c r="K36" i="2"/>
  <c r="F37" i="2"/>
  <c r="F61" i="2" s="1"/>
  <c r="D2" i="1" s="1"/>
  <c r="G25" i="2"/>
  <c r="G37" i="2"/>
  <c r="K22" i="2"/>
  <c r="H31" i="2"/>
  <c r="K23" i="2"/>
  <c r="K54" i="2"/>
  <c r="J33" i="2"/>
  <c r="I20" i="2"/>
  <c r="E61" i="2" l="1"/>
  <c r="C2" i="1" s="1"/>
  <c r="C3" i="1" s="1"/>
  <c r="I61" i="2"/>
  <c r="G2" i="1" s="1"/>
  <c r="G3" i="1" s="1"/>
  <c r="K61" i="2"/>
  <c r="I2" i="1" s="1"/>
  <c r="I3" i="1" s="1"/>
  <c r="H61" i="2"/>
  <c r="F2" i="1" s="1"/>
  <c r="G4" i="1" s="1"/>
  <c r="J61" i="2"/>
  <c r="H2" i="1" s="1"/>
  <c r="G61" i="2"/>
  <c r="E2" i="1" s="1"/>
  <c r="E3" i="1" s="1"/>
  <c r="D61" i="2"/>
  <c r="B2" i="1" s="1"/>
  <c r="C5" i="1" l="1"/>
  <c r="G5" i="1"/>
  <c r="C4" i="1"/>
  <c r="I5" i="1"/>
  <c r="I4" i="1"/>
  <c r="K2" i="1"/>
  <c r="G6" i="1" s="1"/>
  <c r="E5" i="1"/>
  <c r="E4" i="1"/>
  <c r="E6" i="1" l="1"/>
  <c r="I6" i="1"/>
  <c r="C6" i="1"/>
</calcChain>
</file>

<file path=xl/sharedStrings.xml><?xml version="1.0" encoding="utf-8"?>
<sst xmlns="http://schemas.openxmlformats.org/spreadsheetml/2006/main" count="533" uniqueCount="132">
  <si>
    <t>致：</t>
  </si>
  <si>
    <t>邓总</t>
  </si>
  <si>
    <t>编号：</t>
  </si>
  <si>
    <t>副本致：</t>
  </si>
  <si>
    <t>董生</t>
  </si>
  <si>
    <t>传发地：</t>
  </si>
  <si>
    <t>青岛</t>
  </si>
  <si>
    <t>时间：</t>
  </si>
  <si>
    <t>拟稿人：</t>
  </si>
  <si>
    <t>周丹丹</t>
  </si>
  <si>
    <t>审核人：</t>
  </si>
  <si>
    <t>杨君</t>
  </si>
  <si>
    <t>工作周报</t>
  </si>
  <si>
    <t>一、竟争品牌周销售数据汇总</t>
  </si>
  <si>
    <t>区域</t>
  </si>
  <si>
    <t>商场</t>
  </si>
  <si>
    <t>天王</t>
  </si>
  <si>
    <t>飞亚达</t>
  </si>
  <si>
    <t>罗西尼</t>
  </si>
  <si>
    <t>依波</t>
  </si>
  <si>
    <t>只数</t>
  </si>
  <si>
    <t>金额（元）</t>
  </si>
  <si>
    <t>青岛市区</t>
  </si>
  <si>
    <t>青岛利群商厦</t>
  </si>
  <si>
    <t>无</t>
  </si>
  <si>
    <t>青岛四方利群</t>
  </si>
  <si>
    <t>金鼎广场</t>
  </si>
  <si>
    <t>丽达茂</t>
  </si>
  <si>
    <t>青岛利客来</t>
  </si>
  <si>
    <t>青岛北方国贸大厦</t>
  </si>
  <si>
    <t>青岛崂山百货</t>
  </si>
  <si>
    <t>青岛城阳家佳源</t>
  </si>
  <si>
    <t>城阳利群</t>
  </si>
  <si>
    <t>城阳亨得利国货</t>
  </si>
  <si>
    <t>城阳东方城</t>
  </si>
  <si>
    <t>上马利客来</t>
  </si>
  <si>
    <t>青岛长江商厦</t>
  </si>
  <si>
    <t>福瑞泰</t>
  </si>
  <si>
    <t>青岛家佳源购物广场</t>
  </si>
  <si>
    <t>黄岛梦乐城</t>
  </si>
  <si>
    <t>德信利群广场</t>
  </si>
  <si>
    <t>黄岛金鼎广场</t>
  </si>
  <si>
    <t>天方广场</t>
  </si>
  <si>
    <t>胶南家乐城</t>
  </si>
  <si>
    <t>胶南购物中心</t>
  </si>
  <si>
    <t>青岛（所辖县市）</t>
  </si>
  <si>
    <t>青岛即墨利群</t>
  </si>
  <si>
    <t>即墨家佳源</t>
  </si>
  <si>
    <t>即墨二店</t>
  </si>
  <si>
    <t>即墨佳乐家</t>
  </si>
  <si>
    <t>新源购物广场</t>
  </si>
  <si>
    <t>利群集团胶州2店</t>
  </si>
  <si>
    <t>国货胶州</t>
  </si>
  <si>
    <t>胶州商厦</t>
  </si>
  <si>
    <t>青岛维客平度</t>
  </si>
  <si>
    <t>平度北方国贸</t>
  </si>
  <si>
    <t>平度购物</t>
  </si>
  <si>
    <t>莱西利群</t>
  </si>
  <si>
    <t>莱西利客来</t>
  </si>
  <si>
    <t>莱西商厦</t>
  </si>
  <si>
    <t>莱西良茂凯悦</t>
  </si>
  <si>
    <t>日照</t>
  </si>
  <si>
    <t>青岛日照利群</t>
  </si>
  <si>
    <t>日照瑞泰</t>
  </si>
  <si>
    <t>日照苏宁</t>
  </si>
  <si>
    <t>日照日百大楼店</t>
  </si>
  <si>
    <t>五莲新玛特</t>
  </si>
  <si>
    <t>莒县万德福</t>
  </si>
  <si>
    <t>莒县新世纪人民商场</t>
  </si>
  <si>
    <t>万德福岚山店</t>
  </si>
  <si>
    <t>潍坊</t>
  </si>
  <si>
    <t>诸城购物广场</t>
  </si>
  <si>
    <t>诸城百盛商场</t>
  </si>
  <si>
    <t>临朐中百</t>
  </si>
  <si>
    <t>临朐全福元</t>
  </si>
  <si>
    <t>寿光全福元世纪广场</t>
  </si>
  <si>
    <t>昌邑全福元</t>
  </si>
  <si>
    <t>淄博</t>
  </si>
  <si>
    <t>青岛利群集团淄博商厦</t>
  </si>
  <si>
    <t>合计</t>
  </si>
  <si>
    <t>二、周销售分析：</t>
  </si>
  <si>
    <t>三、表款分析：</t>
  </si>
  <si>
    <t>本周男款特价表G51172S.B表款设计简洁大方，机械表售价适中，受到较多男性顾客喜爱。女款特价表L31203TP表款玫金表壳，款式大方，受到较多女性欢迎。</t>
  </si>
  <si>
    <t>四、巡展分析：</t>
  </si>
  <si>
    <t xml:space="preserve"> </t>
  </si>
  <si>
    <t>五、市场动态：</t>
  </si>
  <si>
    <t>六、下周工作计划：</t>
  </si>
  <si>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 xml:space="preserve">       </t>
    </r>
  </si>
  <si>
    <t>2022同期销售</t>
  </si>
  <si>
    <t>2022销售</t>
  </si>
  <si>
    <t>比同期比</t>
  </si>
  <si>
    <t>平均单价</t>
  </si>
  <si>
    <t>商场名称</t>
  </si>
  <si>
    <t>同期</t>
  </si>
  <si>
    <t>飞亚达同期</t>
  </si>
  <si>
    <t>飞亚达周同比</t>
  </si>
  <si>
    <t>罗西尼同期</t>
  </si>
  <si>
    <t>罗西尼周同比</t>
  </si>
  <si>
    <t>依波同期</t>
  </si>
  <si>
    <t>依波周同比</t>
  </si>
  <si>
    <t>金额</t>
  </si>
  <si>
    <t>同比</t>
  </si>
  <si>
    <t>-</t>
  </si>
  <si>
    <t>城阳合计</t>
  </si>
  <si>
    <t>莱西区域合计</t>
  </si>
  <si>
    <t>王园园合计</t>
  </si>
  <si>
    <t>即墨区域合计</t>
  </si>
  <si>
    <t>胶州区域合计</t>
  </si>
  <si>
    <t>李村区域合计</t>
  </si>
  <si>
    <t>平度区域合计</t>
  </si>
  <si>
    <t>诸城合计</t>
  </si>
  <si>
    <t>杨辰合计</t>
  </si>
  <si>
    <t>黄岛区域合计</t>
  </si>
  <si>
    <t>胶南区域合计</t>
  </si>
  <si>
    <t>市北合计</t>
  </si>
  <si>
    <t>潍坊区域合计</t>
  </si>
  <si>
    <t>单杉合计</t>
  </si>
  <si>
    <t>电商</t>
  </si>
  <si>
    <t>已撤店</t>
  </si>
  <si>
    <t>总计</t>
  </si>
  <si>
    <t>2022同期</t>
    <phoneticPr fontId="14" type="noConversion"/>
  </si>
  <si>
    <t>2021同期</t>
    <phoneticPr fontId="14" type="noConversion"/>
  </si>
  <si>
    <t>2月销售</t>
    <phoneticPr fontId="14" type="noConversion"/>
  </si>
  <si>
    <t>QDTW20230227</t>
    <phoneticPr fontId="13" type="noConversion"/>
  </si>
  <si>
    <r>
      <t>2023年2月第4</t>
    </r>
    <r>
      <rPr>
        <sz val="11"/>
        <color theme="1"/>
        <rFont val="宋体"/>
        <family val="3"/>
        <charset val="134"/>
      </rPr>
      <t>周（2月20日---2月26日）</t>
    </r>
    <phoneticPr fontId="13" type="noConversion"/>
  </si>
  <si>
    <t>周销售（2.20-2.26）  同期是2022.2.21-2.27</t>
    <phoneticPr fontId="14" type="noConversion"/>
  </si>
  <si>
    <t>2.1-2.26</t>
    <phoneticPr fontId="14" type="noConversion"/>
  </si>
  <si>
    <t>市北区合计</t>
    <phoneticPr fontId="14" type="noConversion"/>
  </si>
  <si>
    <t>日照区域合计</t>
    <phoneticPr fontId="14" type="noConversion"/>
  </si>
  <si>
    <r>
      <t>本周天王销售133</t>
    </r>
    <r>
      <rPr>
        <sz val="11"/>
        <color theme="1"/>
        <rFont val="宋体"/>
        <family val="3"/>
        <charset val="134"/>
        <scheme val="minor"/>
      </rPr>
      <t>只，</t>
    </r>
    <r>
      <rPr>
        <sz val="11"/>
        <color theme="1"/>
        <rFont val="宋体"/>
        <family val="3"/>
        <charset val="134"/>
      </rPr>
      <t>232214.6</t>
    </r>
    <r>
      <rPr>
        <sz val="11"/>
        <color theme="1"/>
        <rFont val="宋体"/>
        <family val="3"/>
        <charset val="134"/>
        <scheme val="minor"/>
      </rPr>
      <t>元，平均单价</t>
    </r>
    <r>
      <rPr>
        <sz val="11"/>
        <color theme="1"/>
        <rFont val="宋体"/>
        <family val="3"/>
        <charset val="134"/>
      </rPr>
      <t>1759</t>
    </r>
    <r>
      <rPr>
        <sz val="11"/>
        <color theme="1"/>
        <rFont val="宋体"/>
        <family val="3"/>
        <charset val="134"/>
        <scheme val="minor"/>
      </rPr>
      <t>元,比去年同期下降99238元，同比下降30%；
本周飞亚达销售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  <scheme val="minor"/>
      </rPr>
      <t>只，</t>
    </r>
    <r>
      <rPr>
        <sz val="11"/>
        <color theme="1"/>
        <rFont val="宋体"/>
        <family val="3"/>
        <charset val="134"/>
      </rPr>
      <t>22131</t>
    </r>
    <r>
      <rPr>
        <sz val="11"/>
        <color theme="1"/>
        <rFont val="宋体"/>
        <family val="3"/>
        <charset val="134"/>
        <scheme val="minor"/>
      </rPr>
      <t>元，平均单价</t>
    </r>
    <r>
      <rPr>
        <sz val="11"/>
        <color theme="1"/>
        <rFont val="宋体"/>
        <family val="3"/>
        <charset val="134"/>
      </rPr>
      <t>2213</t>
    </r>
    <r>
      <rPr>
        <sz val="11"/>
        <color theme="1"/>
        <rFont val="宋体"/>
        <family val="3"/>
        <charset val="134"/>
        <scheme val="minor"/>
      </rPr>
      <t>元，同比下降</t>
    </r>
    <r>
      <rPr>
        <sz val="11"/>
        <color theme="1"/>
        <rFont val="宋体"/>
        <family val="3"/>
        <charset val="134"/>
      </rPr>
      <t>40</t>
    </r>
    <r>
      <rPr>
        <sz val="11"/>
        <color theme="1"/>
        <rFont val="宋体"/>
        <family val="3"/>
        <charset val="134"/>
        <scheme val="minor"/>
      </rPr>
      <t>%；
本周罗西尼销售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  <scheme val="minor"/>
      </rPr>
      <t>只，7902.5元，平均单价</t>
    </r>
    <r>
      <rPr>
        <sz val="11"/>
        <color theme="1"/>
        <rFont val="宋体"/>
        <family val="3"/>
        <charset val="134"/>
      </rPr>
      <t>1317元，</t>
    </r>
    <r>
      <rPr>
        <sz val="11"/>
        <color theme="1"/>
        <rFont val="宋体"/>
        <family val="3"/>
        <charset val="134"/>
        <scheme val="minor"/>
      </rPr>
      <t>同比下降</t>
    </r>
    <r>
      <rPr>
        <sz val="11"/>
        <color theme="1"/>
        <rFont val="宋体"/>
        <family val="3"/>
        <charset val="134"/>
      </rPr>
      <t>58</t>
    </r>
    <r>
      <rPr>
        <sz val="11"/>
        <color theme="1"/>
        <rFont val="宋体"/>
        <family val="3"/>
        <charset val="134"/>
        <scheme val="minor"/>
      </rPr>
      <t>%；
本周依 波销售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  <scheme val="minor"/>
      </rPr>
      <t>只,6396元，平均单价</t>
    </r>
    <r>
      <rPr>
        <sz val="11"/>
        <color theme="1"/>
        <rFont val="宋体"/>
        <family val="3"/>
        <charset val="134"/>
      </rPr>
      <t>914</t>
    </r>
    <r>
      <rPr>
        <sz val="11"/>
        <color theme="1"/>
        <rFont val="宋体"/>
        <family val="3"/>
        <charset val="134"/>
        <scheme val="minor"/>
      </rPr>
      <t>元，同比下降</t>
    </r>
    <r>
      <rPr>
        <sz val="11"/>
        <color theme="1"/>
        <rFont val="宋体"/>
        <family val="3"/>
        <charset val="134"/>
      </rPr>
      <t>57</t>
    </r>
    <r>
      <rPr>
        <sz val="11"/>
        <color theme="1"/>
        <rFont val="宋体"/>
        <family val="3"/>
        <charset val="134"/>
        <scheme val="minor"/>
      </rPr>
      <t xml:space="preserve">%。                                   </t>
    </r>
    <phoneticPr fontId="13" type="noConversion"/>
  </si>
  <si>
    <r>
      <t>全区销售较同期下降30%。</t>
    </r>
    <r>
      <rPr>
        <sz val="11"/>
        <color theme="1"/>
        <rFont val="宋体"/>
        <family val="3"/>
        <charset val="134"/>
      </rPr>
      <t xml:space="preserve"> 本周当区四家国产腕表品牌共销售268644元，其中天王表占比86.44%，飞亚达占比8.24%，罗西尼占比2.94%,依波占比2.38%。天王表的优势明显，在商场中占主导地位。 
即墨利群、胶州利群、胶南家乐城当区本周销售前三位。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phoneticPr fontId="13" type="noConversion"/>
  </si>
  <si>
    <t>1、准备三八节活动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</si>
</sst>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%"/>
    <numFmt numFmtId="178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color rgb="FF393939"/>
      <name val="Open Sans"/>
      <family val="2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</cellStyleXfs>
  <cellXfs count="1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49" fontId="1" fillId="0" borderId="8" xfId="0" applyNumberFormat="1" applyFont="1" applyBorder="1"/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4" fillId="0" borderId="0" xfId="0" applyFont="1" applyAlignment="1">
      <alignment vertical="center"/>
    </xf>
    <xf numFmtId="177" fontId="0" fillId="0" borderId="0" xfId="0" applyNumberFormat="1" applyAlignment="1">
      <alignment vertical="center"/>
    </xf>
    <xf numFmtId="0" fontId="5" fillId="0" borderId="0" xfId="0" applyFont="1"/>
    <xf numFmtId="0" fontId="6" fillId="0" borderId="10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horizontal="left"/>
    </xf>
    <xf numFmtId="0" fontId="1" fillId="0" borderId="0" xfId="0" quotePrefix="1" applyFont="1"/>
    <xf numFmtId="176" fontId="2" fillId="0" borderId="20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76" fontId="2" fillId="0" borderId="17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0" fontId="1" fillId="0" borderId="17" xfId="0" applyNumberFormat="1" applyFont="1" applyBorder="1" applyAlignment="1">
      <alignment horizontal="center"/>
    </xf>
    <xf numFmtId="9" fontId="1" fillId="0" borderId="17" xfId="0" applyNumberFormat="1" applyFont="1" applyBorder="1" applyAlignment="1">
      <alignment horizontal="center"/>
    </xf>
    <xf numFmtId="0" fontId="1" fillId="0" borderId="18" xfId="0" applyFont="1" applyBorder="1"/>
    <xf numFmtId="0" fontId="1" fillId="2" borderId="18" xfId="0" applyFont="1" applyFill="1" applyBorder="1"/>
    <xf numFmtId="0" fontId="1" fillId="2" borderId="20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0" fontId="1" fillId="2" borderId="17" xfId="0" applyNumberFormat="1" applyFont="1" applyFill="1" applyBorder="1" applyAlignment="1">
      <alignment horizontal="center"/>
    </xf>
    <xf numFmtId="9" fontId="1" fillId="2" borderId="17" xfId="0" applyNumberFormat="1" applyFont="1" applyFill="1" applyBorder="1" applyAlignment="1">
      <alignment horizontal="center"/>
    </xf>
    <xf numFmtId="49" fontId="1" fillId="0" borderId="18" xfId="0" applyNumberFormat="1" applyFont="1" applyBorder="1"/>
    <xf numFmtId="0" fontId="1" fillId="0" borderId="5" xfId="0" applyFont="1" applyBorder="1" applyAlignment="1">
      <alignment horizontal="center"/>
    </xf>
    <xf numFmtId="0" fontId="1" fillId="3" borderId="18" xfId="0" applyFont="1" applyFill="1" applyBorder="1"/>
    <xf numFmtId="0" fontId="1" fillId="3" borderId="20" xfId="0" applyFont="1" applyFill="1" applyBorder="1" applyAlignment="1">
      <alignment horizontal="center"/>
    </xf>
    <xf numFmtId="10" fontId="1" fillId="3" borderId="17" xfId="0" applyNumberFormat="1" applyFont="1" applyFill="1" applyBorder="1" applyAlignment="1">
      <alignment horizontal="center"/>
    </xf>
    <xf numFmtId="9" fontId="1" fillId="3" borderId="17" xfId="0" applyNumberFormat="1" applyFont="1" applyFill="1" applyBorder="1" applyAlignment="1">
      <alignment horizontal="center"/>
    </xf>
    <xf numFmtId="49" fontId="1" fillId="0" borderId="22" xfId="0" applyNumberFormat="1" applyFont="1" applyBorder="1"/>
    <xf numFmtId="10" fontId="1" fillId="0" borderId="21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9" fontId="1" fillId="0" borderId="21" xfId="0" applyNumberFormat="1" applyFont="1" applyBorder="1" applyAlignment="1">
      <alignment horizontal="center"/>
    </xf>
    <xf numFmtId="49" fontId="1" fillId="3" borderId="18" xfId="0" applyNumberFormat="1" applyFont="1" applyFill="1" applyBorder="1"/>
    <xf numFmtId="49" fontId="1" fillId="0" borderId="17" xfId="0" applyNumberFormat="1" applyFont="1" applyBorder="1"/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/>
    <xf numFmtId="0" fontId="11" fillId="0" borderId="0" xfId="0" applyFont="1" applyAlignment="1">
      <alignment vertical="center"/>
    </xf>
    <xf numFmtId="178" fontId="1" fillId="0" borderId="17" xfId="0" applyNumberFormat="1" applyFont="1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5" xfId="0" applyFont="1" applyBorder="1"/>
    <xf numFmtId="10" fontId="1" fillId="0" borderId="24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9" fontId="1" fillId="0" borderId="24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 vertical="center" textRotation="255"/>
    </xf>
    <xf numFmtId="0" fontId="8" fillId="0" borderId="7" xfId="0" applyFont="1" applyBorder="1" applyAlignment="1">
      <alignment horizontal="center" vertical="center" textRotation="255"/>
    </xf>
    <xf numFmtId="0" fontId="8" fillId="0" borderId="15" xfId="0" applyFont="1" applyBorder="1" applyAlignment="1">
      <alignment horizontal="center" vertical="center" textRotation="255"/>
    </xf>
    <xf numFmtId="0" fontId="8" fillId="0" borderId="1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14" fontId="4" fillId="0" borderId="2" xfId="0" applyNumberFormat="1" applyFont="1" applyBorder="1" applyAlignment="1">
      <alignment horizontal="left" vertical="top" wrapText="1"/>
    </xf>
    <xf numFmtId="14" fontId="0" fillId="0" borderId="3" xfId="0" applyNumberFormat="1" applyBorder="1" applyAlignment="1">
      <alignment horizontal="left" vertical="top" wrapText="1"/>
    </xf>
    <xf numFmtId="14" fontId="0" fillId="0" borderId="4" xfId="0" applyNumberFormat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76" fontId="2" fillId="0" borderId="18" xfId="0" applyNumberFormat="1" applyFont="1" applyBorder="1" applyAlignment="1">
      <alignment horizontal="center"/>
    </xf>
    <xf numFmtId="176" fontId="2" fillId="0" borderId="20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9" fontId="1" fillId="0" borderId="21" xfId="0" applyNumberFormat="1" applyFont="1" applyBorder="1" applyAlignment="1">
      <alignment horizontal="center" wrapText="1"/>
    </xf>
    <xf numFmtId="9" fontId="1" fillId="0" borderId="24" xfId="0" applyNumberFormat="1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</cellXfs>
  <cellStyles count="5">
    <cellStyle name="常规" xfId="0" builtinId="0"/>
    <cellStyle name="常规 2" xfId="3" xr:uid="{00000000-0005-0000-0000-000033000000}"/>
    <cellStyle name="常规 2 3" xfId="2" xr:uid="{00000000-0005-0000-0000-000030000000}"/>
    <cellStyle name="常规 3" xfId="4" xr:uid="{00000000-0005-0000-0000-000034000000}"/>
    <cellStyle name="常规 3 3" xfId="1" xr:uid="{00000000-0005-0000-0000-00002B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VH94"/>
  <sheetViews>
    <sheetView tabSelected="1" topLeftCell="B1" workbookViewId="0">
      <selection activeCell="M20" sqref="M20"/>
    </sheetView>
  </sheetViews>
  <sheetFormatPr defaultColWidth="9" defaultRowHeight="13.5" x14ac:dyDescent="0.15"/>
  <cols>
    <col min="1" max="1" width="9" style="11" hidden="1" customWidth="1"/>
    <col min="2" max="2" width="6.875" style="11" customWidth="1"/>
    <col min="3" max="3" width="15.875" style="11" customWidth="1"/>
    <col min="4" max="4" width="5.75" style="11" customWidth="1"/>
    <col min="5" max="5" width="10.25" style="11" customWidth="1"/>
    <col min="6" max="6" width="5.125" style="11" customWidth="1"/>
    <col min="7" max="7" width="10.25" style="11" customWidth="1"/>
    <col min="8" max="8" width="5.375" style="11" customWidth="1"/>
    <col min="9" max="9" width="9.25" style="11" customWidth="1"/>
    <col min="10" max="10" width="7" style="11" customWidth="1"/>
    <col min="11" max="11" width="11.25" style="11" customWidth="1"/>
    <col min="12" max="12" width="7.75" style="27" customWidth="1"/>
    <col min="13" max="13" width="9" style="11"/>
    <col min="14" max="14" width="9.5" style="11" customWidth="1"/>
    <col min="15" max="255" width="9" style="11"/>
    <col min="256" max="256" width="9" style="11" hidden="1" customWidth="1"/>
    <col min="257" max="257" width="6.875" style="11" customWidth="1"/>
    <col min="258" max="258" width="15.875" style="11" customWidth="1"/>
    <col min="259" max="259" width="5.75" style="11" customWidth="1"/>
    <col min="260" max="260" width="10.25" style="11" customWidth="1"/>
    <col min="261" max="261" width="5.125" style="11" customWidth="1"/>
    <col min="262" max="262" width="10.25" style="11" customWidth="1"/>
    <col min="263" max="263" width="5.375" style="11" customWidth="1"/>
    <col min="264" max="264" width="9.25" style="11" customWidth="1"/>
    <col min="265" max="265" width="7" style="11" customWidth="1"/>
    <col min="266" max="266" width="12.5" style="11" customWidth="1"/>
    <col min="267" max="267" width="16" style="11" customWidth="1"/>
    <col min="268" max="268" width="9" style="11"/>
    <col min="269" max="269" width="9.5" style="11" customWidth="1"/>
    <col min="270" max="511" width="9" style="11"/>
    <col min="512" max="512" width="9" style="11" hidden="1" customWidth="1"/>
    <col min="513" max="513" width="6.875" style="11" customWidth="1"/>
    <col min="514" max="514" width="15.875" style="11" customWidth="1"/>
    <col min="515" max="515" width="5.75" style="11" customWidth="1"/>
    <col min="516" max="516" width="10.25" style="11" customWidth="1"/>
    <col min="517" max="517" width="5.125" style="11" customWidth="1"/>
    <col min="518" max="518" width="10.25" style="11" customWidth="1"/>
    <col min="519" max="519" width="5.375" style="11" customWidth="1"/>
    <col min="520" max="520" width="9.25" style="11" customWidth="1"/>
    <col min="521" max="521" width="7" style="11" customWidth="1"/>
    <col min="522" max="522" width="12.5" style="11" customWidth="1"/>
    <col min="523" max="523" width="16" style="11" customWidth="1"/>
    <col min="524" max="524" width="9" style="11"/>
    <col min="525" max="525" width="9.5" style="11" customWidth="1"/>
    <col min="526" max="767" width="9" style="11"/>
    <col min="768" max="768" width="9" style="11" hidden="1" customWidth="1"/>
    <col min="769" max="769" width="6.875" style="11" customWidth="1"/>
    <col min="770" max="770" width="15.875" style="11" customWidth="1"/>
    <col min="771" max="771" width="5.75" style="11" customWidth="1"/>
    <col min="772" max="772" width="10.25" style="11" customWidth="1"/>
    <col min="773" max="773" width="5.125" style="11" customWidth="1"/>
    <col min="774" max="774" width="10.25" style="11" customWidth="1"/>
    <col min="775" max="775" width="5.375" style="11" customWidth="1"/>
    <col min="776" max="776" width="9.25" style="11" customWidth="1"/>
    <col min="777" max="777" width="7" style="11" customWidth="1"/>
    <col min="778" max="778" width="12.5" style="11" customWidth="1"/>
    <col min="779" max="779" width="16" style="11" customWidth="1"/>
    <col min="780" max="780" width="9" style="11"/>
    <col min="781" max="781" width="9.5" style="11" customWidth="1"/>
    <col min="782" max="1023" width="9" style="11"/>
    <col min="1024" max="1024" width="9" style="11" hidden="1" customWidth="1"/>
    <col min="1025" max="1025" width="6.875" style="11" customWidth="1"/>
    <col min="1026" max="1026" width="15.875" style="11" customWidth="1"/>
    <col min="1027" max="1027" width="5.75" style="11" customWidth="1"/>
    <col min="1028" max="1028" width="10.25" style="11" customWidth="1"/>
    <col min="1029" max="1029" width="5.125" style="11" customWidth="1"/>
    <col min="1030" max="1030" width="10.25" style="11" customWidth="1"/>
    <col min="1031" max="1031" width="5.375" style="11" customWidth="1"/>
    <col min="1032" max="1032" width="9.25" style="11" customWidth="1"/>
    <col min="1033" max="1033" width="7" style="11" customWidth="1"/>
    <col min="1034" max="1034" width="12.5" style="11" customWidth="1"/>
    <col min="1035" max="1035" width="16" style="11" customWidth="1"/>
    <col min="1036" max="1036" width="9" style="11"/>
    <col min="1037" max="1037" width="9.5" style="11" customWidth="1"/>
    <col min="1038" max="1279" width="9" style="11"/>
    <col min="1280" max="1280" width="9" style="11" hidden="1" customWidth="1"/>
    <col min="1281" max="1281" width="6.875" style="11" customWidth="1"/>
    <col min="1282" max="1282" width="15.875" style="11" customWidth="1"/>
    <col min="1283" max="1283" width="5.75" style="11" customWidth="1"/>
    <col min="1284" max="1284" width="10.25" style="11" customWidth="1"/>
    <col min="1285" max="1285" width="5.125" style="11" customWidth="1"/>
    <col min="1286" max="1286" width="10.25" style="11" customWidth="1"/>
    <col min="1287" max="1287" width="5.375" style="11" customWidth="1"/>
    <col min="1288" max="1288" width="9.25" style="11" customWidth="1"/>
    <col min="1289" max="1289" width="7" style="11" customWidth="1"/>
    <col min="1290" max="1290" width="12.5" style="11" customWidth="1"/>
    <col min="1291" max="1291" width="16" style="11" customWidth="1"/>
    <col min="1292" max="1292" width="9" style="11"/>
    <col min="1293" max="1293" width="9.5" style="11" customWidth="1"/>
    <col min="1294" max="1535" width="9" style="11"/>
    <col min="1536" max="1536" width="9" style="11" hidden="1" customWidth="1"/>
    <col min="1537" max="1537" width="6.875" style="11" customWidth="1"/>
    <col min="1538" max="1538" width="15.875" style="11" customWidth="1"/>
    <col min="1539" max="1539" width="5.75" style="11" customWidth="1"/>
    <col min="1540" max="1540" width="10.25" style="11" customWidth="1"/>
    <col min="1541" max="1541" width="5.125" style="11" customWidth="1"/>
    <col min="1542" max="1542" width="10.25" style="11" customWidth="1"/>
    <col min="1543" max="1543" width="5.375" style="11" customWidth="1"/>
    <col min="1544" max="1544" width="9.25" style="11" customWidth="1"/>
    <col min="1545" max="1545" width="7" style="11" customWidth="1"/>
    <col min="1546" max="1546" width="12.5" style="11" customWidth="1"/>
    <col min="1547" max="1547" width="16" style="11" customWidth="1"/>
    <col min="1548" max="1548" width="9" style="11"/>
    <col min="1549" max="1549" width="9.5" style="11" customWidth="1"/>
    <col min="1550" max="1791" width="9" style="11"/>
    <col min="1792" max="1792" width="9" style="11" hidden="1" customWidth="1"/>
    <col min="1793" max="1793" width="6.875" style="11" customWidth="1"/>
    <col min="1794" max="1794" width="15.875" style="11" customWidth="1"/>
    <col min="1795" max="1795" width="5.75" style="11" customWidth="1"/>
    <col min="1796" max="1796" width="10.25" style="11" customWidth="1"/>
    <col min="1797" max="1797" width="5.125" style="11" customWidth="1"/>
    <col min="1798" max="1798" width="10.25" style="11" customWidth="1"/>
    <col min="1799" max="1799" width="5.375" style="11" customWidth="1"/>
    <col min="1800" max="1800" width="9.25" style="11" customWidth="1"/>
    <col min="1801" max="1801" width="7" style="11" customWidth="1"/>
    <col min="1802" max="1802" width="12.5" style="11" customWidth="1"/>
    <col min="1803" max="1803" width="16" style="11" customWidth="1"/>
    <col min="1804" max="1804" width="9" style="11"/>
    <col min="1805" max="1805" width="9.5" style="11" customWidth="1"/>
    <col min="1806" max="2047" width="9" style="11"/>
    <col min="2048" max="2048" width="9" style="11" hidden="1" customWidth="1"/>
    <col min="2049" max="2049" width="6.875" style="11" customWidth="1"/>
    <col min="2050" max="2050" width="15.875" style="11" customWidth="1"/>
    <col min="2051" max="2051" width="5.75" style="11" customWidth="1"/>
    <col min="2052" max="2052" width="10.25" style="11" customWidth="1"/>
    <col min="2053" max="2053" width="5.125" style="11" customWidth="1"/>
    <col min="2054" max="2054" width="10.25" style="11" customWidth="1"/>
    <col min="2055" max="2055" width="5.375" style="11" customWidth="1"/>
    <col min="2056" max="2056" width="9.25" style="11" customWidth="1"/>
    <col min="2057" max="2057" width="7" style="11" customWidth="1"/>
    <col min="2058" max="2058" width="12.5" style="11" customWidth="1"/>
    <col min="2059" max="2059" width="16" style="11" customWidth="1"/>
    <col min="2060" max="2060" width="9" style="11"/>
    <col min="2061" max="2061" width="9.5" style="11" customWidth="1"/>
    <col min="2062" max="2303" width="9" style="11"/>
    <col min="2304" max="2304" width="9" style="11" hidden="1" customWidth="1"/>
    <col min="2305" max="2305" width="6.875" style="11" customWidth="1"/>
    <col min="2306" max="2306" width="15.875" style="11" customWidth="1"/>
    <col min="2307" max="2307" width="5.75" style="11" customWidth="1"/>
    <col min="2308" max="2308" width="10.25" style="11" customWidth="1"/>
    <col min="2309" max="2309" width="5.125" style="11" customWidth="1"/>
    <col min="2310" max="2310" width="10.25" style="11" customWidth="1"/>
    <col min="2311" max="2311" width="5.375" style="11" customWidth="1"/>
    <col min="2312" max="2312" width="9.25" style="11" customWidth="1"/>
    <col min="2313" max="2313" width="7" style="11" customWidth="1"/>
    <col min="2314" max="2314" width="12.5" style="11" customWidth="1"/>
    <col min="2315" max="2315" width="16" style="11" customWidth="1"/>
    <col min="2316" max="2316" width="9" style="11"/>
    <col min="2317" max="2317" width="9.5" style="11" customWidth="1"/>
    <col min="2318" max="2559" width="9" style="11"/>
    <col min="2560" max="2560" width="9" style="11" hidden="1" customWidth="1"/>
    <col min="2561" max="2561" width="6.875" style="11" customWidth="1"/>
    <col min="2562" max="2562" width="15.875" style="11" customWidth="1"/>
    <col min="2563" max="2563" width="5.75" style="11" customWidth="1"/>
    <col min="2564" max="2564" width="10.25" style="11" customWidth="1"/>
    <col min="2565" max="2565" width="5.125" style="11" customWidth="1"/>
    <col min="2566" max="2566" width="10.25" style="11" customWidth="1"/>
    <col min="2567" max="2567" width="5.375" style="11" customWidth="1"/>
    <col min="2568" max="2568" width="9.25" style="11" customWidth="1"/>
    <col min="2569" max="2569" width="7" style="11" customWidth="1"/>
    <col min="2570" max="2570" width="12.5" style="11" customWidth="1"/>
    <col min="2571" max="2571" width="16" style="11" customWidth="1"/>
    <col min="2572" max="2572" width="9" style="11"/>
    <col min="2573" max="2573" width="9.5" style="11" customWidth="1"/>
    <col min="2574" max="2815" width="9" style="11"/>
    <col min="2816" max="2816" width="9" style="11" hidden="1" customWidth="1"/>
    <col min="2817" max="2817" width="6.875" style="11" customWidth="1"/>
    <col min="2818" max="2818" width="15.875" style="11" customWidth="1"/>
    <col min="2819" max="2819" width="5.75" style="11" customWidth="1"/>
    <col min="2820" max="2820" width="10.25" style="11" customWidth="1"/>
    <col min="2821" max="2821" width="5.125" style="11" customWidth="1"/>
    <col min="2822" max="2822" width="10.25" style="11" customWidth="1"/>
    <col min="2823" max="2823" width="5.375" style="11" customWidth="1"/>
    <col min="2824" max="2824" width="9.25" style="11" customWidth="1"/>
    <col min="2825" max="2825" width="7" style="11" customWidth="1"/>
    <col min="2826" max="2826" width="12.5" style="11" customWidth="1"/>
    <col min="2827" max="2827" width="16" style="11" customWidth="1"/>
    <col min="2828" max="2828" width="9" style="11"/>
    <col min="2829" max="2829" width="9.5" style="11" customWidth="1"/>
    <col min="2830" max="3071" width="9" style="11"/>
    <col min="3072" max="3072" width="9" style="11" hidden="1" customWidth="1"/>
    <col min="3073" max="3073" width="6.875" style="11" customWidth="1"/>
    <col min="3074" max="3074" width="15.875" style="11" customWidth="1"/>
    <col min="3075" max="3075" width="5.75" style="11" customWidth="1"/>
    <col min="3076" max="3076" width="10.25" style="11" customWidth="1"/>
    <col min="3077" max="3077" width="5.125" style="11" customWidth="1"/>
    <col min="3078" max="3078" width="10.25" style="11" customWidth="1"/>
    <col min="3079" max="3079" width="5.375" style="11" customWidth="1"/>
    <col min="3080" max="3080" width="9.25" style="11" customWidth="1"/>
    <col min="3081" max="3081" width="7" style="11" customWidth="1"/>
    <col min="3082" max="3082" width="12.5" style="11" customWidth="1"/>
    <col min="3083" max="3083" width="16" style="11" customWidth="1"/>
    <col min="3084" max="3084" width="9" style="11"/>
    <col min="3085" max="3085" width="9.5" style="11" customWidth="1"/>
    <col min="3086" max="3327" width="9" style="11"/>
    <col min="3328" max="3328" width="9" style="11" hidden="1" customWidth="1"/>
    <col min="3329" max="3329" width="6.875" style="11" customWidth="1"/>
    <col min="3330" max="3330" width="15.875" style="11" customWidth="1"/>
    <col min="3331" max="3331" width="5.75" style="11" customWidth="1"/>
    <col min="3332" max="3332" width="10.25" style="11" customWidth="1"/>
    <col min="3333" max="3333" width="5.125" style="11" customWidth="1"/>
    <col min="3334" max="3334" width="10.25" style="11" customWidth="1"/>
    <col min="3335" max="3335" width="5.375" style="11" customWidth="1"/>
    <col min="3336" max="3336" width="9.25" style="11" customWidth="1"/>
    <col min="3337" max="3337" width="7" style="11" customWidth="1"/>
    <col min="3338" max="3338" width="12.5" style="11" customWidth="1"/>
    <col min="3339" max="3339" width="16" style="11" customWidth="1"/>
    <col min="3340" max="3340" width="9" style="11"/>
    <col min="3341" max="3341" width="9.5" style="11" customWidth="1"/>
    <col min="3342" max="3583" width="9" style="11"/>
    <col min="3584" max="3584" width="9" style="11" hidden="1" customWidth="1"/>
    <col min="3585" max="3585" width="6.875" style="11" customWidth="1"/>
    <col min="3586" max="3586" width="15.875" style="11" customWidth="1"/>
    <col min="3587" max="3587" width="5.75" style="11" customWidth="1"/>
    <col min="3588" max="3588" width="10.25" style="11" customWidth="1"/>
    <col min="3589" max="3589" width="5.125" style="11" customWidth="1"/>
    <col min="3590" max="3590" width="10.25" style="11" customWidth="1"/>
    <col min="3591" max="3591" width="5.375" style="11" customWidth="1"/>
    <col min="3592" max="3592" width="9.25" style="11" customWidth="1"/>
    <col min="3593" max="3593" width="7" style="11" customWidth="1"/>
    <col min="3594" max="3594" width="12.5" style="11" customWidth="1"/>
    <col min="3595" max="3595" width="16" style="11" customWidth="1"/>
    <col min="3596" max="3596" width="9" style="11"/>
    <col min="3597" max="3597" width="9.5" style="11" customWidth="1"/>
    <col min="3598" max="3839" width="9" style="11"/>
    <col min="3840" max="3840" width="9" style="11" hidden="1" customWidth="1"/>
    <col min="3841" max="3841" width="6.875" style="11" customWidth="1"/>
    <col min="3842" max="3842" width="15.875" style="11" customWidth="1"/>
    <col min="3843" max="3843" width="5.75" style="11" customWidth="1"/>
    <col min="3844" max="3844" width="10.25" style="11" customWidth="1"/>
    <col min="3845" max="3845" width="5.125" style="11" customWidth="1"/>
    <col min="3846" max="3846" width="10.25" style="11" customWidth="1"/>
    <col min="3847" max="3847" width="5.375" style="11" customWidth="1"/>
    <col min="3848" max="3848" width="9.25" style="11" customWidth="1"/>
    <col min="3849" max="3849" width="7" style="11" customWidth="1"/>
    <col min="3850" max="3850" width="12.5" style="11" customWidth="1"/>
    <col min="3851" max="3851" width="16" style="11" customWidth="1"/>
    <col min="3852" max="3852" width="9" style="11"/>
    <col min="3853" max="3853" width="9.5" style="11" customWidth="1"/>
    <col min="3854" max="4095" width="9" style="11"/>
    <col min="4096" max="4096" width="9" style="11" hidden="1" customWidth="1"/>
    <col min="4097" max="4097" width="6.875" style="11" customWidth="1"/>
    <col min="4098" max="4098" width="15.875" style="11" customWidth="1"/>
    <col min="4099" max="4099" width="5.75" style="11" customWidth="1"/>
    <col min="4100" max="4100" width="10.25" style="11" customWidth="1"/>
    <col min="4101" max="4101" width="5.125" style="11" customWidth="1"/>
    <col min="4102" max="4102" width="10.25" style="11" customWidth="1"/>
    <col min="4103" max="4103" width="5.375" style="11" customWidth="1"/>
    <col min="4104" max="4104" width="9.25" style="11" customWidth="1"/>
    <col min="4105" max="4105" width="7" style="11" customWidth="1"/>
    <col min="4106" max="4106" width="12.5" style="11" customWidth="1"/>
    <col min="4107" max="4107" width="16" style="11" customWidth="1"/>
    <col min="4108" max="4108" width="9" style="11"/>
    <col min="4109" max="4109" width="9.5" style="11" customWidth="1"/>
    <col min="4110" max="4351" width="9" style="11"/>
    <col min="4352" max="4352" width="9" style="11" hidden="1" customWidth="1"/>
    <col min="4353" max="4353" width="6.875" style="11" customWidth="1"/>
    <col min="4354" max="4354" width="15.875" style="11" customWidth="1"/>
    <col min="4355" max="4355" width="5.75" style="11" customWidth="1"/>
    <col min="4356" max="4356" width="10.25" style="11" customWidth="1"/>
    <col min="4357" max="4357" width="5.125" style="11" customWidth="1"/>
    <col min="4358" max="4358" width="10.25" style="11" customWidth="1"/>
    <col min="4359" max="4359" width="5.375" style="11" customWidth="1"/>
    <col min="4360" max="4360" width="9.25" style="11" customWidth="1"/>
    <col min="4361" max="4361" width="7" style="11" customWidth="1"/>
    <col min="4362" max="4362" width="12.5" style="11" customWidth="1"/>
    <col min="4363" max="4363" width="16" style="11" customWidth="1"/>
    <col min="4364" max="4364" width="9" style="11"/>
    <col min="4365" max="4365" width="9.5" style="11" customWidth="1"/>
    <col min="4366" max="4607" width="9" style="11"/>
    <col min="4608" max="4608" width="9" style="11" hidden="1" customWidth="1"/>
    <col min="4609" max="4609" width="6.875" style="11" customWidth="1"/>
    <col min="4610" max="4610" width="15.875" style="11" customWidth="1"/>
    <col min="4611" max="4611" width="5.75" style="11" customWidth="1"/>
    <col min="4612" max="4612" width="10.25" style="11" customWidth="1"/>
    <col min="4613" max="4613" width="5.125" style="11" customWidth="1"/>
    <col min="4614" max="4614" width="10.25" style="11" customWidth="1"/>
    <col min="4615" max="4615" width="5.375" style="11" customWidth="1"/>
    <col min="4616" max="4616" width="9.25" style="11" customWidth="1"/>
    <col min="4617" max="4617" width="7" style="11" customWidth="1"/>
    <col min="4618" max="4618" width="12.5" style="11" customWidth="1"/>
    <col min="4619" max="4619" width="16" style="11" customWidth="1"/>
    <col min="4620" max="4620" width="9" style="11"/>
    <col min="4621" max="4621" width="9.5" style="11" customWidth="1"/>
    <col min="4622" max="4863" width="9" style="11"/>
    <col min="4864" max="4864" width="9" style="11" hidden="1" customWidth="1"/>
    <col min="4865" max="4865" width="6.875" style="11" customWidth="1"/>
    <col min="4866" max="4866" width="15.875" style="11" customWidth="1"/>
    <col min="4867" max="4867" width="5.75" style="11" customWidth="1"/>
    <col min="4868" max="4868" width="10.25" style="11" customWidth="1"/>
    <col min="4869" max="4869" width="5.125" style="11" customWidth="1"/>
    <col min="4870" max="4870" width="10.25" style="11" customWidth="1"/>
    <col min="4871" max="4871" width="5.375" style="11" customWidth="1"/>
    <col min="4872" max="4872" width="9.25" style="11" customWidth="1"/>
    <col min="4873" max="4873" width="7" style="11" customWidth="1"/>
    <col min="4874" max="4874" width="12.5" style="11" customWidth="1"/>
    <col min="4875" max="4875" width="16" style="11" customWidth="1"/>
    <col min="4876" max="4876" width="9" style="11"/>
    <col min="4877" max="4877" width="9.5" style="11" customWidth="1"/>
    <col min="4878" max="5119" width="9" style="11"/>
    <col min="5120" max="5120" width="9" style="11" hidden="1" customWidth="1"/>
    <col min="5121" max="5121" width="6.875" style="11" customWidth="1"/>
    <col min="5122" max="5122" width="15.875" style="11" customWidth="1"/>
    <col min="5123" max="5123" width="5.75" style="11" customWidth="1"/>
    <col min="5124" max="5124" width="10.25" style="11" customWidth="1"/>
    <col min="5125" max="5125" width="5.125" style="11" customWidth="1"/>
    <col min="5126" max="5126" width="10.25" style="11" customWidth="1"/>
    <col min="5127" max="5127" width="5.375" style="11" customWidth="1"/>
    <col min="5128" max="5128" width="9.25" style="11" customWidth="1"/>
    <col min="5129" max="5129" width="7" style="11" customWidth="1"/>
    <col min="5130" max="5130" width="12.5" style="11" customWidth="1"/>
    <col min="5131" max="5131" width="16" style="11" customWidth="1"/>
    <col min="5132" max="5132" width="9" style="11"/>
    <col min="5133" max="5133" width="9.5" style="11" customWidth="1"/>
    <col min="5134" max="5375" width="9" style="11"/>
    <col min="5376" max="5376" width="9" style="11" hidden="1" customWidth="1"/>
    <col min="5377" max="5377" width="6.875" style="11" customWidth="1"/>
    <col min="5378" max="5378" width="15.875" style="11" customWidth="1"/>
    <col min="5379" max="5379" width="5.75" style="11" customWidth="1"/>
    <col min="5380" max="5380" width="10.25" style="11" customWidth="1"/>
    <col min="5381" max="5381" width="5.125" style="11" customWidth="1"/>
    <col min="5382" max="5382" width="10.25" style="11" customWidth="1"/>
    <col min="5383" max="5383" width="5.375" style="11" customWidth="1"/>
    <col min="5384" max="5384" width="9.25" style="11" customWidth="1"/>
    <col min="5385" max="5385" width="7" style="11" customWidth="1"/>
    <col min="5386" max="5386" width="12.5" style="11" customWidth="1"/>
    <col min="5387" max="5387" width="16" style="11" customWidth="1"/>
    <col min="5388" max="5388" width="9" style="11"/>
    <col min="5389" max="5389" width="9.5" style="11" customWidth="1"/>
    <col min="5390" max="5631" width="9" style="11"/>
    <col min="5632" max="5632" width="9" style="11" hidden="1" customWidth="1"/>
    <col min="5633" max="5633" width="6.875" style="11" customWidth="1"/>
    <col min="5634" max="5634" width="15.875" style="11" customWidth="1"/>
    <col min="5635" max="5635" width="5.75" style="11" customWidth="1"/>
    <col min="5636" max="5636" width="10.25" style="11" customWidth="1"/>
    <col min="5637" max="5637" width="5.125" style="11" customWidth="1"/>
    <col min="5638" max="5638" width="10.25" style="11" customWidth="1"/>
    <col min="5639" max="5639" width="5.375" style="11" customWidth="1"/>
    <col min="5640" max="5640" width="9.25" style="11" customWidth="1"/>
    <col min="5641" max="5641" width="7" style="11" customWidth="1"/>
    <col min="5642" max="5642" width="12.5" style="11" customWidth="1"/>
    <col min="5643" max="5643" width="16" style="11" customWidth="1"/>
    <col min="5644" max="5644" width="9" style="11"/>
    <col min="5645" max="5645" width="9.5" style="11" customWidth="1"/>
    <col min="5646" max="5887" width="9" style="11"/>
    <col min="5888" max="5888" width="9" style="11" hidden="1" customWidth="1"/>
    <col min="5889" max="5889" width="6.875" style="11" customWidth="1"/>
    <col min="5890" max="5890" width="15.875" style="11" customWidth="1"/>
    <col min="5891" max="5891" width="5.75" style="11" customWidth="1"/>
    <col min="5892" max="5892" width="10.25" style="11" customWidth="1"/>
    <col min="5893" max="5893" width="5.125" style="11" customWidth="1"/>
    <col min="5894" max="5894" width="10.25" style="11" customWidth="1"/>
    <col min="5895" max="5895" width="5.375" style="11" customWidth="1"/>
    <col min="5896" max="5896" width="9.25" style="11" customWidth="1"/>
    <col min="5897" max="5897" width="7" style="11" customWidth="1"/>
    <col min="5898" max="5898" width="12.5" style="11" customWidth="1"/>
    <col min="5899" max="5899" width="16" style="11" customWidth="1"/>
    <col min="5900" max="5900" width="9" style="11"/>
    <col min="5901" max="5901" width="9.5" style="11" customWidth="1"/>
    <col min="5902" max="6143" width="9" style="11"/>
    <col min="6144" max="6144" width="9" style="11" hidden="1" customWidth="1"/>
    <col min="6145" max="6145" width="6.875" style="11" customWidth="1"/>
    <col min="6146" max="6146" width="15.875" style="11" customWidth="1"/>
    <col min="6147" max="6147" width="5.75" style="11" customWidth="1"/>
    <col min="6148" max="6148" width="10.25" style="11" customWidth="1"/>
    <col min="6149" max="6149" width="5.125" style="11" customWidth="1"/>
    <col min="6150" max="6150" width="10.25" style="11" customWidth="1"/>
    <col min="6151" max="6151" width="5.375" style="11" customWidth="1"/>
    <col min="6152" max="6152" width="9.25" style="11" customWidth="1"/>
    <col min="6153" max="6153" width="7" style="11" customWidth="1"/>
    <col min="6154" max="6154" width="12.5" style="11" customWidth="1"/>
    <col min="6155" max="6155" width="16" style="11" customWidth="1"/>
    <col min="6156" max="6156" width="9" style="11"/>
    <col min="6157" max="6157" width="9.5" style="11" customWidth="1"/>
    <col min="6158" max="6399" width="9" style="11"/>
    <col min="6400" max="6400" width="9" style="11" hidden="1" customWidth="1"/>
    <col min="6401" max="6401" width="6.875" style="11" customWidth="1"/>
    <col min="6402" max="6402" width="15.875" style="11" customWidth="1"/>
    <col min="6403" max="6403" width="5.75" style="11" customWidth="1"/>
    <col min="6404" max="6404" width="10.25" style="11" customWidth="1"/>
    <col min="6405" max="6405" width="5.125" style="11" customWidth="1"/>
    <col min="6406" max="6406" width="10.25" style="11" customWidth="1"/>
    <col min="6407" max="6407" width="5.375" style="11" customWidth="1"/>
    <col min="6408" max="6408" width="9.25" style="11" customWidth="1"/>
    <col min="6409" max="6409" width="7" style="11" customWidth="1"/>
    <col min="6410" max="6410" width="12.5" style="11" customWidth="1"/>
    <col min="6411" max="6411" width="16" style="11" customWidth="1"/>
    <col min="6412" max="6412" width="9" style="11"/>
    <col min="6413" max="6413" width="9.5" style="11" customWidth="1"/>
    <col min="6414" max="6655" width="9" style="11"/>
    <col min="6656" max="6656" width="9" style="11" hidden="1" customWidth="1"/>
    <col min="6657" max="6657" width="6.875" style="11" customWidth="1"/>
    <col min="6658" max="6658" width="15.875" style="11" customWidth="1"/>
    <col min="6659" max="6659" width="5.75" style="11" customWidth="1"/>
    <col min="6660" max="6660" width="10.25" style="11" customWidth="1"/>
    <col min="6661" max="6661" width="5.125" style="11" customWidth="1"/>
    <col min="6662" max="6662" width="10.25" style="11" customWidth="1"/>
    <col min="6663" max="6663" width="5.375" style="11" customWidth="1"/>
    <col min="6664" max="6664" width="9.25" style="11" customWidth="1"/>
    <col min="6665" max="6665" width="7" style="11" customWidth="1"/>
    <col min="6666" max="6666" width="12.5" style="11" customWidth="1"/>
    <col min="6667" max="6667" width="16" style="11" customWidth="1"/>
    <col min="6668" max="6668" width="9" style="11"/>
    <col min="6669" max="6669" width="9.5" style="11" customWidth="1"/>
    <col min="6670" max="6911" width="9" style="11"/>
    <col min="6912" max="6912" width="9" style="11" hidden="1" customWidth="1"/>
    <col min="6913" max="6913" width="6.875" style="11" customWidth="1"/>
    <col min="6914" max="6914" width="15.875" style="11" customWidth="1"/>
    <col min="6915" max="6915" width="5.75" style="11" customWidth="1"/>
    <col min="6916" max="6916" width="10.25" style="11" customWidth="1"/>
    <col min="6917" max="6917" width="5.125" style="11" customWidth="1"/>
    <col min="6918" max="6918" width="10.25" style="11" customWidth="1"/>
    <col min="6919" max="6919" width="5.375" style="11" customWidth="1"/>
    <col min="6920" max="6920" width="9.25" style="11" customWidth="1"/>
    <col min="6921" max="6921" width="7" style="11" customWidth="1"/>
    <col min="6922" max="6922" width="12.5" style="11" customWidth="1"/>
    <col min="6923" max="6923" width="16" style="11" customWidth="1"/>
    <col min="6924" max="6924" width="9" style="11"/>
    <col min="6925" max="6925" width="9.5" style="11" customWidth="1"/>
    <col min="6926" max="7167" width="9" style="11"/>
    <col min="7168" max="7168" width="9" style="11" hidden="1" customWidth="1"/>
    <col min="7169" max="7169" width="6.875" style="11" customWidth="1"/>
    <col min="7170" max="7170" width="15.875" style="11" customWidth="1"/>
    <col min="7171" max="7171" width="5.75" style="11" customWidth="1"/>
    <col min="7172" max="7172" width="10.25" style="11" customWidth="1"/>
    <col min="7173" max="7173" width="5.125" style="11" customWidth="1"/>
    <col min="7174" max="7174" width="10.25" style="11" customWidth="1"/>
    <col min="7175" max="7175" width="5.375" style="11" customWidth="1"/>
    <col min="7176" max="7176" width="9.25" style="11" customWidth="1"/>
    <col min="7177" max="7177" width="7" style="11" customWidth="1"/>
    <col min="7178" max="7178" width="12.5" style="11" customWidth="1"/>
    <col min="7179" max="7179" width="16" style="11" customWidth="1"/>
    <col min="7180" max="7180" width="9" style="11"/>
    <col min="7181" max="7181" width="9.5" style="11" customWidth="1"/>
    <col min="7182" max="7423" width="9" style="11"/>
    <col min="7424" max="7424" width="9" style="11" hidden="1" customWidth="1"/>
    <col min="7425" max="7425" width="6.875" style="11" customWidth="1"/>
    <col min="7426" max="7426" width="15.875" style="11" customWidth="1"/>
    <col min="7427" max="7427" width="5.75" style="11" customWidth="1"/>
    <col min="7428" max="7428" width="10.25" style="11" customWidth="1"/>
    <col min="7429" max="7429" width="5.125" style="11" customWidth="1"/>
    <col min="7430" max="7430" width="10.25" style="11" customWidth="1"/>
    <col min="7431" max="7431" width="5.375" style="11" customWidth="1"/>
    <col min="7432" max="7432" width="9.25" style="11" customWidth="1"/>
    <col min="7433" max="7433" width="7" style="11" customWidth="1"/>
    <col min="7434" max="7434" width="12.5" style="11" customWidth="1"/>
    <col min="7435" max="7435" width="16" style="11" customWidth="1"/>
    <col min="7436" max="7436" width="9" style="11"/>
    <col min="7437" max="7437" width="9.5" style="11" customWidth="1"/>
    <col min="7438" max="7679" width="9" style="11"/>
    <col min="7680" max="7680" width="9" style="11" hidden="1" customWidth="1"/>
    <col min="7681" max="7681" width="6.875" style="11" customWidth="1"/>
    <col min="7682" max="7682" width="15.875" style="11" customWidth="1"/>
    <col min="7683" max="7683" width="5.75" style="11" customWidth="1"/>
    <col min="7684" max="7684" width="10.25" style="11" customWidth="1"/>
    <col min="7685" max="7685" width="5.125" style="11" customWidth="1"/>
    <col min="7686" max="7686" width="10.25" style="11" customWidth="1"/>
    <col min="7687" max="7687" width="5.375" style="11" customWidth="1"/>
    <col min="7688" max="7688" width="9.25" style="11" customWidth="1"/>
    <col min="7689" max="7689" width="7" style="11" customWidth="1"/>
    <col min="7690" max="7690" width="12.5" style="11" customWidth="1"/>
    <col min="7691" max="7691" width="16" style="11" customWidth="1"/>
    <col min="7692" max="7692" width="9" style="11"/>
    <col min="7693" max="7693" width="9.5" style="11" customWidth="1"/>
    <col min="7694" max="7935" width="9" style="11"/>
    <col min="7936" max="7936" width="9" style="11" hidden="1" customWidth="1"/>
    <col min="7937" max="7937" width="6.875" style="11" customWidth="1"/>
    <col min="7938" max="7938" width="15.875" style="11" customWidth="1"/>
    <col min="7939" max="7939" width="5.75" style="11" customWidth="1"/>
    <col min="7940" max="7940" width="10.25" style="11" customWidth="1"/>
    <col min="7941" max="7941" width="5.125" style="11" customWidth="1"/>
    <col min="7942" max="7942" width="10.25" style="11" customWidth="1"/>
    <col min="7943" max="7943" width="5.375" style="11" customWidth="1"/>
    <col min="7944" max="7944" width="9.25" style="11" customWidth="1"/>
    <col min="7945" max="7945" width="7" style="11" customWidth="1"/>
    <col min="7946" max="7946" width="12.5" style="11" customWidth="1"/>
    <col min="7947" max="7947" width="16" style="11" customWidth="1"/>
    <col min="7948" max="7948" width="9" style="11"/>
    <col min="7949" max="7949" width="9.5" style="11" customWidth="1"/>
    <col min="7950" max="8191" width="9" style="11"/>
    <col min="8192" max="8192" width="9" style="11" hidden="1" customWidth="1"/>
    <col min="8193" max="8193" width="6.875" style="11" customWidth="1"/>
    <col min="8194" max="8194" width="15.875" style="11" customWidth="1"/>
    <col min="8195" max="8195" width="5.75" style="11" customWidth="1"/>
    <col min="8196" max="8196" width="10.25" style="11" customWidth="1"/>
    <col min="8197" max="8197" width="5.125" style="11" customWidth="1"/>
    <col min="8198" max="8198" width="10.25" style="11" customWidth="1"/>
    <col min="8199" max="8199" width="5.375" style="11" customWidth="1"/>
    <col min="8200" max="8200" width="9.25" style="11" customWidth="1"/>
    <col min="8201" max="8201" width="7" style="11" customWidth="1"/>
    <col min="8202" max="8202" width="12.5" style="11" customWidth="1"/>
    <col min="8203" max="8203" width="16" style="11" customWidth="1"/>
    <col min="8204" max="8204" width="9" style="11"/>
    <col min="8205" max="8205" width="9.5" style="11" customWidth="1"/>
    <col min="8206" max="8447" width="9" style="11"/>
    <col min="8448" max="8448" width="9" style="11" hidden="1" customWidth="1"/>
    <col min="8449" max="8449" width="6.875" style="11" customWidth="1"/>
    <col min="8450" max="8450" width="15.875" style="11" customWidth="1"/>
    <col min="8451" max="8451" width="5.75" style="11" customWidth="1"/>
    <col min="8452" max="8452" width="10.25" style="11" customWidth="1"/>
    <col min="8453" max="8453" width="5.125" style="11" customWidth="1"/>
    <col min="8454" max="8454" width="10.25" style="11" customWidth="1"/>
    <col min="8455" max="8455" width="5.375" style="11" customWidth="1"/>
    <col min="8456" max="8456" width="9.25" style="11" customWidth="1"/>
    <col min="8457" max="8457" width="7" style="11" customWidth="1"/>
    <col min="8458" max="8458" width="12.5" style="11" customWidth="1"/>
    <col min="8459" max="8459" width="16" style="11" customWidth="1"/>
    <col min="8460" max="8460" width="9" style="11"/>
    <col min="8461" max="8461" width="9.5" style="11" customWidth="1"/>
    <col min="8462" max="8703" width="9" style="11"/>
    <col min="8704" max="8704" width="9" style="11" hidden="1" customWidth="1"/>
    <col min="8705" max="8705" width="6.875" style="11" customWidth="1"/>
    <col min="8706" max="8706" width="15.875" style="11" customWidth="1"/>
    <col min="8707" max="8707" width="5.75" style="11" customWidth="1"/>
    <col min="8708" max="8708" width="10.25" style="11" customWidth="1"/>
    <col min="8709" max="8709" width="5.125" style="11" customWidth="1"/>
    <col min="8710" max="8710" width="10.25" style="11" customWidth="1"/>
    <col min="8711" max="8711" width="5.375" style="11" customWidth="1"/>
    <col min="8712" max="8712" width="9.25" style="11" customWidth="1"/>
    <col min="8713" max="8713" width="7" style="11" customWidth="1"/>
    <col min="8714" max="8714" width="12.5" style="11" customWidth="1"/>
    <col min="8715" max="8715" width="16" style="11" customWidth="1"/>
    <col min="8716" max="8716" width="9" style="11"/>
    <col min="8717" max="8717" width="9.5" style="11" customWidth="1"/>
    <col min="8718" max="8959" width="9" style="11"/>
    <col min="8960" max="8960" width="9" style="11" hidden="1" customWidth="1"/>
    <col min="8961" max="8961" width="6.875" style="11" customWidth="1"/>
    <col min="8962" max="8962" width="15.875" style="11" customWidth="1"/>
    <col min="8963" max="8963" width="5.75" style="11" customWidth="1"/>
    <col min="8964" max="8964" width="10.25" style="11" customWidth="1"/>
    <col min="8965" max="8965" width="5.125" style="11" customWidth="1"/>
    <col min="8966" max="8966" width="10.25" style="11" customWidth="1"/>
    <col min="8967" max="8967" width="5.375" style="11" customWidth="1"/>
    <col min="8968" max="8968" width="9.25" style="11" customWidth="1"/>
    <col min="8969" max="8969" width="7" style="11" customWidth="1"/>
    <col min="8970" max="8970" width="12.5" style="11" customWidth="1"/>
    <col min="8971" max="8971" width="16" style="11" customWidth="1"/>
    <col min="8972" max="8972" width="9" style="11"/>
    <col min="8973" max="8973" width="9.5" style="11" customWidth="1"/>
    <col min="8974" max="9215" width="9" style="11"/>
    <col min="9216" max="9216" width="9" style="11" hidden="1" customWidth="1"/>
    <col min="9217" max="9217" width="6.875" style="11" customWidth="1"/>
    <col min="9218" max="9218" width="15.875" style="11" customWidth="1"/>
    <col min="9219" max="9219" width="5.75" style="11" customWidth="1"/>
    <col min="9220" max="9220" width="10.25" style="11" customWidth="1"/>
    <col min="9221" max="9221" width="5.125" style="11" customWidth="1"/>
    <col min="9222" max="9222" width="10.25" style="11" customWidth="1"/>
    <col min="9223" max="9223" width="5.375" style="11" customWidth="1"/>
    <col min="9224" max="9224" width="9.25" style="11" customWidth="1"/>
    <col min="9225" max="9225" width="7" style="11" customWidth="1"/>
    <col min="9226" max="9226" width="12.5" style="11" customWidth="1"/>
    <col min="9227" max="9227" width="16" style="11" customWidth="1"/>
    <col min="9228" max="9228" width="9" style="11"/>
    <col min="9229" max="9229" width="9.5" style="11" customWidth="1"/>
    <col min="9230" max="9471" width="9" style="11"/>
    <col min="9472" max="9472" width="9" style="11" hidden="1" customWidth="1"/>
    <col min="9473" max="9473" width="6.875" style="11" customWidth="1"/>
    <col min="9474" max="9474" width="15.875" style="11" customWidth="1"/>
    <col min="9475" max="9475" width="5.75" style="11" customWidth="1"/>
    <col min="9476" max="9476" width="10.25" style="11" customWidth="1"/>
    <col min="9477" max="9477" width="5.125" style="11" customWidth="1"/>
    <col min="9478" max="9478" width="10.25" style="11" customWidth="1"/>
    <col min="9479" max="9479" width="5.375" style="11" customWidth="1"/>
    <col min="9480" max="9480" width="9.25" style="11" customWidth="1"/>
    <col min="9481" max="9481" width="7" style="11" customWidth="1"/>
    <col min="9482" max="9482" width="12.5" style="11" customWidth="1"/>
    <col min="9483" max="9483" width="16" style="11" customWidth="1"/>
    <col min="9484" max="9484" width="9" style="11"/>
    <col min="9485" max="9485" width="9.5" style="11" customWidth="1"/>
    <col min="9486" max="9727" width="9" style="11"/>
    <col min="9728" max="9728" width="9" style="11" hidden="1" customWidth="1"/>
    <col min="9729" max="9729" width="6.875" style="11" customWidth="1"/>
    <col min="9730" max="9730" width="15.875" style="11" customWidth="1"/>
    <col min="9731" max="9731" width="5.75" style="11" customWidth="1"/>
    <col min="9732" max="9732" width="10.25" style="11" customWidth="1"/>
    <col min="9733" max="9733" width="5.125" style="11" customWidth="1"/>
    <col min="9734" max="9734" width="10.25" style="11" customWidth="1"/>
    <col min="9735" max="9735" width="5.375" style="11" customWidth="1"/>
    <col min="9736" max="9736" width="9.25" style="11" customWidth="1"/>
    <col min="9737" max="9737" width="7" style="11" customWidth="1"/>
    <col min="9738" max="9738" width="12.5" style="11" customWidth="1"/>
    <col min="9739" max="9739" width="16" style="11" customWidth="1"/>
    <col min="9740" max="9740" width="9" style="11"/>
    <col min="9741" max="9741" width="9.5" style="11" customWidth="1"/>
    <col min="9742" max="9983" width="9" style="11"/>
    <col min="9984" max="9984" width="9" style="11" hidden="1" customWidth="1"/>
    <col min="9985" max="9985" width="6.875" style="11" customWidth="1"/>
    <col min="9986" max="9986" width="15.875" style="11" customWidth="1"/>
    <col min="9987" max="9987" width="5.75" style="11" customWidth="1"/>
    <col min="9988" max="9988" width="10.25" style="11" customWidth="1"/>
    <col min="9989" max="9989" width="5.125" style="11" customWidth="1"/>
    <col min="9990" max="9990" width="10.25" style="11" customWidth="1"/>
    <col min="9991" max="9991" width="5.375" style="11" customWidth="1"/>
    <col min="9992" max="9992" width="9.25" style="11" customWidth="1"/>
    <col min="9993" max="9993" width="7" style="11" customWidth="1"/>
    <col min="9994" max="9994" width="12.5" style="11" customWidth="1"/>
    <col min="9995" max="9995" width="16" style="11" customWidth="1"/>
    <col min="9996" max="9996" width="9" style="11"/>
    <col min="9997" max="9997" width="9.5" style="11" customWidth="1"/>
    <col min="9998" max="10239" width="9" style="11"/>
    <col min="10240" max="10240" width="9" style="11" hidden="1" customWidth="1"/>
    <col min="10241" max="10241" width="6.875" style="11" customWidth="1"/>
    <col min="10242" max="10242" width="15.875" style="11" customWidth="1"/>
    <col min="10243" max="10243" width="5.75" style="11" customWidth="1"/>
    <col min="10244" max="10244" width="10.25" style="11" customWidth="1"/>
    <col min="10245" max="10245" width="5.125" style="11" customWidth="1"/>
    <col min="10246" max="10246" width="10.25" style="11" customWidth="1"/>
    <col min="10247" max="10247" width="5.375" style="11" customWidth="1"/>
    <col min="10248" max="10248" width="9.25" style="11" customWidth="1"/>
    <col min="10249" max="10249" width="7" style="11" customWidth="1"/>
    <col min="10250" max="10250" width="12.5" style="11" customWidth="1"/>
    <col min="10251" max="10251" width="16" style="11" customWidth="1"/>
    <col min="10252" max="10252" width="9" style="11"/>
    <col min="10253" max="10253" width="9.5" style="11" customWidth="1"/>
    <col min="10254" max="10495" width="9" style="11"/>
    <col min="10496" max="10496" width="9" style="11" hidden="1" customWidth="1"/>
    <col min="10497" max="10497" width="6.875" style="11" customWidth="1"/>
    <col min="10498" max="10498" width="15.875" style="11" customWidth="1"/>
    <col min="10499" max="10499" width="5.75" style="11" customWidth="1"/>
    <col min="10500" max="10500" width="10.25" style="11" customWidth="1"/>
    <col min="10501" max="10501" width="5.125" style="11" customWidth="1"/>
    <col min="10502" max="10502" width="10.25" style="11" customWidth="1"/>
    <col min="10503" max="10503" width="5.375" style="11" customWidth="1"/>
    <col min="10504" max="10504" width="9.25" style="11" customWidth="1"/>
    <col min="10505" max="10505" width="7" style="11" customWidth="1"/>
    <col min="10506" max="10506" width="12.5" style="11" customWidth="1"/>
    <col min="10507" max="10507" width="16" style="11" customWidth="1"/>
    <col min="10508" max="10508" width="9" style="11"/>
    <col min="10509" max="10509" width="9.5" style="11" customWidth="1"/>
    <col min="10510" max="10751" width="9" style="11"/>
    <col min="10752" max="10752" width="9" style="11" hidden="1" customWidth="1"/>
    <col min="10753" max="10753" width="6.875" style="11" customWidth="1"/>
    <col min="10754" max="10754" width="15.875" style="11" customWidth="1"/>
    <col min="10755" max="10755" width="5.75" style="11" customWidth="1"/>
    <col min="10756" max="10756" width="10.25" style="11" customWidth="1"/>
    <col min="10757" max="10757" width="5.125" style="11" customWidth="1"/>
    <col min="10758" max="10758" width="10.25" style="11" customWidth="1"/>
    <col min="10759" max="10759" width="5.375" style="11" customWidth="1"/>
    <col min="10760" max="10760" width="9.25" style="11" customWidth="1"/>
    <col min="10761" max="10761" width="7" style="11" customWidth="1"/>
    <col min="10762" max="10762" width="12.5" style="11" customWidth="1"/>
    <col min="10763" max="10763" width="16" style="11" customWidth="1"/>
    <col min="10764" max="10764" width="9" style="11"/>
    <col min="10765" max="10765" width="9.5" style="11" customWidth="1"/>
    <col min="10766" max="11007" width="9" style="11"/>
    <col min="11008" max="11008" width="9" style="11" hidden="1" customWidth="1"/>
    <col min="11009" max="11009" width="6.875" style="11" customWidth="1"/>
    <col min="11010" max="11010" width="15.875" style="11" customWidth="1"/>
    <col min="11011" max="11011" width="5.75" style="11" customWidth="1"/>
    <col min="11012" max="11012" width="10.25" style="11" customWidth="1"/>
    <col min="11013" max="11013" width="5.125" style="11" customWidth="1"/>
    <col min="11014" max="11014" width="10.25" style="11" customWidth="1"/>
    <col min="11015" max="11015" width="5.375" style="11" customWidth="1"/>
    <col min="11016" max="11016" width="9.25" style="11" customWidth="1"/>
    <col min="11017" max="11017" width="7" style="11" customWidth="1"/>
    <col min="11018" max="11018" width="12.5" style="11" customWidth="1"/>
    <col min="11019" max="11019" width="16" style="11" customWidth="1"/>
    <col min="11020" max="11020" width="9" style="11"/>
    <col min="11021" max="11021" width="9.5" style="11" customWidth="1"/>
    <col min="11022" max="11263" width="9" style="11"/>
    <col min="11264" max="11264" width="9" style="11" hidden="1" customWidth="1"/>
    <col min="11265" max="11265" width="6.875" style="11" customWidth="1"/>
    <col min="11266" max="11266" width="15.875" style="11" customWidth="1"/>
    <col min="11267" max="11267" width="5.75" style="11" customWidth="1"/>
    <col min="11268" max="11268" width="10.25" style="11" customWidth="1"/>
    <col min="11269" max="11269" width="5.125" style="11" customWidth="1"/>
    <col min="11270" max="11270" width="10.25" style="11" customWidth="1"/>
    <col min="11271" max="11271" width="5.375" style="11" customWidth="1"/>
    <col min="11272" max="11272" width="9.25" style="11" customWidth="1"/>
    <col min="11273" max="11273" width="7" style="11" customWidth="1"/>
    <col min="11274" max="11274" width="12.5" style="11" customWidth="1"/>
    <col min="11275" max="11275" width="16" style="11" customWidth="1"/>
    <col min="11276" max="11276" width="9" style="11"/>
    <col min="11277" max="11277" width="9.5" style="11" customWidth="1"/>
    <col min="11278" max="11519" width="9" style="11"/>
    <col min="11520" max="11520" width="9" style="11" hidden="1" customWidth="1"/>
    <col min="11521" max="11521" width="6.875" style="11" customWidth="1"/>
    <col min="11522" max="11522" width="15.875" style="11" customWidth="1"/>
    <col min="11523" max="11523" width="5.75" style="11" customWidth="1"/>
    <col min="11524" max="11524" width="10.25" style="11" customWidth="1"/>
    <col min="11525" max="11525" width="5.125" style="11" customWidth="1"/>
    <col min="11526" max="11526" width="10.25" style="11" customWidth="1"/>
    <col min="11527" max="11527" width="5.375" style="11" customWidth="1"/>
    <col min="11528" max="11528" width="9.25" style="11" customWidth="1"/>
    <col min="11529" max="11529" width="7" style="11" customWidth="1"/>
    <col min="11530" max="11530" width="12.5" style="11" customWidth="1"/>
    <col min="11531" max="11531" width="16" style="11" customWidth="1"/>
    <col min="11532" max="11532" width="9" style="11"/>
    <col min="11533" max="11533" width="9.5" style="11" customWidth="1"/>
    <col min="11534" max="11775" width="9" style="11"/>
    <col min="11776" max="11776" width="9" style="11" hidden="1" customWidth="1"/>
    <col min="11777" max="11777" width="6.875" style="11" customWidth="1"/>
    <col min="11778" max="11778" width="15.875" style="11" customWidth="1"/>
    <col min="11779" max="11779" width="5.75" style="11" customWidth="1"/>
    <col min="11780" max="11780" width="10.25" style="11" customWidth="1"/>
    <col min="11781" max="11781" width="5.125" style="11" customWidth="1"/>
    <col min="11782" max="11782" width="10.25" style="11" customWidth="1"/>
    <col min="11783" max="11783" width="5.375" style="11" customWidth="1"/>
    <col min="11784" max="11784" width="9.25" style="11" customWidth="1"/>
    <col min="11785" max="11785" width="7" style="11" customWidth="1"/>
    <col min="11786" max="11786" width="12.5" style="11" customWidth="1"/>
    <col min="11787" max="11787" width="16" style="11" customWidth="1"/>
    <col min="11788" max="11788" width="9" style="11"/>
    <col min="11789" max="11789" width="9.5" style="11" customWidth="1"/>
    <col min="11790" max="12031" width="9" style="11"/>
    <col min="12032" max="12032" width="9" style="11" hidden="1" customWidth="1"/>
    <col min="12033" max="12033" width="6.875" style="11" customWidth="1"/>
    <col min="12034" max="12034" width="15.875" style="11" customWidth="1"/>
    <col min="12035" max="12035" width="5.75" style="11" customWidth="1"/>
    <col min="12036" max="12036" width="10.25" style="11" customWidth="1"/>
    <col min="12037" max="12037" width="5.125" style="11" customWidth="1"/>
    <col min="12038" max="12038" width="10.25" style="11" customWidth="1"/>
    <col min="12039" max="12039" width="5.375" style="11" customWidth="1"/>
    <col min="12040" max="12040" width="9.25" style="11" customWidth="1"/>
    <col min="12041" max="12041" width="7" style="11" customWidth="1"/>
    <col min="12042" max="12042" width="12.5" style="11" customWidth="1"/>
    <col min="12043" max="12043" width="16" style="11" customWidth="1"/>
    <col min="12044" max="12044" width="9" style="11"/>
    <col min="12045" max="12045" width="9.5" style="11" customWidth="1"/>
    <col min="12046" max="12287" width="9" style="11"/>
    <col min="12288" max="12288" width="9" style="11" hidden="1" customWidth="1"/>
    <col min="12289" max="12289" width="6.875" style="11" customWidth="1"/>
    <col min="12290" max="12290" width="15.875" style="11" customWidth="1"/>
    <col min="12291" max="12291" width="5.75" style="11" customWidth="1"/>
    <col min="12292" max="12292" width="10.25" style="11" customWidth="1"/>
    <col min="12293" max="12293" width="5.125" style="11" customWidth="1"/>
    <col min="12294" max="12294" width="10.25" style="11" customWidth="1"/>
    <col min="12295" max="12295" width="5.375" style="11" customWidth="1"/>
    <col min="12296" max="12296" width="9.25" style="11" customWidth="1"/>
    <col min="12297" max="12297" width="7" style="11" customWidth="1"/>
    <col min="12298" max="12298" width="12.5" style="11" customWidth="1"/>
    <col min="12299" max="12299" width="16" style="11" customWidth="1"/>
    <col min="12300" max="12300" width="9" style="11"/>
    <col min="12301" max="12301" width="9.5" style="11" customWidth="1"/>
    <col min="12302" max="12543" width="9" style="11"/>
    <col min="12544" max="12544" width="9" style="11" hidden="1" customWidth="1"/>
    <col min="12545" max="12545" width="6.875" style="11" customWidth="1"/>
    <col min="12546" max="12546" width="15.875" style="11" customWidth="1"/>
    <col min="12547" max="12547" width="5.75" style="11" customWidth="1"/>
    <col min="12548" max="12548" width="10.25" style="11" customWidth="1"/>
    <col min="12549" max="12549" width="5.125" style="11" customWidth="1"/>
    <col min="12550" max="12550" width="10.25" style="11" customWidth="1"/>
    <col min="12551" max="12551" width="5.375" style="11" customWidth="1"/>
    <col min="12552" max="12552" width="9.25" style="11" customWidth="1"/>
    <col min="12553" max="12553" width="7" style="11" customWidth="1"/>
    <col min="12554" max="12554" width="12.5" style="11" customWidth="1"/>
    <col min="12555" max="12555" width="16" style="11" customWidth="1"/>
    <col min="12556" max="12556" width="9" style="11"/>
    <col min="12557" max="12557" width="9.5" style="11" customWidth="1"/>
    <col min="12558" max="12799" width="9" style="11"/>
    <col min="12800" max="12800" width="9" style="11" hidden="1" customWidth="1"/>
    <col min="12801" max="12801" width="6.875" style="11" customWidth="1"/>
    <col min="12802" max="12802" width="15.875" style="11" customWidth="1"/>
    <col min="12803" max="12803" width="5.75" style="11" customWidth="1"/>
    <col min="12804" max="12804" width="10.25" style="11" customWidth="1"/>
    <col min="12805" max="12805" width="5.125" style="11" customWidth="1"/>
    <col min="12806" max="12806" width="10.25" style="11" customWidth="1"/>
    <col min="12807" max="12807" width="5.375" style="11" customWidth="1"/>
    <col min="12808" max="12808" width="9.25" style="11" customWidth="1"/>
    <col min="12809" max="12809" width="7" style="11" customWidth="1"/>
    <col min="12810" max="12810" width="12.5" style="11" customWidth="1"/>
    <col min="12811" max="12811" width="16" style="11" customWidth="1"/>
    <col min="12812" max="12812" width="9" style="11"/>
    <col min="12813" max="12813" width="9.5" style="11" customWidth="1"/>
    <col min="12814" max="13055" width="9" style="11"/>
    <col min="13056" max="13056" width="9" style="11" hidden="1" customWidth="1"/>
    <col min="13057" max="13057" width="6.875" style="11" customWidth="1"/>
    <col min="13058" max="13058" width="15.875" style="11" customWidth="1"/>
    <col min="13059" max="13059" width="5.75" style="11" customWidth="1"/>
    <col min="13060" max="13060" width="10.25" style="11" customWidth="1"/>
    <col min="13061" max="13061" width="5.125" style="11" customWidth="1"/>
    <col min="13062" max="13062" width="10.25" style="11" customWidth="1"/>
    <col min="13063" max="13063" width="5.375" style="11" customWidth="1"/>
    <col min="13064" max="13064" width="9.25" style="11" customWidth="1"/>
    <col min="13065" max="13065" width="7" style="11" customWidth="1"/>
    <col min="13066" max="13066" width="12.5" style="11" customWidth="1"/>
    <col min="13067" max="13067" width="16" style="11" customWidth="1"/>
    <col min="13068" max="13068" width="9" style="11"/>
    <col min="13069" max="13069" width="9.5" style="11" customWidth="1"/>
    <col min="13070" max="13311" width="9" style="11"/>
    <col min="13312" max="13312" width="9" style="11" hidden="1" customWidth="1"/>
    <col min="13313" max="13313" width="6.875" style="11" customWidth="1"/>
    <col min="13314" max="13314" width="15.875" style="11" customWidth="1"/>
    <col min="13315" max="13315" width="5.75" style="11" customWidth="1"/>
    <col min="13316" max="13316" width="10.25" style="11" customWidth="1"/>
    <col min="13317" max="13317" width="5.125" style="11" customWidth="1"/>
    <col min="13318" max="13318" width="10.25" style="11" customWidth="1"/>
    <col min="13319" max="13319" width="5.375" style="11" customWidth="1"/>
    <col min="13320" max="13320" width="9.25" style="11" customWidth="1"/>
    <col min="13321" max="13321" width="7" style="11" customWidth="1"/>
    <col min="13322" max="13322" width="12.5" style="11" customWidth="1"/>
    <col min="13323" max="13323" width="16" style="11" customWidth="1"/>
    <col min="13324" max="13324" width="9" style="11"/>
    <col min="13325" max="13325" width="9.5" style="11" customWidth="1"/>
    <col min="13326" max="13567" width="9" style="11"/>
    <col min="13568" max="13568" width="9" style="11" hidden="1" customWidth="1"/>
    <col min="13569" max="13569" width="6.875" style="11" customWidth="1"/>
    <col min="13570" max="13570" width="15.875" style="11" customWidth="1"/>
    <col min="13571" max="13571" width="5.75" style="11" customWidth="1"/>
    <col min="13572" max="13572" width="10.25" style="11" customWidth="1"/>
    <col min="13573" max="13573" width="5.125" style="11" customWidth="1"/>
    <col min="13574" max="13574" width="10.25" style="11" customWidth="1"/>
    <col min="13575" max="13575" width="5.375" style="11" customWidth="1"/>
    <col min="13576" max="13576" width="9.25" style="11" customWidth="1"/>
    <col min="13577" max="13577" width="7" style="11" customWidth="1"/>
    <col min="13578" max="13578" width="12.5" style="11" customWidth="1"/>
    <col min="13579" max="13579" width="16" style="11" customWidth="1"/>
    <col min="13580" max="13580" width="9" style="11"/>
    <col min="13581" max="13581" width="9.5" style="11" customWidth="1"/>
    <col min="13582" max="13823" width="9" style="11"/>
    <col min="13824" max="13824" width="9" style="11" hidden="1" customWidth="1"/>
    <col min="13825" max="13825" width="6.875" style="11" customWidth="1"/>
    <col min="13826" max="13826" width="15.875" style="11" customWidth="1"/>
    <col min="13827" max="13827" width="5.75" style="11" customWidth="1"/>
    <col min="13828" max="13828" width="10.25" style="11" customWidth="1"/>
    <col min="13829" max="13829" width="5.125" style="11" customWidth="1"/>
    <col min="13830" max="13830" width="10.25" style="11" customWidth="1"/>
    <col min="13831" max="13831" width="5.375" style="11" customWidth="1"/>
    <col min="13832" max="13832" width="9.25" style="11" customWidth="1"/>
    <col min="13833" max="13833" width="7" style="11" customWidth="1"/>
    <col min="13834" max="13834" width="12.5" style="11" customWidth="1"/>
    <col min="13835" max="13835" width="16" style="11" customWidth="1"/>
    <col min="13836" max="13836" width="9" style="11"/>
    <col min="13837" max="13837" width="9.5" style="11" customWidth="1"/>
    <col min="13838" max="14079" width="9" style="11"/>
    <col min="14080" max="14080" width="9" style="11" hidden="1" customWidth="1"/>
    <col min="14081" max="14081" width="6.875" style="11" customWidth="1"/>
    <col min="14082" max="14082" width="15.875" style="11" customWidth="1"/>
    <col min="14083" max="14083" width="5.75" style="11" customWidth="1"/>
    <col min="14084" max="14084" width="10.25" style="11" customWidth="1"/>
    <col min="14085" max="14085" width="5.125" style="11" customWidth="1"/>
    <col min="14086" max="14086" width="10.25" style="11" customWidth="1"/>
    <col min="14087" max="14087" width="5.375" style="11" customWidth="1"/>
    <col min="14088" max="14088" width="9.25" style="11" customWidth="1"/>
    <col min="14089" max="14089" width="7" style="11" customWidth="1"/>
    <col min="14090" max="14090" width="12.5" style="11" customWidth="1"/>
    <col min="14091" max="14091" width="16" style="11" customWidth="1"/>
    <col min="14092" max="14092" width="9" style="11"/>
    <col min="14093" max="14093" width="9.5" style="11" customWidth="1"/>
    <col min="14094" max="14335" width="9" style="11"/>
    <col min="14336" max="14336" width="9" style="11" hidden="1" customWidth="1"/>
    <col min="14337" max="14337" width="6.875" style="11" customWidth="1"/>
    <col min="14338" max="14338" width="15.875" style="11" customWidth="1"/>
    <col min="14339" max="14339" width="5.75" style="11" customWidth="1"/>
    <col min="14340" max="14340" width="10.25" style="11" customWidth="1"/>
    <col min="14341" max="14341" width="5.125" style="11" customWidth="1"/>
    <col min="14342" max="14342" width="10.25" style="11" customWidth="1"/>
    <col min="14343" max="14343" width="5.375" style="11" customWidth="1"/>
    <col min="14344" max="14344" width="9.25" style="11" customWidth="1"/>
    <col min="14345" max="14345" width="7" style="11" customWidth="1"/>
    <col min="14346" max="14346" width="12.5" style="11" customWidth="1"/>
    <col min="14347" max="14347" width="16" style="11" customWidth="1"/>
    <col min="14348" max="14348" width="9" style="11"/>
    <col min="14349" max="14349" width="9.5" style="11" customWidth="1"/>
    <col min="14350" max="14591" width="9" style="11"/>
    <col min="14592" max="14592" width="9" style="11" hidden="1" customWidth="1"/>
    <col min="14593" max="14593" width="6.875" style="11" customWidth="1"/>
    <col min="14594" max="14594" width="15.875" style="11" customWidth="1"/>
    <col min="14595" max="14595" width="5.75" style="11" customWidth="1"/>
    <col min="14596" max="14596" width="10.25" style="11" customWidth="1"/>
    <col min="14597" max="14597" width="5.125" style="11" customWidth="1"/>
    <col min="14598" max="14598" width="10.25" style="11" customWidth="1"/>
    <col min="14599" max="14599" width="5.375" style="11" customWidth="1"/>
    <col min="14600" max="14600" width="9.25" style="11" customWidth="1"/>
    <col min="14601" max="14601" width="7" style="11" customWidth="1"/>
    <col min="14602" max="14602" width="12.5" style="11" customWidth="1"/>
    <col min="14603" max="14603" width="16" style="11" customWidth="1"/>
    <col min="14604" max="14604" width="9" style="11"/>
    <col min="14605" max="14605" width="9.5" style="11" customWidth="1"/>
    <col min="14606" max="14847" width="9" style="11"/>
    <col min="14848" max="14848" width="9" style="11" hidden="1" customWidth="1"/>
    <col min="14849" max="14849" width="6.875" style="11" customWidth="1"/>
    <col min="14850" max="14850" width="15.875" style="11" customWidth="1"/>
    <col min="14851" max="14851" width="5.75" style="11" customWidth="1"/>
    <col min="14852" max="14852" width="10.25" style="11" customWidth="1"/>
    <col min="14853" max="14853" width="5.125" style="11" customWidth="1"/>
    <col min="14854" max="14854" width="10.25" style="11" customWidth="1"/>
    <col min="14855" max="14855" width="5.375" style="11" customWidth="1"/>
    <col min="14856" max="14856" width="9.25" style="11" customWidth="1"/>
    <col min="14857" max="14857" width="7" style="11" customWidth="1"/>
    <col min="14858" max="14858" width="12.5" style="11" customWidth="1"/>
    <col min="14859" max="14859" width="16" style="11" customWidth="1"/>
    <col min="14860" max="14860" width="9" style="11"/>
    <col min="14861" max="14861" width="9.5" style="11" customWidth="1"/>
    <col min="14862" max="15103" width="9" style="11"/>
    <col min="15104" max="15104" width="9" style="11" hidden="1" customWidth="1"/>
    <col min="15105" max="15105" width="6.875" style="11" customWidth="1"/>
    <col min="15106" max="15106" width="15.875" style="11" customWidth="1"/>
    <col min="15107" max="15107" width="5.75" style="11" customWidth="1"/>
    <col min="15108" max="15108" width="10.25" style="11" customWidth="1"/>
    <col min="15109" max="15109" width="5.125" style="11" customWidth="1"/>
    <col min="15110" max="15110" width="10.25" style="11" customWidth="1"/>
    <col min="15111" max="15111" width="5.375" style="11" customWidth="1"/>
    <col min="15112" max="15112" width="9.25" style="11" customWidth="1"/>
    <col min="15113" max="15113" width="7" style="11" customWidth="1"/>
    <col min="15114" max="15114" width="12.5" style="11" customWidth="1"/>
    <col min="15115" max="15115" width="16" style="11" customWidth="1"/>
    <col min="15116" max="15116" width="9" style="11"/>
    <col min="15117" max="15117" width="9.5" style="11" customWidth="1"/>
    <col min="15118" max="15359" width="9" style="11"/>
    <col min="15360" max="15360" width="9" style="11" hidden="1" customWidth="1"/>
    <col min="15361" max="15361" width="6.875" style="11" customWidth="1"/>
    <col min="15362" max="15362" width="15.875" style="11" customWidth="1"/>
    <col min="15363" max="15363" width="5.75" style="11" customWidth="1"/>
    <col min="15364" max="15364" width="10.25" style="11" customWidth="1"/>
    <col min="15365" max="15365" width="5.125" style="11" customWidth="1"/>
    <col min="15366" max="15366" width="10.25" style="11" customWidth="1"/>
    <col min="15367" max="15367" width="5.375" style="11" customWidth="1"/>
    <col min="15368" max="15368" width="9.25" style="11" customWidth="1"/>
    <col min="15369" max="15369" width="7" style="11" customWidth="1"/>
    <col min="15370" max="15370" width="12.5" style="11" customWidth="1"/>
    <col min="15371" max="15371" width="16" style="11" customWidth="1"/>
    <col min="15372" max="15372" width="9" style="11"/>
    <col min="15373" max="15373" width="9.5" style="11" customWidth="1"/>
    <col min="15374" max="15615" width="9" style="11"/>
    <col min="15616" max="15616" width="9" style="11" hidden="1" customWidth="1"/>
    <col min="15617" max="15617" width="6.875" style="11" customWidth="1"/>
    <col min="15618" max="15618" width="15.875" style="11" customWidth="1"/>
    <col min="15619" max="15619" width="5.75" style="11" customWidth="1"/>
    <col min="15620" max="15620" width="10.25" style="11" customWidth="1"/>
    <col min="15621" max="15621" width="5.125" style="11" customWidth="1"/>
    <col min="15622" max="15622" width="10.25" style="11" customWidth="1"/>
    <col min="15623" max="15623" width="5.375" style="11" customWidth="1"/>
    <col min="15624" max="15624" width="9.25" style="11" customWidth="1"/>
    <col min="15625" max="15625" width="7" style="11" customWidth="1"/>
    <col min="15626" max="15626" width="12.5" style="11" customWidth="1"/>
    <col min="15627" max="15627" width="16" style="11" customWidth="1"/>
    <col min="15628" max="15628" width="9" style="11"/>
    <col min="15629" max="15629" width="9.5" style="11" customWidth="1"/>
    <col min="15630" max="15871" width="9" style="11"/>
    <col min="15872" max="15872" width="9" style="11" hidden="1" customWidth="1"/>
    <col min="15873" max="15873" width="6.875" style="11" customWidth="1"/>
    <col min="15874" max="15874" width="15.875" style="11" customWidth="1"/>
    <col min="15875" max="15875" width="5.75" style="11" customWidth="1"/>
    <col min="15876" max="15876" width="10.25" style="11" customWidth="1"/>
    <col min="15877" max="15877" width="5.125" style="11" customWidth="1"/>
    <col min="15878" max="15878" width="10.25" style="11" customWidth="1"/>
    <col min="15879" max="15879" width="5.375" style="11" customWidth="1"/>
    <col min="15880" max="15880" width="9.25" style="11" customWidth="1"/>
    <col min="15881" max="15881" width="7" style="11" customWidth="1"/>
    <col min="15882" max="15882" width="12.5" style="11" customWidth="1"/>
    <col min="15883" max="15883" width="16" style="11" customWidth="1"/>
    <col min="15884" max="15884" width="9" style="11"/>
    <col min="15885" max="15885" width="9.5" style="11" customWidth="1"/>
    <col min="15886" max="16127" width="9" style="11"/>
    <col min="16128" max="16128" width="9" style="11" hidden="1" customWidth="1"/>
    <col min="16129" max="16129" width="6.875" style="11" customWidth="1"/>
    <col min="16130" max="16130" width="15.875" style="11" customWidth="1"/>
    <col min="16131" max="16131" width="5.75" style="11" customWidth="1"/>
    <col min="16132" max="16132" width="10.25" style="11" customWidth="1"/>
    <col min="16133" max="16133" width="5.125" style="11" customWidth="1"/>
    <col min="16134" max="16134" width="10.25" style="11" customWidth="1"/>
    <col min="16135" max="16135" width="5.375" style="11" customWidth="1"/>
    <col min="16136" max="16136" width="9.25" style="11" customWidth="1"/>
    <col min="16137" max="16137" width="7" style="11" customWidth="1"/>
    <col min="16138" max="16138" width="12.5" style="11" customWidth="1"/>
    <col min="16139" max="16139" width="16" style="11" customWidth="1"/>
    <col min="16140" max="16140" width="9" style="11"/>
    <col min="16141" max="16141" width="9.5" style="11" customWidth="1"/>
    <col min="16142" max="16384" width="9" style="11"/>
  </cols>
  <sheetData>
    <row r="1" spans="2:14" x14ac:dyDescent="0.15">
      <c r="B1" s="11" t="s">
        <v>0</v>
      </c>
      <c r="C1" s="11" t="s">
        <v>1</v>
      </c>
      <c r="I1" s="11" t="s">
        <v>2</v>
      </c>
      <c r="J1" s="78" t="s">
        <v>123</v>
      </c>
    </row>
    <row r="2" spans="2:14" x14ac:dyDescent="0.15">
      <c r="B2" s="28" t="s">
        <v>3</v>
      </c>
      <c r="C2" s="11" t="s">
        <v>4</v>
      </c>
      <c r="I2" s="11" t="s">
        <v>5</v>
      </c>
      <c r="J2" s="11" t="s">
        <v>6</v>
      </c>
    </row>
    <row r="3" spans="2:14" x14ac:dyDescent="0.15">
      <c r="B3" s="11" t="s">
        <v>7</v>
      </c>
      <c r="C3" s="29">
        <v>44984</v>
      </c>
      <c r="I3" s="11" t="s">
        <v>8</v>
      </c>
      <c r="J3" s="11" t="s">
        <v>9</v>
      </c>
    </row>
    <row r="4" spans="2:14" x14ac:dyDescent="0.15">
      <c r="I4" s="11" t="s">
        <v>10</v>
      </c>
      <c r="J4" s="11" t="s">
        <v>11</v>
      </c>
    </row>
    <row r="5" spans="2:14" x14ac:dyDescent="0.15">
      <c r="B5" s="108" t="s">
        <v>12</v>
      </c>
      <c r="C5" s="108"/>
      <c r="D5" s="108"/>
      <c r="E5" s="108"/>
      <c r="F5" s="108"/>
      <c r="G5" s="108"/>
      <c r="H5" s="108"/>
      <c r="I5" s="108"/>
      <c r="J5" s="108"/>
      <c r="K5" s="108"/>
    </row>
    <row r="6" spans="2:14" x14ac:dyDescent="0.15">
      <c r="B6" s="11" t="s">
        <v>13</v>
      </c>
    </row>
    <row r="7" spans="2:14" ht="27" customHeight="1" x14ac:dyDescent="0.15">
      <c r="B7" s="109" t="s">
        <v>124</v>
      </c>
      <c r="C7" s="110"/>
      <c r="D7" s="110"/>
      <c r="E7" s="110"/>
      <c r="F7" s="110"/>
      <c r="G7" s="110"/>
      <c r="H7" s="110"/>
      <c r="I7" s="110"/>
      <c r="J7" s="110"/>
      <c r="K7" s="110"/>
    </row>
    <row r="8" spans="2:14" ht="18.75" customHeight="1" x14ac:dyDescent="0.15">
      <c r="B8" s="113" t="s">
        <v>14</v>
      </c>
      <c r="C8" s="89" t="s">
        <v>15</v>
      </c>
      <c r="D8" s="111" t="s">
        <v>16</v>
      </c>
      <c r="E8" s="112"/>
      <c r="F8" s="111" t="s">
        <v>17</v>
      </c>
      <c r="G8" s="112"/>
      <c r="H8" s="111" t="s">
        <v>18</v>
      </c>
      <c r="I8" s="112"/>
      <c r="J8" s="111" t="s">
        <v>19</v>
      </c>
      <c r="K8" s="112"/>
    </row>
    <row r="9" spans="2:14" x14ac:dyDescent="0.15">
      <c r="B9" s="90"/>
      <c r="C9" s="90"/>
      <c r="D9" s="30" t="s">
        <v>20</v>
      </c>
      <c r="E9" s="30" t="s">
        <v>21</v>
      </c>
      <c r="F9" s="30" t="s">
        <v>20</v>
      </c>
      <c r="G9" s="30" t="s">
        <v>21</v>
      </c>
      <c r="H9" s="30" t="s">
        <v>20</v>
      </c>
      <c r="I9" s="30" t="s">
        <v>21</v>
      </c>
      <c r="J9" s="30" t="s">
        <v>20</v>
      </c>
      <c r="K9" s="30" t="s">
        <v>21</v>
      </c>
    </row>
    <row r="10" spans="2:14" ht="14.25" x14ac:dyDescent="0.15">
      <c r="B10" s="85" t="s">
        <v>22</v>
      </c>
      <c r="C10" s="31" t="s">
        <v>23</v>
      </c>
      <c r="D10" s="13">
        <f>VLOOKUP(C10,Sheet3!A:T,7,0)</f>
        <v>6</v>
      </c>
      <c r="E10" s="13">
        <f>VLOOKUP(C10,Sheet3!A:T,8,0)</f>
        <v>6387</v>
      </c>
      <c r="F10" s="32"/>
      <c r="G10" s="33" t="s">
        <v>24</v>
      </c>
      <c r="H10" s="34" t="str">
        <f>VLOOKUP(C10,Sheet3!A:T,14,0)</f>
        <v>-</v>
      </c>
      <c r="I10" s="34" t="str">
        <f>VLOOKUP(C10,Sheet3!A:T,15,0)</f>
        <v>-</v>
      </c>
      <c r="J10" s="34">
        <f>VLOOKUP(C10,Sheet3!A:U,21,0)</f>
        <v>2</v>
      </c>
      <c r="K10" s="34">
        <f>VLOOKUP(C10,Sheet3!A:Y,22,0)</f>
        <v>2440</v>
      </c>
      <c r="M10" s="23"/>
    </row>
    <row r="11" spans="2:14" ht="14.25" x14ac:dyDescent="0.15">
      <c r="B11" s="85"/>
      <c r="C11" s="31" t="s">
        <v>25</v>
      </c>
      <c r="D11" s="13">
        <f>VLOOKUP(C11,Sheet3!A:T,7,0)</f>
        <v>3</v>
      </c>
      <c r="E11" s="13">
        <f>VLOOKUP(C11,Sheet3!A:T,8,0)</f>
        <v>3813</v>
      </c>
      <c r="F11" s="32"/>
      <c r="G11" s="33" t="s">
        <v>24</v>
      </c>
      <c r="H11" s="34" t="str">
        <f>VLOOKUP(C11,Sheet3!A:T,14,0)</f>
        <v>-</v>
      </c>
      <c r="I11" s="34" t="str">
        <f>VLOOKUP(C11,Sheet3!A:T,15,0)</f>
        <v>-</v>
      </c>
      <c r="J11" s="34">
        <f>VLOOKUP(C11,Sheet3!A:U,21,0)</f>
        <v>0</v>
      </c>
      <c r="K11" s="34">
        <f>VLOOKUP(C11,Sheet3!A:Y,22,0)</f>
        <v>0</v>
      </c>
      <c r="M11" s="23"/>
    </row>
    <row r="12" spans="2:14" ht="14.25" x14ac:dyDescent="0.15">
      <c r="B12" s="85"/>
      <c r="C12" s="31" t="s">
        <v>26</v>
      </c>
      <c r="D12" s="13">
        <f>VLOOKUP(C12,Sheet3!A:T,7,0)</f>
        <v>0</v>
      </c>
      <c r="E12" s="13">
        <f>VLOOKUP(C12,Sheet3!A:T,8,0)</f>
        <v>0</v>
      </c>
      <c r="F12" s="35"/>
      <c r="G12" s="33"/>
      <c r="H12" s="34"/>
      <c r="I12" s="34"/>
      <c r="J12" s="34"/>
      <c r="K12" s="34"/>
      <c r="M12" s="23"/>
    </row>
    <row r="13" spans="2:14" ht="14.25" x14ac:dyDescent="0.15">
      <c r="B13" s="85"/>
      <c r="C13" s="31" t="s">
        <v>27</v>
      </c>
      <c r="D13" s="13">
        <f>VLOOKUP(C13,Sheet3!A:T,7,0)</f>
        <v>0</v>
      </c>
      <c r="E13" s="13">
        <f>VLOOKUP(C13,Sheet3!A:T,8,0)</f>
        <v>0</v>
      </c>
      <c r="F13" s="35"/>
      <c r="G13" s="33"/>
      <c r="H13" s="34"/>
      <c r="I13" s="34"/>
      <c r="J13" s="34"/>
      <c r="K13" s="34"/>
      <c r="M13" s="23"/>
    </row>
    <row r="14" spans="2:14" ht="14.25" x14ac:dyDescent="0.15">
      <c r="B14" s="85"/>
      <c r="C14" s="31" t="s">
        <v>28</v>
      </c>
      <c r="D14" s="13">
        <f>VLOOKUP(C14,Sheet3!A:T,7,0)</f>
        <v>4</v>
      </c>
      <c r="E14" s="13">
        <f>VLOOKUP(C14,Sheet3!A:T,8,0)</f>
        <v>9222</v>
      </c>
      <c r="F14" s="35"/>
      <c r="G14" s="33" t="s">
        <v>24</v>
      </c>
      <c r="H14" s="32"/>
      <c r="I14" s="33" t="s">
        <v>24</v>
      </c>
      <c r="J14" s="34" t="str">
        <f>VLOOKUP(C14,Sheet3!A:U,19,0)</f>
        <v>-</v>
      </c>
      <c r="K14" s="34" t="str">
        <f>VLOOKUP(C14,Sheet3!A:T,20,0)</f>
        <v>-</v>
      </c>
      <c r="M14" s="23"/>
    </row>
    <row r="15" spans="2:14" ht="14.25" x14ac:dyDescent="0.15">
      <c r="B15" s="85"/>
      <c r="C15" s="31" t="s">
        <v>29</v>
      </c>
      <c r="D15" s="13">
        <f>VLOOKUP(C15,Sheet3!A:T,7,0)</f>
        <v>1</v>
      </c>
      <c r="E15" s="13">
        <f>VLOOKUP(C15,Sheet3!A:T,8,0)</f>
        <v>1888</v>
      </c>
      <c r="F15" s="32"/>
      <c r="G15" s="33" t="s">
        <v>24</v>
      </c>
      <c r="H15" s="34" t="str">
        <f>VLOOKUP(C15,Sheet3!A:T,14,0)</f>
        <v>-</v>
      </c>
      <c r="I15" s="34" t="str">
        <f>VLOOKUP(C15,Sheet3!A:T,15,0)</f>
        <v>-</v>
      </c>
      <c r="J15" s="34">
        <f>VLOOKUP(C15,Sheet3!A:U,21,0)</f>
        <v>0</v>
      </c>
      <c r="K15" s="34">
        <f>VLOOKUP(C15,Sheet3!A:Y,22,0)</f>
        <v>0</v>
      </c>
      <c r="M15" s="23"/>
      <c r="N15" s="23"/>
    </row>
    <row r="16" spans="2:14" ht="14.25" x14ac:dyDescent="0.15">
      <c r="B16" s="85"/>
      <c r="C16" s="31" t="s">
        <v>30</v>
      </c>
      <c r="D16" s="13">
        <f>VLOOKUP(C16,Sheet3!A:T,7,0)</f>
        <v>0</v>
      </c>
      <c r="E16" s="13">
        <f>VLOOKUP(C16,Sheet3!A:T,8,0)</f>
        <v>0</v>
      </c>
      <c r="F16" s="34">
        <f>VLOOKUP(C16,Sheet3!A:T,11,0)</f>
        <v>0</v>
      </c>
      <c r="G16" s="34">
        <f>VLOOKUP(C16,Sheet3!A:T,12,0)</f>
        <v>0</v>
      </c>
      <c r="H16" s="34">
        <f>VLOOKUP(C16,Sheet3!A:T,16,0)</f>
        <v>1</v>
      </c>
      <c r="I16" s="34">
        <f>VLOOKUP(C16,Sheet3!A:T,17,0)</f>
        <v>2100</v>
      </c>
      <c r="J16" s="34">
        <f>VLOOKUP(C16,Sheet3!A:U,21,0)</f>
        <v>0</v>
      </c>
      <c r="K16" s="34">
        <f>VLOOKUP(C16,Sheet3!A:Y,22,0)</f>
        <v>0</v>
      </c>
      <c r="M16" s="23"/>
      <c r="N16" s="23"/>
    </row>
    <row r="17" spans="2:14" ht="14.25" x14ac:dyDescent="0.15">
      <c r="B17" s="85"/>
      <c r="C17" s="31" t="s">
        <v>31</v>
      </c>
      <c r="D17" s="13">
        <f>VLOOKUP(C17,Sheet3!A:T,7,0)</f>
        <v>8</v>
      </c>
      <c r="E17" s="13">
        <f>VLOOKUP(C17,Sheet3!A:T,8,0)</f>
        <v>8861</v>
      </c>
      <c r="F17" s="35"/>
      <c r="G17" s="33" t="s">
        <v>24</v>
      </c>
      <c r="H17" s="35"/>
      <c r="I17" s="33" t="s">
        <v>24</v>
      </c>
      <c r="J17" s="32"/>
      <c r="K17" s="33" t="s">
        <v>24</v>
      </c>
      <c r="M17" s="23"/>
      <c r="N17" s="23"/>
    </row>
    <row r="18" spans="2:14" ht="14.25" x14ac:dyDescent="0.15">
      <c r="B18" s="85"/>
      <c r="C18" s="31" t="s">
        <v>32</v>
      </c>
      <c r="D18" s="13">
        <f>VLOOKUP(C18,Sheet3!A:T,7,0)</f>
        <v>0</v>
      </c>
      <c r="E18" s="13">
        <f>VLOOKUP(C18,Sheet3!A:T,8,0)</f>
        <v>0</v>
      </c>
      <c r="F18" s="34">
        <f>VLOOKUP(C18,Sheet3!A:T,11,0)</f>
        <v>1</v>
      </c>
      <c r="G18" s="34">
        <f>VLOOKUP(C18,Sheet3!A:T,12,0)</f>
        <v>3000</v>
      </c>
      <c r="H18" s="34">
        <f>VLOOKUP(C18,Sheet3!A:T,16,0)</f>
        <v>0</v>
      </c>
      <c r="I18" s="34">
        <f>VLOOKUP(C18,Sheet3!A:T,17,0)</f>
        <v>0</v>
      </c>
      <c r="J18" s="34">
        <f>VLOOKUP(C18,Sheet3!A:U,21,0)</f>
        <v>1</v>
      </c>
      <c r="K18" s="34">
        <f>VLOOKUP(C18,Sheet3!A:Y,22,0)</f>
        <v>880</v>
      </c>
      <c r="M18" s="23"/>
      <c r="N18" s="23"/>
    </row>
    <row r="19" spans="2:14" ht="17.25" customHeight="1" x14ac:dyDescent="0.15">
      <c r="B19" s="85"/>
      <c r="C19" s="31" t="s">
        <v>33</v>
      </c>
      <c r="D19" s="13">
        <f>VLOOKUP(C19,Sheet3!A:T,7,0)</f>
        <v>4</v>
      </c>
      <c r="E19" s="13">
        <f>VLOOKUP(C19,Sheet3!A:T,8,0)</f>
        <v>8952</v>
      </c>
      <c r="F19" s="34">
        <f>VLOOKUP(C19,Sheet3!A:T,11,0)</f>
        <v>0</v>
      </c>
      <c r="G19" s="34">
        <f>VLOOKUP(C19,Sheet3!A:T,12,0)</f>
        <v>0</v>
      </c>
      <c r="H19" s="36"/>
      <c r="I19" s="34" t="s">
        <v>24</v>
      </c>
      <c r="J19" s="32"/>
      <c r="K19" s="34" t="s">
        <v>24</v>
      </c>
      <c r="M19" s="23"/>
      <c r="N19" s="23"/>
    </row>
    <row r="20" spans="2:14" ht="14.25" x14ac:dyDescent="0.15">
      <c r="B20" s="85"/>
      <c r="C20" s="31" t="s">
        <v>34</v>
      </c>
      <c r="D20" s="13">
        <f>VLOOKUP(C20,Sheet3!A:T,7,0)</f>
        <v>1</v>
      </c>
      <c r="E20" s="13">
        <f>VLOOKUP(C20,Sheet3!A:T,8,0)</f>
        <v>538</v>
      </c>
      <c r="F20" s="36"/>
      <c r="G20" s="34" t="s">
        <v>24</v>
      </c>
      <c r="H20" s="34" t="str">
        <f>VLOOKUP(C20,Sheet3!A:T,14,0)</f>
        <v>-</v>
      </c>
      <c r="I20" s="34" t="str">
        <f>VLOOKUP(C20,Sheet3!A:T,15,0)</f>
        <v>-</v>
      </c>
      <c r="J20" s="36"/>
      <c r="K20" s="34" t="s">
        <v>24</v>
      </c>
      <c r="M20" s="23"/>
      <c r="N20" s="23"/>
    </row>
    <row r="21" spans="2:14" ht="14.25" x14ac:dyDescent="0.15">
      <c r="B21" s="85"/>
      <c r="C21" s="31" t="s">
        <v>35</v>
      </c>
      <c r="D21" s="13">
        <f>VLOOKUP(C21,Sheet3!A:T,7,0)</f>
        <v>2</v>
      </c>
      <c r="E21" s="13">
        <f>VLOOKUP(C21,Sheet3!A:T,8,0)</f>
        <v>4464</v>
      </c>
      <c r="F21" s="34">
        <f>VLOOKUP(C21,Sheet3!A:T,11,0)</f>
        <v>0</v>
      </c>
      <c r="G21" s="34">
        <f>VLOOKUP(C21,Sheet3!A:T,12,0)</f>
        <v>0</v>
      </c>
      <c r="H21" s="36"/>
      <c r="I21" s="34" t="s">
        <v>24</v>
      </c>
      <c r="J21" s="34" t="str">
        <f>VLOOKUP(C21,Sheet3!A:U,19,0)</f>
        <v>-</v>
      </c>
      <c r="K21" s="34" t="str">
        <f>VLOOKUP(C21,Sheet3!A:T,20,0)</f>
        <v>-</v>
      </c>
      <c r="M21" s="23"/>
      <c r="N21" s="23"/>
    </row>
    <row r="22" spans="2:14" ht="14.25" x14ac:dyDescent="0.15">
      <c r="B22" s="85"/>
      <c r="C22" s="31" t="s">
        <v>36</v>
      </c>
      <c r="D22" s="13">
        <f>VLOOKUP(C22,Sheet3!A:T,7,0)</f>
        <v>5</v>
      </c>
      <c r="E22" s="13">
        <f>VLOOKUP(C22,Sheet3!A:T,8,0)</f>
        <v>7928</v>
      </c>
      <c r="F22" s="34">
        <f>VLOOKUP(C22,Sheet3!A:T,11,0)</f>
        <v>0</v>
      </c>
      <c r="G22" s="34">
        <f>VLOOKUP(C22,Sheet3!A:T,12,0)</f>
        <v>0</v>
      </c>
      <c r="H22" s="34">
        <f>VLOOKUP(C22,Sheet3!A:T,16,0)</f>
        <v>0</v>
      </c>
      <c r="I22" s="34">
        <f>VLOOKUP(C22,Sheet3!A:T,17,0)</f>
        <v>0</v>
      </c>
      <c r="J22" s="34">
        <f>VLOOKUP(C22,Sheet3!A:U,21,0)</f>
        <v>1</v>
      </c>
      <c r="K22" s="34">
        <f>VLOOKUP(C22,Sheet3!A:Y,22,0)</f>
        <v>1500</v>
      </c>
      <c r="M22" s="23"/>
    </row>
    <row r="23" spans="2:14" ht="14.25" x14ac:dyDescent="0.15">
      <c r="B23" s="85"/>
      <c r="C23" s="31" t="s">
        <v>37</v>
      </c>
      <c r="D23" s="13">
        <f>VLOOKUP(C23,Sheet3!A:T,7,0)</f>
        <v>5</v>
      </c>
      <c r="E23" s="13">
        <f>VLOOKUP(C23,Sheet3!A:T,8,0)</f>
        <v>9190</v>
      </c>
      <c r="F23" s="36"/>
      <c r="G23" s="34" t="s">
        <v>24</v>
      </c>
      <c r="H23" s="34">
        <f>VLOOKUP(C23,Sheet3!A:T,16,0)</f>
        <v>0</v>
      </c>
      <c r="I23" s="34">
        <f>VLOOKUP(C23,Sheet3!A:T,17,0)</f>
        <v>0</v>
      </c>
      <c r="J23" s="34">
        <f>VLOOKUP(C23,Sheet3!A:U,21,0)</f>
        <v>0</v>
      </c>
      <c r="K23" s="34">
        <f>VLOOKUP(C23,Sheet3!A:Y,22,0)</f>
        <v>0</v>
      </c>
      <c r="M23" s="23"/>
    </row>
    <row r="24" spans="2:14" ht="14.25" x14ac:dyDescent="0.15">
      <c r="B24" s="85"/>
      <c r="C24" s="31" t="s">
        <v>38</v>
      </c>
      <c r="D24" s="13">
        <f>VLOOKUP(C24,Sheet3!A:T,7,0)</f>
        <v>4</v>
      </c>
      <c r="E24" s="13">
        <f>VLOOKUP(C24,Sheet3!A:T,8,0)</f>
        <v>7716</v>
      </c>
      <c r="F24" s="34">
        <f>VLOOKUP(C24,Sheet3!A:T,11,0)</f>
        <v>0</v>
      </c>
      <c r="G24" s="34">
        <f>VLOOKUP(C24,Sheet3!A:T,12,0)</f>
        <v>0</v>
      </c>
      <c r="H24" s="36"/>
      <c r="I24" s="34" t="s">
        <v>24</v>
      </c>
      <c r="J24" s="36"/>
      <c r="K24" s="34" t="s">
        <v>24</v>
      </c>
      <c r="M24" s="23"/>
      <c r="N24" s="23"/>
    </row>
    <row r="25" spans="2:14" ht="14.25" x14ac:dyDescent="0.15">
      <c r="B25" s="85"/>
      <c r="C25" s="31" t="s">
        <v>39</v>
      </c>
      <c r="D25" s="13">
        <f>VLOOKUP(C25,Sheet3!A:T,7,0)</f>
        <v>1</v>
      </c>
      <c r="E25" s="13">
        <f>VLOOKUP(C25,Sheet3!A:T,8,0)</f>
        <v>2023</v>
      </c>
      <c r="F25" s="34">
        <f>VLOOKUP(C25,Sheet3!A:T,11,0)</f>
        <v>0</v>
      </c>
      <c r="G25" s="34">
        <f>VLOOKUP(C25,Sheet3!A:T,12,0)</f>
        <v>0</v>
      </c>
      <c r="H25" s="32"/>
      <c r="I25" s="32"/>
      <c r="J25" s="32"/>
      <c r="K25" s="32"/>
      <c r="M25" s="23"/>
      <c r="N25" s="23"/>
    </row>
    <row r="26" spans="2:14" ht="14.25" x14ac:dyDescent="0.15">
      <c r="B26" s="85"/>
      <c r="C26" s="31" t="s">
        <v>40</v>
      </c>
      <c r="D26" s="13">
        <f>VLOOKUP(C26,Sheet3!A:T,7,0)</f>
        <v>2</v>
      </c>
      <c r="E26" s="13">
        <f>VLOOKUP(C26,Sheet3!A:T,8,0)</f>
        <v>2685</v>
      </c>
      <c r="F26" s="32"/>
      <c r="G26" s="33" t="s">
        <v>24</v>
      </c>
      <c r="H26" s="32"/>
      <c r="I26" s="33" t="s">
        <v>24</v>
      </c>
      <c r="J26" s="32"/>
      <c r="K26" s="33" t="s">
        <v>24</v>
      </c>
      <c r="M26" s="23"/>
      <c r="N26" s="23"/>
    </row>
    <row r="27" spans="2:14" ht="14.25" x14ac:dyDescent="0.15">
      <c r="B27" s="85"/>
      <c r="C27" s="31" t="s">
        <v>41</v>
      </c>
      <c r="D27" s="13">
        <f>VLOOKUP(C27,Sheet3!A:T,7,0)</f>
        <v>2</v>
      </c>
      <c r="E27" s="13">
        <f>VLOOKUP(C27,Sheet3!A:T,8,0)</f>
        <v>5398</v>
      </c>
      <c r="F27" s="32"/>
      <c r="G27" s="33"/>
      <c r="H27" s="34">
        <f>VLOOKUP(C27,Sheet3!A:T,16,0)</f>
        <v>0</v>
      </c>
      <c r="I27" s="34">
        <f>VLOOKUP(C27,Sheet3!A:T,17,0)</f>
        <v>0</v>
      </c>
      <c r="J27" s="32"/>
      <c r="K27" s="33"/>
      <c r="M27" s="23"/>
      <c r="N27" s="23"/>
    </row>
    <row r="28" spans="2:14" ht="14.25" x14ac:dyDescent="0.15">
      <c r="B28" s="85"/>
      <c r="C28" s="31" t="s">
        <v>42</v>
      </c>
      <c r="D28" s="13">
        <f>VLOOKUP(C28,Sheet3!A:T,7,0)</f>
        <v>2</v>
      </c>
      <c r="E28" s="13">
        <f>VLOOKUP(C28,Sheet3!A:T,8,0)</f>
        <v>6628</v>
      </c>
      <c r="F28" s="32"/>
      <c r="G28" s="33" t="s">
        <v>24</v>
      </c>
      <c r="H28" s="32"/>
      <c r="I28" s="33" t="s">
        <v>24</v>
      </c>
      <c r="J28" s="32"/>
      <c r="K28" s="33" t="s">
        <v>24</v>
      </c>
      <c r="M28" s="23"/>
      <c r="N28" s="23"/>
    </row>
    <row r="29" spans="2:14" ht="14.25" x14ac:dyDescent="0.15">
      <c r="B29" s="85"/>
      <c r="C29" s="31" t="s">
        <v>43</v>
      </c>
      <c r="D29" s="13">
        <f>VLOOKUP(C29,Sheet3!A:T,7,0)</f>
        <v>6</v>
      </c>
      <c r="E29" s="13">
        <f>VLOOKUP(C29,Sheet3!A:T,8,0)</f>
        <v>10158</v>
      </c>
      <c r="F29" s="32"/>
      <c r="G29" s="33" t="s">
        <v>24</v>
      </c>
      <c r="H29" s="34" t="str">
        <f>VLOOKUP(C29,Sheet3!A:T,14,0)</f>
        <v>-</v>
      </c>
      <c r="I29" s="34" t="str">
        <f>VLOOKUP(C29,Sheet3!A:T,15,0)</f>
        <v>-</v>
      </c>
      <c r="J29" s="34">
        <f>VLOOKUP(C29,Sheet3!A:U,21,0)</f>
        <v>0</v>
      </c>
      <c r="K29" s="34">
        <f>VLOOKUP(C29,Sheet3!A:Y,22,0)</f>
        <v>0</v>
      </c>
      <c r="M29" s="23"/>
      <c r="N29" s="23"/>
    </row>
    <row r="30" spans="2:14" ht="14.25" x14ac:dyDescent="0.15">
      <c r="B30" s="85"/>
      <c r="C30" s="31" t="s">
        <v>44</v>
      </c>
      <c r="D30" s="13">
        <f>VLOOKUP(C30,Sheet3!A:T,7,0)</f>
        <v>3</v>
      </c>
      <c r="E30" s="13">
        <f>VLOOKUP(C30,Sheet3!A:T,8,0)</f>
        <v>5854</v>
      </c>
      <c r="F30" s="34">
        <f>VLOOKUP(C30,Sheet3!A:T,11,0)</f>
        <v>2</v>
      </c>
      <c r="G30" s="34">
        <f>VLOOKUP(C30,Sheet3!A:T,12,0)</f>
        <v>3800</v>
      </c>
      <c r="H30" s="34">
        <f>VLOOKUP(C30,Sheet3!A:T,16,0)</f>
        <v>0</v>
      </c>
      <c r="I30" s="34">
        <f>VLOOKUP(C30,Sheet3!A:T,17,0)</f>
        <v>0</v>
      </c>
      <c r="J30" s="34">
        <f>VLOOKUP(C30,Sheet3!A:U,21,0)</f>
        <v>0</v>
      </c>
      <c r="K30" s="34">
        <f>VLOOKUP(C30,Sheet3!A:Y,22,0)</f>
        <v>0</v>
      </c>
      <c r="M30" s="23"/>
      <c r="N30" s="23"/>
    </row>
    <row r="31" spans="2:14" ht="15.75" customHeight="1" x14ac:dyDescent="0.15">
      <c r="B31" s="86" t="s">
        <v>45</v>
      </c>
      <c r="C31" s="31" t="s">
        <v>46</v>
      </c>
      <c r="D31" s="13">
        <f>VLOOKUP(C31,Sheet3!A:T,7,0)</f>
        <v>12</v>
      </c>
      <c r="E31" s="13">
        <f>VLOOKUP(C31,Sheet3!A:T,8,0)</f>
        <v>22874</v>
      </c>
      <c r="F31" s="34">
        <f>VLOOKUP(C31,Sheet3!A:T,11,0)</f>
        <v>4</v>
      </c>
      <c r="G31" s="34">
        <f>VLOOKUP(C31,Sheet3!A:T,12,0)</f>
        <v>9526</v>
      </c>
      <c r="H31" s="34">
        <f>VLOOKUP(C31,Sheet3!A:T,16,0)</f>
        <v>5</v>
      </c>
      <c r="I31" s="34">
        <f>VLOOKUP(C31,Sheet3!A:T,17,0)</f>
        <v>5802.5</v>
      </c>
      <c r="J31" s="34">
        <f>VLOOKUP(C31,Sheet3!A:U,21,0)</f>
        <v>2</v>
      </c>
      <c r="K31" s="34">
        <f>VLOOKUP(C31,Sheet3!A:Y,22,0)</f>
        <v>996</v>
      </c>
      <c r="M31" s="23"/>
      <c r="N31" s="23"/>
    </row>
    <row r="32" spans="2:14" ht="14.25" x14ac:dyDescent="0.15">
      <c r="B32" s="87"/>
      <c r="C32" s="31" t="s">
        <v>47</v>
      </c>
      <c r="D32" s="13">
        <f>VLOOKUP(C32,Sheet3!A:T,7,0)</f>
        <v>2</v>
      </c>
      <c r="E32" s="13">
        <f>VLOOKUP(C32,Sheet3!A:T,8,0)</f>
        <v>1937</v>
      </c>
      <c r="F32" s="32"/>
      <c r="G32" s="37" t="s">
        <v>24</v>
      </c>
      <c r="H32" s="32"/>
      <c r="I32" s="37" t="s">
        <v>24</v>
      </c>
      <c r="J32" s="32"/>
      <c r="K32" s="37" t="s">
        <v>24</v>
      </c>
      <c r="M32" s="23"/>
      <c r="N32" s="23"/>
    </row>
    <row r="33" spans="2:14" ht="14.25" x14ac:dyDescent="0.15">
      <c r="B33" s="87"/>
      <c r="C33" s="31" t="s">
        <v>48</v>
      </c>
      <c r="D33" s="13">
        <f>VLOOKUP(C33,Sheet3!A:T,7,0)</f>
        <v>2</v>
      </c>
      <c r="E33" s="13">
        <f>VLOOKUP(C33,Sheet3!A:T,8,0)</f>
        <v>2675.1</v>
      </c>
      <c r="F33" s="34">
        <f>VLOOKUP(C33,Sheet3!A:T,11,0)</f>
        <v>0</v>
      </c>
      <c r="G33" s="34">
        <f>VLOOKUP(C33,Sheet3!A:T,12,0)</f>
        <v>0</v>
      </c>
      <c r="H33" s="34">
        <f>VLOOKUP(C33,Sheet3!A:T,16,0)</f>
        <v>0</v>
      </c>
      <c r="I33" s="34">
        <f>VLOOKUP(C33,Sheet3!A:T,17,0)</f>
        <v>0</v>
      </c>
      <c r="J33" s="34" t="str">
        <f>VLOOKUP(C33,Sheet3!A:U,19,0)</f>
        <v>-</v>
      </c>
      <c r="K33" s="34">
        <f>VLOOKUP(C33,Sheet3!A:T,20,0)</f>
        <v>0</v>
      </c>
      <c r="M33" s="23"/>
      <c r="N33" s="23"/>
    </row>
    <row r="34" spans="2:14" ht="14.25" x14ac:dyDescent="0.15">
      <c r="B34" s="87"/>
      <c r="C34" s="31" t="s">
        <v>49</v>
      </c>
      <c r="D34" s="13">
        <f>VLOOKUP(C34,Sheet3!A:T,7,0)</f>
        <v>2</v>
      </c>
      <c r="E34" s="13">
        <f>VLOOKUP(C34,Sheet3!A:T,8,0)</f>
        <v>1359</v>
      </c>
      <c r="F34" s="32"/>
      <c r="G34" s="37" t="s">
        <v>24</v>
      </c>
      <c r="H34" s="32"/>
      <c r="I34" s="37" t="s">
        <v>24</v>
      </c>
      <c r="J34" s="32"/>
      <c r="K34" s="37" t="s">
        <v>24</v>
      </c>
      <c r="M34" s="23"/>
      <c r="N34" s="23"/>
    </row>
    <row r="35" spans="2:14" ht="14.25" x14ac:dyDescent="0.15">
      <c r="B35" s="87"/>
      <c r="C35" s="31" t="s">
        <v>50</v>
      </c>
      <c r="D35" s="13">
        <f>VLOOKUP(C35,Sheet3!A:T,7,0)</f>
        <v>3</v>
      </c>
      <c r="E35" s="13">
        <f>VLOOKUP(C35,Sheet3!A:T,8,0)</f>
        <v>4404</v>
      </c>
      <c r="F35" s="34">
        <f>VLOOKUP(C35,Sheet3!A:T,11,0)</f>
        <v>0</v>
      </c>
      <c r="G35" s="34">
        <f>VLOOKUP(C35,Sheet3!A:T,12,0)</f>
        <v>0</v>
      </c>
      <c r="H35" s="34">
        <f>VLOOKUP(C35,Sheet3!A:T,16,0)</f>
        <v>0</v>
      </c>
      <c r="I35" s="34">
        <f>VLOOKUP(C35,Sheet3!A:T,17,0)</f>
        <v>0</v>
      </c>
      <c r="J35" s="34">
        <f>VLOOKUP(C35,Sheet3!A:U,21,0)</f>
        <v>1</v>
      </c>
      <c r="K35" s="34">
        <f>VLOOKUP(C35,Sheet3!A:Y,22,0)</f>
        <v>580</v>
      </c>
      <c r="M35" s="23"/>
    </row>
    <row r="36" spans="2:14" ht="14.25" x14ac:dyDescent="0.15">
      <c r="B36" s="87"/>
      <c r="C36" s="31" t="s">
        <v>51</v>
      </c>
      <c r="D36" s="13">
        <f>VLOOKUP(C36,Sheet3!A:T,7,0)</f>
        <v>5</v>
      </c>
      <c r="E36" s="13">
        <f>VLOOKUP(C36,Sheet3!A:T,8,0)</f>
        <v>11678</v>
      </c>
      <c r="F36" s="34">
        <f>VLOOKUP(C36,Sheet3!A:T,11,0)</f>
        <v>0</v>
      </c>
      <c r="G36" s="34">
        <f>VLOOKUP(C36,Sheet3!A:T,12,0)</f>
        <v>0</v>
      </c>
      <c r="H36" s="34">
        <f>VLOOKUP(C36,Sheet3!A:T,16,0)</f>
        <v>0</v>
      </c>
      <c r="I36" s="34">
        <f>VLOOKUP(C36,Sheet3!A:T,17,0)</f>
        <v>0</v>
      </c>
      <c r="J36" s="34">
        <f>VLOOKUP(C36,Sheet3!A:U,21,0)</f>
        <v>0</v>
      </c>
      <c r="K36" s="34">
        <f>VLOOKUP(C36,Sheet3!A:Y,22,0)</f>
        <v>0</v>
      </c>
      <c r="M36" s="23"/>
      <c r="N36" s="23"/>
    </row>
    <row r="37" spans="2:14" ht="14.25" x14ac:dyDescent="0.15">
      <c r="B37" s="87"/>
      <c r="C37" s="31" t="s">
        <v>52</v>
      </c>
      <c r="D37" s="13">
        <f>VLOOKUP(C37,Sheet3!A:T,7,0)</f>
        <v>2</v>
      </c>
      <c r="E37" s="13">
        <f>VLOOKUP(C37,Sheet3!A:T,8,0)</f>
        <v>5767</v>
      </c>
      <c r="F37" s="34">
        <f>VLOOKUP(C37,Sheet3!A:T,11,0)</f>
        <v>1</v>
      </c>
      <c r="G37" s="34">
        <f>VLOOKUP(C37,Sheet3!A:T,12,0)</f>
        <v>1185</v>
      </c>
      <c r="H37" s="32"/>
      <c r="I37" s="37" t="s">
        <v>24</v>
      </c>
      <c r="J37" s="32"/>
      <c r="K37" s="37" t="s">
        <v>24</v>
      </c>
      <c r="M37" s="23"/>
    </row>
    <row r="38" spans="2:14" ht="14.25" x14ac:dyDescent="0.15">
      <c r="B38" s="87"/>
      <c r="C38" s="31" t="s">
        <v>53</v>
      </c>
      <c r="D38" s="13">
        <f>VLOOKUP(C38,Sheet3!A:T,7,0)</f>
        <v>3</v>
      </c>
      <c r="E38" s="13">
        <f>VLOOKUP(C38,Sheet3!A:T,8,0)</f>
        <v>6290</v>
      </c>
      <c r="F38" s="32"/>
      <c r="G38" s="37" t="s">
        <v>24</v>
      </c>
      <c r="H38" s="32"/>
      <c r="I38" s="37" t="s">
        <v>24</v>
      </c>
      <c r="J38" s="32"/>
      <c r="K38" s="37" t="s">
        <v>24</v>
      </c>
      <c r="M38" s="23"/>
      <c r="N38" s="23"/>
    </row>
    <row r="39" spans="2:14" ht="14.25" x14ac:dyDescent="0.15">
      <c r="B39" s="87"/>
      <c r="C39" s="31" t="s">
        <v>54</v>
      </c>
      <c r="D39" s="13">
        <f>VLOOKUP(C39,Sheet3!A:T,7,0)</f>
        <v>2</v>
      </c>
      <c r="E39" s="13">
        <f>VLOOKUP(C39,Sheet3!A:T,8,0)</f>
        <v>2657</v>
      </c>
      <c r="F39" s="32"/>
      <c r="G39" s="37" t="s">
        <v>24</v>
      </c>
      <c r="H39" s="34" t="str">
        <f>VLOOKUP(C39,Sheet3!A:T,14,0)</f>
        <v>-</v>
      </c>
      <c r="I39" s="34" t="str">
        <f>VLOOKUP(C39,Sheet3!A:T,15,0)</f>
        <v>-</v>
      </c>
      <c r="J39" s="34">
        <f>VLOOKUP(C39,Sheet3!A:U,21,0)</f>
        <v>0</v>
      </c>
      <c r="K39" s="34">
        <f>VLOOKUP(C39,Sheet3!A:Y,22,0)</f>
        <v>0</v>
      </c>
      <c r="M39" s="23"/>
    </row>
    <row r="40" spans="2:14" ht="14.25" x14ac:dyDescent="0.15">
      <c r="B40" s="87"/>
      <c r="C40" s="31" t="s">
        <v>55</v>
      </c>
      <c r="D40" s="13">
        <f>VLOOKUP(C40,Sheet3!A:T,7,0)</f>
        <v>3</v>
      </c>
      <c r="E40" s="13">
        <f>VLOOKUP(C40,Sheet3!A:T,8,0)</f>
        <v>6062</v>
      </c>
      <c r="F40" s="34">
        <f>VLOOKUP(C40,Sheet3!A:T,11,0)</f>
        <v>0</v>
      </c>
      <c r="G40" s="34">
        <f>VLOOKUP(C40,Sheet3!A:T,12,0)</f>
        <v>0</v>
      </c>
      <c r="H40" s="34">
        <f>VLOOKUP(C40,Sheet3!A:T,16,0)</f>
        <v>0</v>
      </c>
      <c r="I40" s="34">
        <f>VLOOKUP(C40,Sheet3!A:T,17,0)</f>
        <v>0</v>
      </c>
      <c r="J40" s="34">
        <f>VLOOKUP(C40,Sheet3!A:U,21,0)</f>
        <v>0</v>
      </c>
      <c r="K40" s="34">
        <f>VLOOKUP(C40,Sheet3!A:Y,22,0)</f>
        <v>0</v>
      </c>
      <c r="M40" s="23"/>
      <c r="N40" s="23"/>
    </row>
    <row r="41" spans="2:14" ht="14.25" x14ac:dyDescent="0.15">
      <c r="B41" s="87"/>
      <c r="C41" s="31" t="s">
        <v>56</v>
      </c>
      <c r="D41" s="13">
        <f>VLOOKUP(C41,Sheet3!A:T,7,0)</f>
        <v>4</v>
      </c>
      <c r="E41" s="13">
        <f>VLOOKUP(C41,Sheet3!A:T,8,0)</f>
        <v>9690</v>
      </c>
      <c r="F41" s="34">
        <f>VLOOKUP(C41,Sheet3!A:T,11,0)</f>
        <v>0</v>
      </c>
      <c r="G41" s="34">
        <f>VLOOKUP(C41,Sheet3!A:T,12,0)</f>
        <v>0</v>
      </c>
      <c r="H41" s="34">
        <f>VLOOKUP(C41,Sheet3!A:T,16,0)</f>
        <v>0</v>
      </c>
      <c r="I41" s="34">
        <f>VLOOKUP(C41,Sheet3!A:T,17,0)</f>
        <v>0</v>
      </c>
      <c r="J41" s="34">
        <f>VLOOKUP(C41,Sheet3!A:U,21,0)</f>
        <v>0</v>
      </c>
      <c r="K41" s="34">
        <f>VLOOKUP(C41,Sheet3!A:Y,22,0)</f>
        <v>0</v>
      </c>
      <c r="M41" s="23"/>
      <c r="N41" s="23"/>
    </row>
    <row r="42" spans="2:14" ht="16.5" customHeight="1" x14ac:dyDescent="0.15">
      <c r="B42" s="87"/>
      <c r="C42" s="31" t="s">
        <v>57</v>
      </c>
      <c r="D42" s="13">
        <f>VLOOKUP(C42,Sheet3!A:T,7,0)</f>
        <v>2</v>
      </c>
      <c r="E42" s="13">
        <f>VLOOKUP(C42,Sheet3!A:T,8,0)</f>
        <v>2276</v>
      </c>
      <c r="F42" s="32"/>
      <c r="G42" s="37" t="s">
        <v>24</v>
      </c>
      <c r="H42" s="34">
        <f>VLOOKUP(C42,Sheet3!A:T,16,0)</f>
        <v>0</v>
      </c>
      <c r="I42" s="34">
        <f>VLOOKUP(C42,Sheet3!A:T,17,0)</f>
        <v>0</v>
      </c>
      <c r="J42" s="34">
        <f>VLOOKUP(C42,Sheet3!A:U,21,0)</f>
        <v>0</v>
      </c>
      <c r="K42" s="34">
        <f>VLOOKUP(C42,Sheet3!A:Y,22,0)</f>
        <v>0</v>
      </c>
      <c r="M42" s="23"/>
      <c r="N42" s="23"/>
    </row>
    <row r="43" spans="2:14" ht="14.25" x14ac:dyDescent="0.15">
      <c r="B43" s="87"/>
      <c r="C43" s="31" t="s">
        <v>58</v>
      </c>
      <c r="D43" s="13">
        <f>VLOOKUP(C43,Sheet3!A:T,7,0)</f>
        <v>2</v>
      </c>
      <c r="E43" s="13">
        <f>VLOOKUP(C43,Sheet3!A:T,8,0)</f>
        <v>4649</v>
      </c>
      <c r="F43" s="32"/>
      <c r="G43" s="37" t="s">
        <v>24</v>
      </c>
      <c r="H43" s="32"/>
      <c r="I43" s="37" t="s">
        <v>24</v>
      </c>
      <c r="J43" s="34" t="str">
        <f>VLOOKUP(C43,Sheet3!A:U,19,0)</f>
        <v>-</v>
      </c>
      <c r="K43" s="34" t="str">
        <f>VLOOKUP(C43,Sheet3!A:T,20,0)</f>
        <v>-</v>
      </c>
      <c r="M43" s="23"/>
      <c r="N43" s="23"/>
    </row>
    <row r="44" spans="2:14" ht="14.25" x14ac:dyDescent="0.15">
      <c r="B44" s="87"/>
      <c r="C44" s="31" t="s">
        <v>59</v>
      </c>
      <c r="D44" s="13">
        <f>VLOOKUP(C44,Sheet3!A:T,7,0)</f>
        <v>0</v>
      </c>
      <c r="E44" s="13">
        <f>VLOOKUP(C44,Sheet3!A:T,8,0)</f>
        <v>0</v>
      </c>
      <c r="F44" s="34">
        <f>VLOOKUP(C44,Sheet3!A:T,11,0)</f>
        <v>0</v>
      </c>
      <c r="G44" s="34">
        <f>VLOOKUP(C44,Sheet3!A:T,12,0)</f>
        <v>0</v>
      </c>
      <c r="H44" s="34">
        <f>VLOOKUP(C44,Sheet3!A:T,16,0)</f>
        <v>0</v>
      </c>
      <c r="I44" s="34">
        <f>VLOOKUP(C44,Sheet3!A:T,17,0)</f>
        <v>0</v>
      </c>
      <c r="J44" s="34" t="str">
        <f>VLOOKUP(C44,Sheet3!A:U,19,0)</f>
        <v>-</v>
      </c>
      <c r="K44" s="34">
        <f>VLOOKUP(C44,Sheet3!A:T,20,0)</f>
        <v>0</v>
      </c>
      <c r="M44" s="23"/>
      <c r="N44" s="23"/>
    </row>
    <row r="45" spans="2:14" ht="14.25" x14ac:dyDescent="0.15">
      <c r="B45" s="87"/>
      <c r="C45" s="31" t="s">
        <v>60</v>
      </c>
      <c r="D45" s="13">
        <f>VLOOKUP(C45,Sheet3!A:T,7,0)</f>
        <v>1</v>
      </c>
      <c r="E45" s="13">
        <f>VLOOKUP(C45,Sheet3!A:T,8,0)</f>
        <v>920</v>
      </c>
      <c r="F45" s="32"/>
      <c r="G45" s="38" t="s">
        <v>24</v>
      </c>
      <c r="H45" s="32"/>
      <c r="I45" s="38" t="s">
        <v>24</v>
      </c>
      <c r="J45" s="32"/>
      <c r="K45" s="38" t="s">
        <v>24</v>
      </c>
      <c r="M45" s="23"/>
      <c r="N45" s="23"/>
    </row>
    <row r="46" spans="2:14" ht="14.25" x14ac:dyDescent="0.15">
      <c r="B46" s="88" t="s">
        <v>61</v>
      </c>
      <c r="C46" s="31" t="s">
        <v>62</v>
      </c>
      <c r="D46" s="13">
        <f>VLOOKUP(C46,Sheet3!A:T,7,0)</f>
        <v>5</v>
      </c>
      <c r="E46" s="13">
        <f>VLOOKUP(C46,Sheet3!A:T,8,0)</f>
        <v>7846</v>
      </c>
      <c r="F46" s="34">
        <f>VLOOKUP(C46,Sheet3!A:T,11,0)</f>
        <v>2</v>
      </c>
      <c r="G46" s="34">
        <f>VLOOKUP(C46,Sheet3!A:T,12,0)</f>
        <v>4620</v>
      </c>
      <c r="H46" s="34">
        <f>VLOOKUP(C46,Sheet3!A:T,16,0)</f>
        <v>0</v>
      </c>
      <c r="I46" s="34">
        <f>VLOOKUP(C46,Sheet3!A:T,17,0)</f>
        <v>0</v>
      </c>
      <c r="J46" s="34">
        <f>VLOOKUP(C46,Sheet3!A:U,21,0)</f>
        <v>0</v>
      </c>
      <c r="K46" s="34">
        <f>VLOOKUP(C46,Sheet3!A:Y,22,0)</f>
        <v>0</v>
      </c>
      <c r="M46" s="23"/>
      <c r="N46" s="23"/>
    </row>
    <row r="47" spans="2:14" ht="14.25" x14ac:dyDescent="0.15">
      <c r="B47" s="88"/>
      <c r="C47" s="31" t="s">
        <v>63</v>
      </c>
      <c r="D47" s="13">
        <f>VLOOKUP(C47,Sheet3!A:T,7,0)</f>
        <v>5</v>
      </c>
      <c r="E47" s="13">
        <f>VLOOKUP(C47,Sheet3!A:T,8,0)</f>
        <v>8550</v>
      </c>
      <c r="F47" s="34">
        <f>VLOOKUP(C47,Sheet3!A:T,11,0)</f>
        <v>0</v>
      </c>
      <c r="G47" s="34">
        <f>VLOOKUP(C47,Sheet3!A:T,12,0)</f>
        <v>0</v>
      </c>
      <c r="H47" s="34">
        <f>VLOOKUP(C47,Sheet3!A:T,16,0)</f>
        <v>0</v>
      </c>
      <c r="I47" s="34">
        <f>VLOOKUP(C47,Sheet3!A:T,17,0)</f>
        <v>0</v>
      </c>
      <c r="J47" s="34">
        <f>VLOOKUP(C47,Sheet3!A:U,21,0)</f>
        <v>0</v>
      </c>
      <c r="K47" s="34">
        <f>VLOOKUP(C47,Sheet3!A:Y,22,0)</f>
        <v>0</v>
      </c>
      <c r="M47" s="23"/>
      <c r="N47" s="23"/>
    </row>
    <row r="48" spans="2:14" ht="14.25" x14ac:dyDescent="0.15">
      <c r="B48" s="88"/>
      <c r="C48" s="31" t="s">
        <v>64</v>
      </c>
      <c r="D48" s="13">
        <f>VLOOKUP(C48,Sheet3!A:T,7,0)</f>
        <v>0</v>
      </c>
      <c r="E48" s="13">
        <f>VLOOKUP(C48,Sheet3!A:T,8,0)</f>
        <v>0</v>
      </c>
      <c r="F48" s="39"/>
      <c r="G48" s="37" t="s">
        <v>24</v>
      </c>
      <c r="H48" s="32"/>
      <c r="I48" s="37" t="s">
        <v>24</v>
      </c>
      <c r="J48" s="32"/>
      <c r="K48" s="37" t="s">
        <v>24</v>
      </c>
      <c r="M48" s="23"/>
      <c r="N48" s="23"/>
    </row>
    <row r="49" spans="2:16" ht="14.25" x14ac:dyDescent="0.15">
      <c r="B49" s="88"/>
      <c r="C49" s="31" t="s">
        <v>65</v>
      </c>
      <c r="D49" s="13">
        <f>VLOOKUP(C49,Sheet3!A:T,7,0)</f>
        <v>4</v>
      </c>
      <c r="E49" s="13">
        <f>VLOOKUP(C49,Sheet3!A:T,8,0)</f>
        <v>5137.5</v>
      </c>
      <c r="F49" s="39"/>
      <c r="G49" s="37"/>
      <c r="H49" s="32"/>
      <c r="I49" s="37"/>
      <c r="J49" s="32"/>
      <c r="K49" s="37"/>
      <c r="M49" s="23"/>
      <c r="N49" s="23"/>
    </row>
    <row r="50" spans="2:16" ht="14.25" x14ac:dyDescent="0.15">
      <c r="B50" s="88"/>
      <c r="C50" s="31" t="s">
        <v>66</v>
      </c>
      <c r="D50" s="13">
        <f>VLOOKUP(C50,Sheet3!A:T,7,0)</f>
        <v>2</v>
      </c>
      <c r="E50" s="13">
        <f>VLOOKUP(C50,Sheet3!A:T,8,0)</f>
        <v>2002</v>
      </c>
      <c r="F50" s="39"/>
      <c r="G50" s="37" t="s">
        <v>24</v>
      </c>
      <c r="H50" s="32"/>
      <c r="I50" s="37" t="s">
        <v>24</v>
      </c>
      <c r="J50" s="32"/>
      <c r="K50" s="37" t="s">
        <v>24</v>
      </c>
      <c r="M50" s="23"/>
      <c r="N50" s="23"/>
    </row>
    <row r="51" spans="2:16" ht="14.25" x14ac:dyDescent="0.15">
      <c r="B51" s="88"/>
      <c r="C51" s="31" t="s">
        <v>67</v>
      </c>
      <c r="D51" s="13">
        <f>VLOOKUP(C51,Sheet3!A:T,7,0)</f>
        <v>1</v>
      </c>
      <c r="E51" s="13">
        <f>VLOOKUP(C51,Sheet3!A:T,8,0)</f>
        <v>2543</v>
      </c>
      <c r="F51" s="32"/>
      <c r="G51" s="37" t="s">
        <v>24</v>
      </c>
      <c r="H51" s="32"/>
      <c r="I51" s="37" t="s">
        <v>24</v>
      </c>
      <c r="J51" s="32"/>
      <c r="K51" s="37" t="s">
        <v>24</v>
      </c>
      <c r="M51" s="23"/>
      <c r="N51" s="23"/>
    </row>
    <row r="52" spans="2:16" ht="14.25" x14ac:dyDescent="0.15">
      <c r="B52" s="88"/>
      <c r="C52" s="31" t="s">
        <v>68</v>
      </c>
      <c r="D52" s="13">
        <f>VLOOKUP(C52,Sheet3!A:T,7,0)</f>
        <v>2</v>
      </c>
      <c r="E52" s="13">
        <f>VLOOKUP(C52,Sheet3!A:T,8,0)</f>
        <v>3497</v>
      </c>
      <c r="F52" s="32"/>
      <c r="G52" s="37" t="s">
        <v>24</v>
      </c>
      <c r="H52" s="34" t="str">
        <f>VLOOKUP(C52,Sheet3!A:T,14,0)</f>
        <v>-</v>
      </c>
      <c r="I52" s="34" t="str">
        <f>VLOOKUP(C52,Sheet3!A:T,15,0)</f>
        <v>-</v>
      </c>
      <c r="J52" s="32"/>
      <c r="K52" s="37" t="s">
        <v>24</v>
      </c>
      <c r="M52" s="23"/>
      <c r="N52" s="23"/>
    </row>
    <row r="53" spans="2:16" ht="14.25" x14ac:dyDescent="0.15">
      <c r="B53" s="88"/>
      <c r="C53" s="31" t="s">
        <v>69</v>
      </c>
      <c r="D53" s="13">
        <f>VLOOKUP(C53,Sheet3!A:T,7,0)</f>
        <v>2</v>
      </c>
      <c r="E53" s="13">
        <f>VLOOKUP(C53,Sheet3!A:T,8,0)</f>
        <v>2628</v>
      </c>
      <c r="F53" s="32"/>
      <c r="G53" s="37" t="s">
        <v>24</v>
      </c>
      <c r="H53" s="32"/>
      <c r="I53" s="37" t="s">
        <v>24</v>
      </c>
      <c r="J53" s="32"/>
      <c r="K53" s="37" t="s">
        <v>24</v>
      </c>
      <c r="M53" s="23"/>
      <c r="N53" s="23"/>
    </row>
    <row r="54" spans="2:16" ht="14.25" x14ac:dyDescent="0.15">
      <c r="B54" s="88" t="s">
        <v>70</v>
      </c>
      <c r="C54" s="31" t="s">
        <v>71</v>
      </c>
      <c r="D54" s="13">
        <f>VLOOKUP(C54,Sheet3!A:T,7,0)</f>
        <v>0</v>
      </c>
      <c r="E54" s="13">
        <f>VLOOKUP(C54,Sheet3!A:T,8,0)</f>
        <v>0</v>
      </c>
      <c r="F54" s="32"/>
      <c r="G54" s="37" t="s">
        <v>24</v>
      </c>
      <c r="H54" s="34" t="str">
        <f>VLOOKUP(C54,Sheet3!A:T,14,0)</f>
        <v>-</v>
      </c>
      <c r="I54" s="34" t="str">
        <f>VLOOKUP(C54,Sheet3!A:T,15,0)</f>
        <v>-</v>
      </c>
      <c r="J54" s="34">
        <f>VLOOKUP(C54,Sheet3!A:U,21,0)</f>
        <v>0</v>
      </c>
      <c r="K54" s="34">
        <f>VLOOKUP(C54,Sheet3!A:Y,22,0)</f>
        <v>0</v>
      </c>
      <c r="M54" s="23"/>
      <c r="N54" s="23"/>
    </row>
    <row r="55" spans="2:16" ht="14.25" x14ac:dyDescent="0.15">
      <c r="B55" s="88"/>
      <c r="C55" s="31" t="s">
        <v>72</v>
      </c>
      <c r="D55" s="13">
        <f>VLOOKUP(C55,Sheet3!A:T,7,0)</f>
        <v>0</v>
      </c>
      <c r="E55" s="13">
        <f>VLOOKUP(C55,Sheet3!A:T,8,0)</f>
        <v>0</v>
      </c>
      <c r="F55" s="32"/>
      <c r="G55" s="37" t="s">
        <v>24</v>
      </c>
      <c r="H55" s="32"/>
      <c r="I55" s="37" t="s">
        <v>24</v>
      </c>
      <c r="J55" s="32"/>
      <c r="K55" s="37" t="s">
        <v>24</v>
      </c>
      <c r="M55" s="23"/>
      <c r="N55" s="23"/>
    </row>
    <row r="56" spans="2:16" ht="14.25" x14ac:dyDescent="0.15">
      <c r="B56" s="88"/>
      <c r="C56" s="31" t="s">
        <v>73</v>
      </c>
      <c r="D56" s="13">
        <f>VLOOKUP(C56,Sheet3!A:T,7,0)</f>
        <v>2</v>
      </c>
      <c r="E56" s="13">
        <f>VLOOKUP(C56,Sheet3!A:T,8,0)</f>
        <v>4314</v>
      </c>
      <c r="F56" s="32"/>
      <c r="G56" s="37" t="s">
        <v>24</v>
      </c>
      <c r="H56" s="32"/>
      <c r="I56" s="37" t="s">
        <v>24</v>
      </c>
      <c r="J56" s="32"/>
      <c r="K56" s="37" t="s">
        <v>24</v>
      </c>
      <c r="M56" s="23"/>
      <c r="N56" s="23"/>
    </row>
    <row r="57" spans="2:16" ht="14.25" x14ac:dyDescent="0.15">
      <c r="B57" s="88"/>
      <c r="C57" s="31" t="s">
        <v>74</v>
      </c>
      <c r="D57" s="13">
        <f>VLOOKUP(C57,Sheet3!A:T,7,0)</f>
        <v>0</v>
      </c>
      <c r="E57" s="13">
        <f>VLOOKUP(C57,Sheet3!A:T,8,0)</f>
        <v>0</v>
      </c>
      <c r="F57" s="35"/>
      <c r="G57" s="40" t="s">
        <v>24</v>
      </c>
      <c r="H57" s="35"/>
      <c r="I57" s="40" t="s">
        <v>24</v>
      </c>
      <c r="J57" s="35"/>
      <c r="K57" s="40" t="s">
        <v>24</v>
      </c>
      <c r="M57" s="23"/>
      <c r="N57" s="23"/>
    </row>
    <row r="58" spans="2:16" ht="14.25" x14ac:dyDescent="0.15">
      <c r="B58" s="88"/>
      <c r="C58" s="31" t="s">
        <v>75</v>
      </c>
      <c r="D58" s="13">
        <f>VLOOKUP(C58,Sheet3!A:T,7,0)</f>
        <v>0</v>
      </c>
      <c r="E58" s="13">
        <f>VLOOKUP(C58,Sheet3!A:T,8,0)</f>
        <v>0</v>
      </c>
      <c r="F58" s="35"/>
      <c r="G58" s="41" t="s">
        <v>24</v>
      </c>
      <c r="H58" s="35"/>
      <c r="I58" s="41" t="s">
        <v>24</v>
      </c>
      <c r="J58" s="35"/>
      <c r="K58" s="41" t="s">
        <v>24</v>
      </c>
      <c r="M58" s="23"/>
      <c r="N58" s="23"/>
    </row>
    <row r="59" spans="2:16" ht="14.25" x14ac:dyDescent="0.15">
      <c r="B59" s="88"/>
      <c r="C59" s="31" t="s">
        <v>76</v>
      </c>
      <c r="D59" s="13">
        <f>VLOOKUP(C59,Sheet3!A:T,7,0)</f>
        <v>2</v>
      </c>
      <c r="E59" s="13">
        <f>VLOOKUP(C59,Sheet3!A:T,8,0)</f>
        <v>3925</v>
      </c>
      <c r="F59" s="35"/>
      <c r="G59" s="41" t="s">
        <v>24</v>
      </c>
      <c r="H59" s="34">
        <f>VLOOKUP(C59,Sheet3!A:T,16,0)</f>
        <v>0</v>
      </c>
      <c r="I59" s="34">
        <f>VLOOKUP(C59,Sheet3!A:T,17,0)</f>
        <v>0</v>
      </c>
      <c r="J59" s="32"/>
      <c r="K59" s="33" t="s">
        <v>24</v>
      </c>
      <c r="L59" s="44"/>
      <c r="M59" s="22"/>
      <c r="N59" s="23"/>
      <c r="O59" s="23"/>
      <c r="P59" s="23"/>
    </row>
    <row r="60" spans="2:16" ht="14.25" x14ac:dyDescent="0.15">
      <c r="B60" s="42" t="s">
        <v>77</v>
      </c>
      <c r="C60" s="31" t="s">
        <v>78</v>
      </c>
      <c r="D60" s="13">
        <f>VLOOKUP(C60,Sheet3!A:T,7,0)</f>
        <v>3</v>
      </c>
      <c r="E60" s="13">
        <f>VLOOKUP(C60,Sheet3!A:T,8,0)</f>
        <v>6829</v>
      </c>
      <c r="F60" s="34">
        <f>VLOOKUP(C60,Sheet3!A:T,11,0)</f>
        <v>0</v>
      </c>
      <c r="G60" s="34">
        <f>VLOOKUP(C60,Sheet3!A:T,12,0)</f>
        <v>0</v>
      </c>
      <c r="H60" s="34">
        <f>VLOOKUP(C60,Sheet3!A:T,16,0)</f>
        <v>0</v>
      </c>
      <c r="I60" s="34">
        <f>VLOOKUP(C60,Sheet3!A:T,17,0)</f>
        <v>0</v>
      </c>
      <c r="J60" s="34">
        <f>VLOOKUP(C60,Sheet3!A:U,21,0)</f>
        <v>0</v>
      </c>
      <c r="K60" s="34">
        <f>VLOOKUP(C60,Sheet3!A:Y,22,0)</f>
        <v>0</v>
      </c>
      <c r="L60" s="44"/>
      <c r="M60" s="22"/>
      <c r="N60" s="23"/>
      <c r="O60" s="23"/>
      <c r="P60" s="23"/>
    </row>
    <row r="61" spans="2:16" ht="15" x14ac:dyDescent="0.15">
      <c r="B61" s="43" t="s">
        <v>79</v>
      </c>
      <c r="C61" s="12"/>
      <c r="D61" s="13">
        <f t="shared" ref="D61:K61" si="0">SUM(D10:D60)</f>
        <v>132</v>
      </c>
      <c r="E61" s="13">
        <f t="shared" si="0"/>
        <v>232214.6</v>
      </c>
      <c r="F61" s="13">
        <f t="shared" si="0"/>
        <v>10</v>
      </c>
      <c r="G61" s="13">
        <f t="shared" si="0"/>
        <v>22131</v>
      </c>
      <c r="H61" s="13">
        <f t="shared" si="0"/>
        <v>6</v>
      </c>
      <c r="I61" s="13">
        <f t="shared" si="0"/>
        <v>7902.5</v>
      </c>
      <c r="J61" s="13">
        <f t="shared" si="0"/>
        <v>7</v>
      </c>
      <c r="K61" s="13">
        <f t="shared" si="0"/>
        <v>6396</v>
      </c>
      <c r="L61" s="45"/>
      <c r="M61" s="25"/>
      <c r="N61" s="24"/>
      <c r="O61" s="26"/>
    </row>
    <row r="62" spans="2:16" ht="14.25" customHeight="1" x14ac:dyDescent="0.3">
      <c r="B62" s="103" t="s">
        <v>80</v>
      </c>
      <c r="C62" s="104"/>
      <c r="D62" s="104"/>
      <c r="E62" s="104"/>
      <c r="F62" s="104"/>
      <c r="G62" s="104"/>
      <c r="H62" s="104"/>
      <c r="I62" s="104"/>
      <c r="J62" s="104"/>
      <c r="K62" s="105"/>
      <c r="M62" s="20"/>
      <c r="N62" s="23"/>
      <c r="O62" s="20"/>
    </row>
    <row r="63" spans="2:16" ht="65.25" customHeight="1" x14ac:dyDescent="0.15">
      <c r="B63" s="106" t="str">
        <f>同期!A7</f>
        <v xml:space="preserve">本周天王销售133只，232214.6元，平均单价1759元,比去年同期下降99238元，同比下降30%；
本周飞亚达销售10只，22131元，平均单价2213元，同比下降40%；
本周罗西尼销售6只，7902.5元，平均单价1317元，同比下降58%；
本周依 波销售7只,6396元，平均单价914元，同比下降57%。                                   </v>
      </c>
      <c r="C63" s="107"/>
      <c r="D63" s="107"/>
      <c r="E63" s="107"/>
      <c r="F63" s="107"/>
      <c r="G63" s="107"/>
      <c r="H63" s="107"/>
      <c r="I63" s="107"/>
      <c r="J63" s="107"/>
      <c r="K63" s="107"/>
      <c r="L63" s="45"/>
      <c r="M63" s="23"/>
      <c r="N63" s="23"/>
      <c r="O63" s="23"/>
      <c r="P63" s="23"/>
    </row>
    <row r="64" spans="2:16" ht="29.25" customHeight="1" x14ac:dyDescent="0.15">
      <c r="B64" s="94" t="s">
        <v>81</v>
      </c>
      <c r="C64" s="95"/>
      <c r="D64" s="95"/>
      <c r="E64" s="95"/>
      <c r="F64" s="95"/>
      <c r="G64" s="95"/>
      <c r="H64" s="95"/>
      <c r="I64" s="95"/>
      <c r="J64" s="95"/>
      <c r="K64" s="96"/>
      <c r="L64" s="47"/>
      <c r="M64" s="10"/>
      <c r="N64" s="10"/>
      <c r="O64" s="23"/>
    </row>
    <row r="65" spans="1:21" ht="35.25" customHeight="1" x14ac:dyDescent="0.15">
      <c r="B65" s="106" t="s">
        <v>82</v>
      </c>
      <c r="C65" s="106"/>
      <c r="D65" s="106"/>
      <c r="E65" s="106"/>
      <c r="F65" s="106"/>
      <c r="G65" s="106"/>
      <c r="H65" s="106"/>
      <c r="I65" s="106"/>
      <c r="J65" s="106"/>
      <c r="K65" s="106"/>
      <c r="M65" s="48"/>
      <c r="N65" s="48"/>
      <c r="O65" s="48"/>
      <c r="P65" s="48"/>
      <c r="Q65" s="48"/>
      <c r="R65" s="48"/>
      <c r="S65" s="48"/>
      <c r="T65" s="48"/>
      <c r="U65" s="48"/>
    </row>
    <row r="66" spans="1:21" ht="23.25" customHeight="1" x14ac:dyDescent="0.15">
      <c r="B66" s="94" t="s">
        <v>83</v>
      </c>
      <c r="C66" s="95"/>
      <c r="D66" s="95"/>
      <c r="E66" s="95"/>
      <c r="F66" s="95"/>
      <c r="G66" s="95"/>
      <c r="H66" s="95"/>
      <c r="I66" s="95"/>
      <c r="J66" s="95"/>
      <c r="K66" s="96"/>
      <c r="L66" s="47"/>
      <c r="M66" s="48"/>
      <c r="N66" s="48"/>
      <c r="O66" s="48"/>
      <c r="P66" s="48"/>
      <c r="Q66" s="48"/>
      <c r="R66" s="48"/>
      <c r="S66" s="48"/>
      <c r="T66" s="48"/>
      <c r="U66" s="48"/>
    </row>
    <row r="67" spans="1:21" ht="14.25" x14ac:dyDescent="0.15">
      <c r="A67" s="11" t="s">
        <v>84</v>
      </c>
      <c r="B67" s="91"/>
      <c r="C67" s="92"/>
      <c r="D67" s="92"/>
      <c r="E67" s="92"/>
      <c r="F67" s="92"/>
      <c r="G67" s="92"/>
      <c r="H67" s="92"/>
      <c r="I67" s="92"/>
      <c r="J67" s="92"/>
      <c r="K67" s="93"/>
      <c r="M67" s="48"/>
      <c r="N67" s="48"/>
      <c r="O67" s="48"/>
      <c r="P67" s="48"/>
      <c r="Q67" s="48"/>
      <c r="R67" s="48"/>
      <c r="S67" s="48"/>
      <c r="T67" s="48"/>
      <c r="U67" s="48"/>
    </row>
    <row r="68" spans="1:21" ht="21.75" customHeight="1" x14ac:dyDescent="0.15">
      <c r="B68" s="94" t="s">
        <v>85</v>
      </c>
      <c r="C68" s="95"/>
      <c r="D68" s="95"/>
      <c r="E68" s="95"/>
      <c r="F68" s="95"/>
      <c r="G68" s="95"/>
      <c r="H68" s="95"/>
      <c r="I68" s="95"/>
      <c r="J68" s="95"/>
      <c r="K68" s="96"/>
      <c r="M68" s="10"/>
      <c r="N68" s="23"/>
      <c r="O68" s="23"/>
    </row>
    <row r="69" spans="1:21" ht="60" customHeight="1" x14ac:dyDescent="0.15">
      <c r="B69" s="97" t="str">
        <f>同期!A8</f>
        <v xml:space="preserve">全区销售较同期下降30%。 本周当区四家国产腕表品牌共销售268644元，其中天王表占比86.44%，飞亚达占比8.24%，罗西尼占比2.94%,依波占比2.38%。天王表的优势明显，在商场中占主导地位。 
即墨利群、胶州利群、胶南家乐城当区本周销售前三位。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69" s="98"/>
      <c r="D69" s="98"/>
      <c r="E69" s="98"/>
      <c r="F69" s="98"/>
      <c r="G69" s="98"/>
      <c r="H69" s="98"/>
      <c r="I69" s="98"/>
      <c r="J69" s="98"/>
      <c r="K69" s="99"/>
      <c r="M69" s="10"/>
      <c r="N69" s="23"/>
      <c r="O69" s="23"/>
    </row>
    <row r="70" spans="1:21" ht="27.75" customHeight="1" x14ac:dyDescent="0.15">
      <c r="B70" s="94" t="s">
        <v>86</v>
      </c>
      <c r="C70" s="95"/>
      <c r="D70" s="95"/>
      <c r="E70" s="95"/>
      <c r="F70" s="95"/>
      <c r="G70" s="95"/>
      <c r="H70" s="95"/>
      <c r="I70" s="95"/>
      <c r="J70" s="95"/>
      <c r="K70" s="96"/>
      <c r="M70" s="10"/>
      <c r="N70" s="10"/>
      <c r="O70" s="10"/>
    </row>
    <row r="71" spans="1:21" ht="29.25" customHeight="1" x14ac:dyDescent="0.3">
      <c r="B71" s="100" t="s">
        <v>131</v>
      </c>
      <c r="C71" s="101"/>
      <c r="D71" s="101"/>
      <c r="E71" s="101"/>
      <c r="F71" s="101"/>
      <c r="G71" s="101"/>
      <c r="H71" s="101"/>
      <c r="I71" s="101"/>
      <c r="J71" s="101"/>
      <c r="K71" s="102"/>
      <c r="L71" s="49"/>
    </row>
    <row r="72" spans="1:21" x14ac:dyDescent="0.15">
      <c r="B72" s="46"/>
      <c r="C72" s="46"/>
      <c r="D72" s="46"/>
      <c r="E72" s="46"/>
      <c r="F72" s="46"/>
      <c r="G72" s="46"/>
      <c r="H72" s="46"/>
      <c r="I72" s="46"/>
      <c r="J72" s="46"/>
      <c r="K72" s="46"/>
    </row>
    <row r="73" spans="1:21" x14ac:dyDescent="0.15">
      <c r="N73" s="10"/>
      <c r="O73" s="10"/>
    </row>
    <row r="74" spans="1:21" ht="14.25" x14ac:dyDescent="0.15">
      <c r="E74" s="18" t="s">
        <v>87</v>
      </c>
      <c r="N74" s="10"/>
      <c r="O74" s="10"/>
    </row>
    <row r="75" spans="1:21" ht="15" x14ac:dyDescent="0.3">
      <c r="G75" s="19"/>
      <c r="J75" s="20"/>
      <c r="N75" s="10"/>
      <c r="O75" s="10"/>
    </row>
    <row r="76" spans="1:21" x14ac:dyDescent="0.15">
      <c r="G76" s="19"/>
      <c r="L76" s="47"/>
      <c r="N76" s="10"/>
    </row>
    <row r="77" spans="1:21" ht="14.25" hidden="1" customHeight="1" x14ac:dyDescent="0.15">
      <c r="G77" s="19"/>
      <c r="L77" s="47"/>
      <c r="N77" s="10"/>
    </row>
    <row r="78" spans="1:21" x14ac:dyDescent="0.15">
      <c r="G78" s="19"/>
      <c r="L78" s="47"/>
      <c r="N78" s="10"/>
    </row>
    <row r="79" spans="1:21" s="10" customFormat="1" x14ac:dyDescent="0.15">
      <c r="B79" s="11"/>
      <c r="C79" s="11"/>
      <c r="D79" s="11"/>
      <c r="E79" s="11"/>
      <c r="F79" s="11"/>
      <c r="G79" s="19"/>
      <c r="H79" s="11"/>
      <c r="I79" s="11"/>
      <c r="J79" s="11"/>
      <c r="K79" s="11"/>
      <c r="L79" s="27"/>
    </row>
    <row r="80" spans="1:21" s="10" customFormat="1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27"/>
      <c r="M80" s="10" t="s">
        <v>84</v>
      </c>
    </row>
    <row r="81" spans="2:16" s="10" customFormat="1" x14ac:dyDescent="0.15">
      <c r="B81" s="11"/>
      <c r="C81" s="11"/>
      <c r="D81" s="11"/>
      <c r="E81" s="11"/>
      <c r="F81" s="11"/>
      <c r="G81" s="19"/>
      <c r="H81" s="11"/>
      <c r="I81" s="11"/>
      <c r="J81" s="11"/>
      <c r="K81" s="11"/>
      <c r="L81" s="27"/>
    </row>
    <row r="82" spans="2:16" x14ac:dyDescent="0.15">
      <c r="N82" s="10"/>
      <c r="O82" s="10"/>
      <c r="P82" s="10"/>
    </row>
    <row r="83" spans="2:16" x14ac:dyDescent="0.15">
      <c r="G83" s="19"/>
      <c r="N83" s="10"/>
      <c r="O83" s="10"/>
      <c r="P83" s="10"/>
    </row>
    <row r="85" spans="2:16" x14ac:dyDescent="0.15">
      <c r="N85" s="10"/>
      <c r="O85" s="10"/>
      <c r="P85" s="10"/>
    </row>
    <row r="86" spans="2:16" ht="16.5" customHeight="1" x14ac:dyDescent="0.15">
      <c r="N86" s="10"/>
      <c r="O86" s="10"/>
      <c r="P86" s="10"/>
    </row>
    <row r="87" spans="2:16" x14ac:dyDescent="0.15">
      <c r="N87" s="10"/>
      <c r="O87" s="10"/>
      <c r="P87" s="10"/>
    </row>
    <row r="88" spans="2:16" x14ac:dyDescent="0.15">
      <c r="N88" s="10"/>
      <c r="O88" s="10"/>
      <c r="P88" s="10"/>
    </row>
    <row r="89" spans="2:16" x14ac:dyDescent="0.15">
      <c r="N89" s="10"/>
      <c r="O89" s="10"/>
      <c r="P89" s="10"/>
    </row>
    <row r="90" spans="2:16" x14ac:dyDescent="0.15">
      <c r="N90" s="10"/>
      <c r="O90" s="10"/>
      <c r="P90" s="10"/>
    </row>
    <row r="91" spans="2:16" x14ac:dyDescent="0.15">
      <c r="N91" s="10"/>
      <c r="P91" s="10"/>
    </row>
    <row r="92" spans="2:16" x14ac:dyDescent="0.15">
      <c r="N92" s="10"/>
      <c r="P92" s="10"/>
    </row>
    <row r="93" spans="2:16" x14ac:dyDescent="0.15">
      <c r="P93" s="10"/>
    </row>
    <row r="94" spans="2:16" x14ac:dyDescent="0.15">
      <c r="P94" s="10"/>
    </row>
  </sheetData>
  <autoFilter ref="A9:WVU71" xr:uid="{00000000-0009-0000-0000-000000000000}"/>
  <mergeCells count="22">
    <mergeCell ref="B5:K5"/>
    <mergeCell ref="B7:K7"/>
    <mergeCell ref="D8:E8"/>
    <mergeCell ref="F8:G8"/>
    <mergeCell ref="H8:I8"/>
    <mergeCell ref="J8:K8"/>
    <mergeCell ref="B8:B9"/>
    <mergeCell ref="B62:K62"/>
    <mergeCell ref="B63:K63"/>
    <mergeCell ref="B64:K64"/>
    <mergeCell ref="B65:K65"/>
    <mergeCell ref="B66:K66"/>
    <mergeCell ref="B67:K67"/>
    <mergeCell ref="B68:K68"/>
    <mergeCell ref="B69:K69"/>
    <mergeCell ref="B70:K70"/>
    <mergeCell ref="B71:K71"/>
    <mergeCell ref="B10:B30"/>
    <mergeCell ref="B31:B45"/>
    <mergeCell ref="B46:B53"/>
    <mergeCell ref="B54:B59"/>
    <mergeCell ref="C8:C9"/>
  </mergeCells>
  <phoneticPr fontId="1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VG32"/>
  <sheetViews>
    <sheetView workbookViewId="0">
      <selection activeCell="C29" activeCellId="1" sqref="D14 C29"/>
    </sheetView>
  </sheetViews>
  <sheetFormatPr defaultColWidth="9" defaultRowHeight="13.5" x14ac:dyDescent="0.15"/>
  <cols>
    <col min="1" max="1" width="15.875" style="11" customWidth="1"/>
    <col min="2" max="2" width="5.75" style="11" customWidth="1"/>
    <col min="3" max="3" width="10.25" style="11" customWidth="1"/>
    <col min="4" max="4" width="5.125" style="11" customWidth="1"/>
    <col min="5" max="5" width="10.25" style="11" customWidth="1"/>
    <col min="6" max="6" width="7" style="11" customWidth="1"/>
    <col min="7" max="7" width="9.25" style="11" customWidth="1"/>
    <col min="8" max="8" width="7" style="11" customWidth="1"/>
    <col min="9" max="9" width="12.5" style="11" customWidth="1"/>
    <col min="10" max="10" width="16" style="11" customWidth="1"/>
    <col min="11" max="11" width="9" style="11"/>
    <col min="12" max="12" width="9.5" style="11" customWidth="1"/>
    <col min="13" max="254" width="9" style="11"/>
    <col min="255" max="255" width="9" style="11" hidden="1" customWidth="1"/>
    <col min="256" max="256" width="6.875" style="11" customWidth="1"/>
    <col min="257" max="257" width="15.875" style="11" customWidth="1"/>
    <col min="258" max="258" width="5.75" style="11" customWidth="1"/>
    <col min="259" max="259" width="10.25" style="11" customWidth="1"/>
    <col min="260" max="260" width="5.125" style="11" customWidth="1"/>
    <col min="261" max="261" width="10.25" style="11" customWidth="1"/>
    <col min="262" max="262" width="5.375" style="11" customWidth="1"/>
    <col min="263" max="263" width="9.25" style="11" customWidth="1"/>
    <col min="264" max="264" width="7" style="11" customWidth="1"/>
    <col min="265" max="265" width="12.5" style="11" customWidth="1"/>
    <col min="266" max="266" width="16" style="11" customWidth="1"/>
    <col min="267" max="267" width="9" style="11"/>
    <col min="268" max="268" width="9.5" style="11" customWidth="1"/>
    <col min="269" max="510" width="9" style="11"/>
    <col min="511" max="511" width="9" style="11" hidden="1" customWidth="1"/>
    <col min="512" max="512" width="6.875" style="11" customWidth="1"/>
    <col min="513" max="513" width="15.875" style="11" customWidth="1"/>
    <col min="514" max="514" width="5.75" style="11" customWidth="1"/>
    <col min="515" max="515" width="10.25" style="11" customWidth="1"/>
    <col min="516" max="516" width="5.125" style="11" customWidth="1"/>
    <col min="517" max="517" width="10.25" style="11" customWidth="1"/>
    <col min="518" max="518" width="5.375" style="11" customWidth="1"/>
    <col min="519" max="519" width="9.25" style="11" customWidth="1"/>
    <col min="520" max="520" width="7" style="11" customWidth="1"/>
    <col min="521" max="521" width="12.5" style="11" customWidth="1"/>
    <col min="522" max="522" width="16" style="11" customWidth="1"/>
    <col min="523" max="523" width="9" style="11"/>
    <col min="524" max="524" width="9.5" style="11" customWidth="1"/>
    <col min="525" max="766" width="9" style="11"/>
    <col min="767" max="767" width="9" style="11" hidden="1" customWidth="1"/>
    <col min="768" max="768" width="6.875" style="11" customWidth="1"/>
    <col min="769" max="769" width="15.875" style="11" customWidth="1"/>
    <col min="770" max="770" width="5.75" style="11" customWidth="1"/>
    <col min="771" max="771" width="10.25" style="11" customWidth="1"/>
    <col min="772" max="772" width="5.125" style="11" customWidth="1"/>
    <col min="773" max="773" width="10.25" style="11" customWidth="1"/>
    <col min="774" max="774" width="5.375" style="11" customWidth="1"/>
    <col min="775" max="775" width="9.25" style="11" customWidth="1"/>
    <col min="776" max="776" width="7" style="11" customWidth="1"/>
    <col min="777" max="777" width="12.5" style="11" customWidth="1"/>
    <col min="778" max="778" width="16" style="11" customWidth="1"/>
    <col min="779" max="779" width="9" style="11"/>
    <col min="780" max="780" width="9.5" style="11" customWidth="1"/>
    <col min="781" max="1022" width="9" style="11"/>
    <col min="1023" max="1023" width="9" style="11" hidden="1" customWidth="1"/>
    <col min="1024" max="1024" width="6.875" style="11" customWidth="1"/>
    <col min="1025" max="1025" width="15.875" style="11" customWidth="1"/>
    <col min="1026" max="1026" width="5.75" style="11" customWidth="1"/>
    <col min="1027" max="1027" width="10.25" style="11" customWidth="1"/>
    <col min="1028" max="1028" width="5.125" style="11" customWidth="1"/>
    <col min="1029" max="1029" width="10.25" style="11" customWidth="1"/>
    <col min="1030" max="1030" width="5.375" style="11" customWidth="1"/>
    <col min="1031" max="1031" width="9.25" style="11" customWidth="1"/>
    <col min="1032" max="1032" width="7" style="11" customWidth="1"/>
    <col min="1033" max="1033" width="12.5" style="11" customWidth="1"/>
    <col min="1034" max="1034" width="16" style="11" customWidth="1"/>
    <col min="1035" max="1035" width="9" style="11"/>
    <col min="1036" max="1036" width="9.5" style="11" customWidth="1"/>
    <col min="1037" max="1278" width="9" style="11"/>
    <col min="1279" max="1279" width="9" style="11" hidden="1" customWidth="1"/>
    <col min="1280" max="1280" width="6.875" style="11" customWidth="1"/>
    <col min="1281" max="1281" width="15.875" style="11" customWidth="1"/>
    <col min="1282" max="1282" width="5.75" style="11" customWidth="1"/>
    <col min="1283" max="1283" width="10.25" style="11" customWidth="1"/>
    <col min="1284" max="1284" width="5.125" style="11" customWidth="1"/>
    <col min="1285" max="1285" width="10.25" style="11" customWidth="1"/>
    <col min="1286" max="1286" width="5.375" style="11" customWidth="1"/>
    <col min="1287" max="1287" width="9.25" style="11" customWidth="1"/>
    <col min="1288" max="1288" width="7" style="11" customWidth="1"/>
    <col min="1289" max="1289" width="12.5" style="11" customWidth="1"/>
    <col min="1290" max="1290" width="16" style="11" customWidth="1"/>
    <col min="1291" max="1291" width="9" style="11"/>
    <col min="1292" max="1292" width="9.5" style="11" customWidth="1"/>
    <col min="1293" max="1534" width="9" style="11"/>
    <col min="1535" max="1535" width="9" style="11" hidden="1" customWidth="1"/>
    <col min="1536" max="1536" width="6.875" style="11" customWidth="1"/>
    <col min="1537" max="1537" width="15.875" style="11" customWidth="1"/>
    <col min="1538" max="1538" width="5.75" style="11" customWidth="1"/>
    <col min="1539" max="1539" width="10.25" style="11" customWidth="1"/>
    <col min="1540" max="1540" width="5.125" style="11" customWidth="1"/>
    <col min="1541" max="1541" width="10.25" style="11" customWidth="1"/>
    <col min="1542" max="1542" width="5.375" style="11" customWidth="1"/>
    <col min="1543" max="1543" width="9.25" style="11" customWidth="1"/>
    <col min="1544" max="1544" width="7" style="11" customWidth="1"/>
    <col min="1545" max="1545" width="12.5" style="11" customWidth="1"/>
    <col min="1546" max="1546" width="16" style="11" customWidth="1"/>
    <col min="1547" max="1547" width="9" style="11"/>
    <col min="1548" max="1548" width="9.5" style="11" customWidth="1"/>
    <col min="1549" max="1790" width="9" style="11"/>
    <col min="1791" max="1791" width="9" style="11" hidden="1" customWidth="1"/>
    <col min="1792" max="1792" width="6.875" style="11" customWidth="1"/>
    <col min="1793" max="1793" width="15.875" style="11" customWidth="1"/>
    <col min="1794" max="1794" width="5.75" style="11" customWidth="1"/>
    <col min="1795" max="1795" width="10.25" style="11" customWidth="1"/>
    <col min="1796" max="1796" width="5.125" style="11" customWidth="1"/>
    <col min="1797" max="1797" width="10.25" style="11" customWidth="1"/>
    <col min="1798" max="1798" width="5.375" style="11" customWidth="1"/>
    <col min="1799" max="1799" width="9.25" style="11" customWidth="1"/>
    <col min="1800" max="1800" width="7" style="11" customWidth="1"/>
    <col min="1801" max="1801" width="12.5" style="11" customWidth="1"/>
    <col min="1802" max="1802" width="16" style="11" customWidth="1"/>
    <col min="1803" max="1803" width="9" style="11"/>
    <col min="1804" max="1804" width="9.5" style="11" customWidth="1"/>
    <col min="1805" max="2046" width="9" style="11"/>
    <col min="2047" max="2047" width="9" style="11" hidden="1" customWidth="1"/>
    <col min="2048" max="2048" width="6.875" style="11" customWidth="1"/>
    <col min="2049" max="2049" width="15.875" style="11" customWidth="1"/>
    <col min="2050" max="2050" width="5.75" style="11" customWidth="1"/>
    <col min="2051" max="2051" width="10.25" style="11" customWidth="1"/>
    <col min="2052" max="2052" width="5.125" style="11" customWidth="1"/>
    <col min="2053" max="2053" width="10.25" style="11" customWidth="1"/>
    <col min="2054" max="2054" width="5.375" style="11" customWidth="1"/>
    <col min="2055" max="2055" width="9.25" style="11" customWidth="1"/>
    <col min="2056" max="2056" width="7" style="11" customWidth="1"/>
    <col min="2057" max="2057" width="12.5" style="11" customWidth="1"/>
    <col min="2058" max="2058" width="16" style="11" customWidth="1"/>
    <col min="2059" max="2059" width="9" style="11"/>
    <col min="2060" max="2060" width="9.5" style="11" customWidth="1"/>
    <col min="2061" max="2302" width="9" style="11"/>
    <col min="2303" max="2303" width="9" style="11" hidden="1" customWidth="1"/>
    <col min="2304" max="2304" width="6.875" style="11" customWidth="1"/>
    <col min="2305" max="2305" width="15.875" style="11" customWidth="1"/>
    <col min="2306" max="2306" width="5.75" style="11" customWidth="1"/>
    <col min="2307" max="2307" width="10.25" style="11" customWidth="1"/>
    <col min="2308" max="2308" width="5.125" style="11" customWidth="1"/>
    <col min="2309" max="2309" width="10.25" style="11" customWidth="1"/>
    <col min="2310" max="2310" width="5.375" style="11" customWidth="1"/>
    <col min="2311" max="2311" width="9.25" style="11" customWidth="1"/>
    <col min="2312" max="2312" width="7" style="11" customWidth="1"/>
    <col min="2313" max="2313" width="12.5" style="11" customWidth="1"/>
    <col min="2314" max="2314" width="16" style="11" customWidth="1"/>
    <col min="2315" max="2315" width="9" style="11"/>
    <col min="2316" max="2316" width="9.5" style="11" customWidth="1"/>
    <col min="2317" max="2558" width="9" style="11"/>
    <col min="2559" max="2559" width="9" style="11" hidden="1" customWidth="1"/>
    <col min="2560" max="2560" width="6.875" style="11" customWidth="1"/>
    <col min="2561" max="2561" width="15.875" style="11" customWidth="1"/>
    <col min="2562" max="2562" width="5.75" style="11" customWidth="1"/>
    <col min="2563" max="2563" width="10.25" style="11" customWidth="1"/>
    <col min="2564" max="2564" width="5.125" style="11" customWidth="1"/>
    <col min="2565" max="2565" width="10.25" style="11" customWidth="1"/>
    <col min="2566" max="2566" width="5.375" style="11" customWidth="1"/>
    <col min="2567" max="2567" width="9.25" style="11" customWidth="1"/>
    <col min="2568" max="2568" width="7" style="11" customWidth="1"/>
    <col min="2569" max="2569" width="12.5" style="11" customWidth="1"/>
    <col min="2570" max="2570" width="16" style="11" customWidth="1"/>
    <col min="2571" max="2571" width="9" style="11"/>
    <col min="2572" max="2572" width="9.5" style="11" customWidth="1"/>
    <col min="2573" max="2814" width="9" style="11"/>
    <col min="2815" max="2815" width="9" style="11" hidden="1" customWidth="1"/>
    <col min="2816" max="2816" width="6.875" style="11" customWidth="1"/>
    <col min="2817" max="2817" width="15.875" style="11" customWidth="1"/>
    <col min="2818" max="2818" width="5.75" style="11" customWidth="1"/>
    <col min="2819" max="2819" width="10.25" style="11" customWidth="1"/>
    <col min="2820" max="2820" width="5.125" style="11" customWidth="1"/>
    <col min="2821" max="2821" width="10.25" style="11" customWidth="1"/>
    <col min="2822" max="2822" width="5.375" style="11" customWidth="1"/>
    <col min="2823" max="2823" width="9.25" style="11" customWidth="1"/>
    <col min="2824" max="2824" width="7" style="11" customWidth="1"/>
    <col min="2825" max="2825" width="12.5" style="11" customWidth="1"/>
    <col min="2826" max="2826" width="16" style="11" customWidth="1"/>
    <col min="2827" max="2827" width="9" style="11"/>
    <col min="2828" max="2828" width="9.5" style="11" customWidth="1"/>
    <col min="2829" max="3070" width="9" style="11"/>
    <col min="3071" max="3071" width="9" style="11" hidden="1" customWidth="1"/>
    <col min="3072" max="3072" width="6.875" style="11" customWidth="1"/>
    <col min="3073" max="3073" width="15.875" style="11" customWidth="1"/>
    <col min="3074" max="3074" width="5.75" style="11" customWidth="1"/>
    <col min="3075" max="3075" width="10.25" style="11" customWidth="1"/>
    <col min="3076" max="3076" width="5.125" style="11" customWidth="1"/>
    <col min="3077" max="3077" width="10.25" style="11" customWidth="1"/>
    <col min="3078" max="3078" width="5.375" style="11" customWidth="1"/>
    <col min="3079" max="3079" width="9.25" style="11" customWidth="1"/>
    <col min="3080" max="3080" width="7" style="11" customWidth="1"/>
    <col min="3081" max="3081" width="12.5" style="11" customWidth="1"/>
    <col min="3082" max="3082" width="16" style="11" customWidth="1"/>
    <col min="3083" max="3083" width="9" style="11"/>
    <col min="3084" max="3084" width="9.5" style="11" customWidth="1"/>
    <col min="3085" max="3326" width="9" style="11"/>
    <col min="3327" max="3327" width="9" style="11" hidden="1" customWidth="1"/>
    <col min="3328" max="3328" width="6.875" style="11" customWidth="1"/>
    <col min="3329" max="3329" width="15.875" style="11" customWidth="1"/>
    <col min="3330" max="3330" width="5.75" style="11" customWidth="1"/>
    <col min="3331" max="3331" width="10.25" style="11" customWidth="1"/>
    <col min="3332" max="3332" width="5.125" style="11" customWidth="1"/>
    <col min="3333" max="3333" width="10.25" style="11" customWidth="1"/>
    <col min="3334" max="3334" width="5.375" style="11" customWidth="1"/>
    <col min="3335" max="3335" width="9.25" style="11" customWidth="1"/>
    <col min="3336" max="3336" width="7" style="11" customWidth="1"/>
    <col min="3337" max="3337" width="12.5" style="11" customWidth="1"/>
    <col min="3338" max="3338" width="16" style="11" customWidth="1"/>
    <col min="3339" max="3339" width="9" style="11"/>
    <col min="3340" max="3340" width="9.5" style="11" customWidth="1"/>
    <col min="3341" max="3582" width="9" style="11"/>
    <col min="3583" max="3583" width="9" style="11" hidden="1" customWidth="1"/>
    <col min="3584" max="3584" width="6.875" style="11" customWidth="1"/>
    <col min="3585" max="3585" width="15.875" style="11" customWidth="1"/>
    <col min="3586" max="3586" width="5.75" style="11" customWidth="1"/>
    <col min="3587" max="3587" width="10.25" style="11" customWidth="1"/>
    <col min="3588" max="3588" width="5.125" style="11" customWidth="1"/>
    <col min="3589" max="3589" width="10.25" style="11" customWidth="1"/>
    <col min="3590" max="3590" width="5.375" style="11" customWidth="1"/>
    <col min="3591" max="3591" width="9.25" style="11" customWidth="1"/>
    <col min="3592" max="3592" width="7" style="11" customWidth="1"/>
    <col min="3593" max="3593" width="12.5" style="11" customWidth="1"/>
    <col min="3594" max="3594" width="16" style="11" customWidth="1"/>
    <col min="3595" max="3595" width="9" style="11"/>
    <col min="3596" max="3596" width="9.5" style="11" customWidth="1"/>
    <col min="3597" max="3838" width="9" style="11"/>
    <col min="3839" max="3839" width="9" style="11" hidden="1" customWidth="1"/>
    <col min="3840" max="3840" width="6.875" style="11" customWidth="1"/>
    <col min="3841" max="3841" width="15.875" style="11" customWidth="1"/>
    <col min="3842" max="3842" width="5.75" style="11" customWidth="1"/>
    <col min="3843" max="3843" width="10.25" style="11" customWidth="1"/>
    <col min="3844" max="3844" width="5.125" style="11" customWidth="1"/>
    <col min="3845" max="3845" width="10.25" style="11" customWidth="1"/>
    <col min="3846" max="3846" width="5.375" style="11" customWidth="1"/>
    <col min="3847" max="3847" width="9.25" style="11" customWidth="1"/>
    <col min="3848" max="3848" width="7" style="11" customWidth="1"/>
    <col min="3849" max="3849" width="12.5" style="11" customWidth="1"/>
    <col min="3850" max="3850" width="16" style="11" customWidth="1"/>
    <col min="3851" max="3851" width="9" style="11"/>
    <col min="3852" max="3852" width="9.5" style="11" customWidth="1"/>
    <col min="3853" max="4094" width="9" style="11"/>
    <col min="4095" max="4095" width="9" style="11" hidden="1" customWidth="1"/>
    <col min="4096" max="4096" width="6.875" style="11" customWidth="1"/>
    <col min="4097" max="4097" width="15.875" style="11" customWidth="1"/>
    <col min="4098" max="4098" width="5.75" style="11" customWidth="1"/>
    <col min="4099" max="4099" width="10.25" style="11" customWidth="1"/>
    <col min="4100" max="4100" width="5.125" style="11" customWidth="1"/>
    <col min="4101" max="4101" width="10.25" style="11" customWidth="1"/>
    <col min="4102" max="4102" width="5.375" style="11" customWidth="1"/>
    <col min="4103" max="4103" width="9.25" style="11" customWidth="1"/>
    <col min="4104" max="4104" width="7" style="11" customWidth="1"/>
    <col min="4105" max="4105" width="12.5" style="11" customWidth="1"/>
    <col min="4106" max="4106" width="16" style="11" customWidth="1"/>
    <col min="4107" max="4107" width="9" style="11"/>
    <col min="4108" max="4108" width="9.5" style="11" customWidth="1"/>
    <col min="4109" max="4350" width="9" style="11"/>
    <col min="4351" max="4351" width="9" style="11" hidden="1" customWidth="1"/>
    <col min="4352" max="4352" width="6.875" style="11" customWidth="1"/>
    <col min="4353" max="4353" width="15.875" style="11" customWidth="1"/>
    <col min="4354" max="4354" width="5.75" style="11" customWidth="1"/>
    <col min="4355" max="4355" width="10.25" style="11" customWidth="1"/>
    <col min="4356" max="4356" width="5.125" style="11" customWidth="1"/>
    <col min="4357" max="4357" width="10.25" style="11" customWidth="1"/>
    <col min="4358" max="4358" width="5.375" style="11" customWidth="1"/>
    <col min="4359" max="4359" width="9.25" style="11" customWidth="1"/>
    <col min="4360" max="4360" width="7" style="11" customWidth="1"/>
    <col min="4361" max="4361" width="12.5" style="11" customWidth="1"/>
    <col min="4362" max="4362" width="16" style="11" customWidth="1"/>
    <col min="4363" max="4363" width="9" style="11"/>
    <col min="4364" max="4364" width="9.5" style="11" customWidth="1"/>
    <col min="4365" max="4606" width="9" style="11"/>
    <col min="4607" max="4607" width="9" style="11" hidden="1" customWidth="1"/>
    <col min="4608" max="4608" width="6.875" style="11" customWidth="1"/>
    <col min="4609" max="4609" width="15.875" style="11" customWidth="1"/>
    <col min="4610" max="4610" width="5.75" style="11" customWidth="1"/>
    <col min="4611" max="4611" width="10.25" style="11" customWidth="1"/>
    <col min="4612" max="4612" width="5.125" style="11" customWidth="1"/>
    <col min="4613" max="4613" width="10.25" style="11" customWidth="1"/>
    <col min="4614" max="4614" width="5.375" style="11" customWidth="1"/>
    <col min="4615" max="4615" width="9.25" style="11" customWidth="1"/>
    <col min="4616" max="4616" width="7" style="11" customWidth="1"/>
    <col min="4617" max="4617" width="12.5" style="11" customWidth="1"/>
    <col min="4618" max="4618" width="16" style="11" customWidth="1"/>
    <col min="4619" max="4619" width="9" style="11"/>
    <col min="4620" max="4620" width="9.5" style="11" customWidth="1"/>
    <col min="4621" max="4862" width="9" style="11"/>
    <col min="4863" max="4863" width="9" style="11" hidden="1" customWidth="1"/>
    <col min="4864" max="4864" width="6.875" style="11" customWidth="1"/>
    <col min="4865" max="4865" width="15.875" style="11" customWidth="1"/>
    <col min="4866" max="4866" width="5.75" style="11" customWidth="1"/>
    <col min="4867" max="4867" width="10.25" style="11" customWidth="1"/>
    <col min="4868" max="4868" width="5.125" style="11" customWidth="1"/>
    <col min="4869" max="4869" width="10.25" style="11" customWidth="1"/>
    <col min="4870" max="4870" width="5.375" style="11" customWidth="1"/>
    <col min="4871" max="4871" width="9.25" style="11" customWidth="1"/>
    <col min="4872" max="4872" width="7" style="11" customWidth="1"/>
    <col min="4873" max="4873" width="12.5" style="11" customWidth="1"/>
    <col min="4874" max="4874" width="16" style="11" customWidth="1"/>
    <col min="4875" max="4875" width="9" style="11"/>
    <col min="4876" max="4876" width="9.5" style="11" customWidth="1"/>
    <col min="4877" max="5118" width="9" style="11"/>
    <col min="5119" max="5119" width="9" style="11" hidden="1" customWidth="1"/>
    <col min="5120" max="5120" width="6.875" style="11" customWidth="1"/>
    <col min="5121" max="5121" width="15.875" style="11" customWidth="1"/>
    <col min="5122" max="5122" width="5.75" style="11" customWidth="1"/>
    <col min="5123" max="5123" width="10.25" style="11" customWidth="1"/>
    <col min="5124" max="5124" width="5.125" style="11" customWidth="1"/>
    <col min="5125" max="5125" width="10.25" style="11" customWidth="1"/>
    <col min="5126" max="5126" width="5.375" style="11" customWidth="1"/>
    <col min="5127" max="5127" width="9.25" style="11" customWidth="1"/>
    <col min="5128" max="5128" width="7" style="11" customWidth="1"/>
    <col min="5129" max="5129" width="12.5" style="11" customWidth="1"/>
    <col min="5130" max="5130" width="16" style="11" customWidth="1"/>
    <col min="5131" max="5131" width="9" style="11"/>
    <col min="5132" max="5132" width="9.5" style="11" customWidth="1"/>
    <col min="5133" max="5374" width="9" style="11"/>
    <col min="5375" max="5375" width="9" style="11" hidden="1" customWidth="1"/>
    <col min="5376" max="5376" width="6.875" style="11" customWidth="1"/>
    <col min="5377" max="5377" width="15.875" style="11" customWidth="1"/>
    <col min="5378" max="5378" width="5.75" style="11" customWidth="1"/>
    <col min="5379" max="5379" width="10.25" style="11" customWidth="1"/>
    <col min="5380" max="5380" width="5.125" style="11" customWidth="1"/>
    <col min="5381" max="5381" width="10.25" style="11" customWidth="1"/>
    <col min="5382" max="5382" width="5.375" style="11" customWidth="1"/>
    <col min="5383" max="5383" width="9.25" style="11" customWidth="1"/>
    <col min="5384" max="5384" width="7" style="11" customWidth="1"/>
    <col min="5385" max="5385" width="12.5" style="11" customWidth="1"/>
    <col min="5386" max="5386" width="16" style="11" customWidth="1"/>
    <col min="5387" max="5387" width="9" style="11"/>
    <col min="5388" max="5388" width="9.5" style="11" customWidth="1"/>
    <col min="5389" max="5630" width="9" style="11"/>
    <col min="5631" max="5631" width="9" style="11" hidden="1" customWidth="1"/>
    <col min="5632" max="5632" width="6.875" style="11" customWidth="1"/>
    <col min="5633" max="5633" width="15.875" style="11" customWidth="1"/>
    <col min="5634" max="5634" width="5.75" style="11" customWidth="1"/>
    <col min="5635" max="5635" width="10.25" style="11" customWidth="1"/>
    <col min="5636" max="5636" width="5.125" style="11" customWidth="1"/>
    <col min="5637" max="5637" width="10.25" style="11" customWidth="1"/>
    <col min="5638" max="5638" width="5.375" style="11" customWidth="1"/>
    <col min="5639" max="5639" width="9.25" style="11" customWidth="1"/>
    <col min="5640" max="5640" width="7" style="11" customWidth="1"/>
    <col min="5641" max="5641" width="12.5" style="11" customWidth="1"/>
    <col min="5642" max="5642" width="16" style="11" customWidth="1"/>
    <col min="5643" max="5643" width="9" style="11"/>
    <col min="5644" max="5644" width="9.5" style="11" customWidth="1"/>
    <col min="5645" max="5886" width="9" style="11"/>
    <col min="5887" max="5887" width="9" style="11" hidden="1" customWidth="1"/>
    <col min="5888" max="5888" width="6.875" style="11" customWidth="1"/>
    <col min="5889" max="5889" width="15.875" style="11" customWidth="1"/>
    <col min="5890" max="5890" width="5.75" style="11" customWidth="1"/>
    <col min="5891" max="5891" width="10.25" style="11" customWidth="1"/>
    <col min="5892" max="5892" width="5.125" style="11" customWidth="1"/>
    <col min="5893" max="5893" width="10.25" style="11" customWidth="1"/>
    <col min="5894" max="5894" width="5.375" style="11" customWidth="1"/>
    <col min="5895" max="5895" width="9.25" style="11" customWidth="1"/>
    <col min="5896" max="5896" width="7" style="11" customWidth="1"/>
    <col min="5897" max="5897" width="12.5" style="11" customWidth="1"/>
    <col min="5898" max="5898" width="16" style="11" customWidth="1"/>
    <col min="5899" max="5899" width="9" style="11"/>
    <col min="5900" max="5900" width="9.5" style="11" customWidth="1"/>
    <col min="5901" max="6142" width="9" style="11"/>
    <col min="6143" max="6143" width="9" style="11" hidden="1" customWidth="1"/>
    <col min="6144" max="6144" width="6.875" style="11" customWidth="1"/>
    <col min="6145" max="6145" width="15.875" style="11" customWidth="1"/>
    <col min="6146" max="6146" width="5.75" style="11" customWidth="1"/>
    <col min="6147" max="6147" width="10.25" style="11" customWidth="1"/>
    <col min="6148" max="6148" width="5.125" style="11" customWidth="1"/>
    <col min="6149" max="6149" width="10.25" style="11" customWidth="1"/>
    <col min="6150" max="6150" width="5.375" style="11" customWidth="1"/>
    <col min="6151" max="6151" width="9.25" style="11" customWidth="1"/>
    <col min="6152" max="6152" width="7" style="11" customWidth="1"/>
    <col min="6153" max="6153" width="12.5" style="11" customWidth="1"/>
    <col min="6154" max="6154" width="16" style="11" customWidth="1"/>
    <col min="6155" max="6155" width="9" style="11"/>
    <col min="6156" max="6156" width="9.5" style="11" customWidth="1"/>
    <col min="6157" max="6398" width="9" style="11"/>
    <col min="6399" max="6399" width="9" style="11" hidden="1" customWidth="1"/>
    <col min="6400" max="6400" width="6.875" style="11" customWidth="1"/>
    <col min="6401" max="6401" width="15.875" style="11" customWidth="1"/>
    <col min="6402" max="6402" width="5.75" style="11" customWidth="1"/>
    <col min="6403" max="6403" width="10.25" style="11" customWidth="1"/>
    <col min="6404" max="6404" width="5.125" style="11" customWidth="1"/>
    <col min="6405" max="6405" width="10.25" style="11" customWidth="1"/>
    <col min="6406" max="6406" width="5.375" style="11" customWidth="1"/>
    <col min="6407" max="6407" width="9.25" style="11" customWidth="1"/>
    <col min="6408" max="6408" width="7" style="11" customWidth="1"/>
    <col min="6409" max="6409" width="12.5" style="11" customWidth="1"/>
    <col min="6410" max="6410" width="16" style="11" customWidth="1"/>
    <col min="6411" max="6411" width="9" style="11"/>
    <col min="6412" max="6412" width="9.5" style="11" customWidth="1"/>
    <col min="6413" max="6654" width="9" style="11"/>
    <col min="6655" max="6655" width="9" style="11" hidden="1" customWidth="1"/>
    <col min="6656" max="6656" width="6.875" style="11" customWidth="1"/>
    <col min="6657" max="6657" width="15.875" style="11" customWidth="1"/>
    <col min="6658" max="6658" width="5.75" style="11" customWidth="1"/>
    <col min="6659" max="6659" width="10.25" style="11" customWidth="1"/>
    <col min="6660" max="6660" width="5.125" style="11" customWidth="1"/>
    <col min="6661" max="6661" width="10.25" style="11" customWidth="1"/>
    <col min="6662" max="6662" width="5.375" style="11" customWidth="1"/>
    <col min="6663" max="6663" width="9.25" style="11" customWidth="1"/>
    <col min="6664" max="6664" width="7" style="11" customWidth="1"/>
    <col min="6665" max="6665" width="12.5" style="11" customWidth="1"/>
    <col min="6666" max="6666" width="16" style="11" customWidth="1"/>
    <col min="6667" max="6667" width="9" style="11"/>
    <col min="6668" max="6668" width="9.5" style="11" customWidth="1"/>
    <col min="6669" max="6910" width="9" style="11"/>
    <col min="6911" max="6911" width="9" style="11" hidden="1" customWidth="1"/>
    <col min="6912" max="6912" width="6.875" style="11" customWidth="1"/>
    <col min="6913" max="6913" width="15.875" style="11" customWidth="1"/>
    <col min="6914" max="6914" width="5.75" style="11" customWidth="1"/>
    <col min="6915" max="6915" width="10.25" style="11" customWidth="1"/>
    <col min="6916" max="6916" width="5.125" style="11" customWidth="1"/>
    <col min="6917" max="6917" width="10.25" style="11" customWidth="1"/>
    <col min="6918" max="6918" width="5.375" style="11" customWidth="1"/>
    <col min="6919" max="6919" width="9.25" style="11" customWidth="1"/>
    <col min="6920" max="6920" width="7" style="11" customWidth="1"/>
    <col min="6921" max="6921" width="12.5" style="11" customWidth="1"/>
    <col min="6922" max="6922" width="16" style="11" customWidth="1"/>
    <col min="6923" max="6923" width="9" style="11"/>
    <col min="6924" max="6924" width="9.5" style="11" customWidth="1"/>
    <col min="6925" max="7166" width="9" style="11"/>
    <col min="7167" max="7167" width="9" style="11" hidden="1" customWidth="1"/>
    <col min="7168" max="7168" width="6.875" style="11" customWidth="1"/>
    <col min="7169" max="7169" width="15.875" style="11" customWidth="1"/>
    <col min="7170" max="7170" width="5.75" style="11" customWidth="1"/>
    <col min="7171" max="7171" width="10.25" style="11" customWidth="1"/>
    <col min="7172" max="7172" width="5.125" style="11" customWidth="1"/>
    <col min="7173" max="7173" width="10.25" style="11" customWidth="1"/>
    <col min="7174" max="7174" width="5.375" style="11" customWidth="1"/>
    <col min="7175" max="7175" width="9.25" style="11" customWidth="1"/>
    <col min="7176" max="7176" width="7" style="11" customWidth="1"/>
    <col min="7177" max="7177" width="12.5" style="11" customWidth="1"/>
    <col min="7178" max="7178" width="16" style="11" customWidth="1"/>
    <col min="7179" max="7179" width="9" style="11"/>
    <col min="7180" max="7180" width="9.5" style="11" customWidth="1"/>
    <col min="7181" max="7422" width="9" style="11"/>
    <col min="7423" max="7423" width="9" style="11" hidden="1" customWidth="1"/>
    <col min="7424" max="7424" width="6.875" style="11" customWidth="1"/>
    <col min="7425" max="7425" width="15.875" style="11" customWidth="1"/>
    <col min="7426" max="7426" width="5.75" style="11" customWidth="1"/>
    <col min="7427" max="7427" width="10.25" style="11" customWidth="1"/>
    <col min="7428" max="7428" width="5.125" style="11" customWidth="1"/>
    <col min="7429" max="7429" width="10.25" style="11" customWidth="1"/>
    <col min="7430" max="7430" width="5.375" style="11" customWidth="1"/>
    <col min="7431" max="7431" width="9.25" style="11" customWidth="1"/>
    <col min="7432" max="7432" width="7" style="11" customWidth="1"/>
    <col min="7433" max="7433" width="12.5" style="11" customWidth="1"/>
    <col min="7434" max="7434" width="16" style="11" customWidth="1"/>
    <col min="7435" max="7435" width="9" style="11"/>
    <col min="7436" max="7436" width="9.5" style="11" customWidth="1"/>
    <col min="7437" max="7678" width="9" style="11"/>
    <col min="7679" max="7679" width="9" style="11" hidden="1" customWidth="1"/>
    <col min="7680" max="7680" width="6.875" style="11" customWidth="1"/>
    <col min="7681" max="7681" width="15.875" style="11" customWidth="1"/>
    <col min="7682" max="7682" width="5.75" style="11" customWidth="1"/>
    <col min="7683" max="7683" width="10.25" style="11" customWidth="1"/>
    <col min="7684" max="7684" width="5.125" style="11" customWidth="1"/>
    <col min="7685" max="7685" width="10.25" style="11" customWidth="1"/>
    <col min="7686" max="7686" width="5.375" style="11" customWidth="1"/>
    <col min="7687" max="7687" width="9.25" style="11" customWidth="1"/>
    <col min="7688" max="7688" width="7" style="11" customWidth="1"/>
    <col min="7689" max="7689" width="12.5" style="11" customWidth="1"/>
    <col min="7690" max="7690" width="16" style="11" customWidth="1"/>
    <col min="7691" max="7691" width="9" style="11"/>
    <col min="7692" max="7692" width="9.5" style="11" customWidth="1"/>
    <col min="7693" max="7934" width="9" style="11"/>
    <col min="7935" max="7935" width="9" style="11" hidden="1" customWidth="1"/>
    <col min="7936" max="7936" width="6.875" style="11" customWidth="1"/>
    <col min="7937" max="7937" width="15.875" style="11" customWidth="1"/>
    <col min="7938" max="7938" width="5.75" style="11" customWidth="1"/>
    <col min="7939" max="7939" width="10.25" style="11" customWidth="1"/>
    <col min="7940" max="7940" width="5.125" style="11" customWidth="1"/>
    <col min="7941" max="7941" width="10.25" style="11" customWidth="1"/>
    <col min="7942" max="7942" width="5.375" style="11" customWidth="1"/>
    <col min="7943" max="7943" width="9.25" style="11" customWidth="1"/>
    <col min="7944" max="7944" width="7" style="11" customWidth="1"/>
    <col min="7945" max="7945" width="12.5" style="11" customWidth="1"/>
    <col min="7946" max="7946" width="16" style="11" customWidth="1"/>
    <col min="7947" max="7947" width="9" style="11"/>
    <col min="7948" max="7948" width="9.5" style="11" customWidth="1"/>
    <col min="7949" max="8190" width="9" style="11"/>
    <col min="8191" max="8191" width="9" style="11" hidden="1" customWidth="1"/>
    <col min="8192" max="8192" width="6.875" style="11" customWidth="1"/>
    <col min="8193" max="8193" width="15.875" style="11" customWidth="1"/>
    <col min="8194" max="8194" width="5.75" style="11" customWidth="1"/>
    <col min="8195" max="8195" width="10.25" style="11" customWidth="1"/>
    <col min="8196" max="8196" width="5.125" style="11" customWidth="1"/>
    <col min="8197" max="8197" width="10.25" style="11" customWidth="1"/>
    <col min="8198" max="8198" width="5.375" style="11" customWidth="1"/>
    <col min="8199" max="8199" width="9.25" style="11" customWidth="1"/>
    <col min="8200" max="8200" width="7" style="11" customWidth="1"/>
    <col min="8201" max="8201" width="12.5" style="11" customWidth="1"/>
    <col min="8202" max="8202" width="16" style="11" customWidth="1"/>
    <col min="8203" max="8203" width="9" style="11"/>
    <col min="8204" max="8204" width="9.5" style="11" customWidth="1"/>
    <col min="8205" max="8446" width="9" style="11"/>
    <col min="8447" max="8447" width="9" style="11" hidden="1" customWidth="1"/>
    <col min="8448" max="8448" width="6.875" style="11" customWidth="1"/>
    <col min="8449" max="8449" width="15.875" style="11" customWidth="1"/>
    <col min="8450" max="8450" width="5.75" style="11" customWidth="1"/>
    <col min="8451" max="8451" width="10.25" style="11" customWidth="1"/>
    <col min="8452" max="8452" width="5.125" style="11" customWidth="1"/>
    <col min="8453" max="8453" width="10.25" style="11" customWidth="1"/>
    <col min="8454" max="8454" width="5.375" style="11" customWidth="1"/>
    <col min="8455" max="8455" width="9.25" style="11" customWidth="1"/>
    <col min="8456" max="8456" width="7" style="11" customWidth="1"/>
    <col min="8457" max="8457" width="12.5" style="11" customWidth="1"/>
    <col min="8458" max="8458" width="16" style="11" customWidth="1"/>
    <col min="8459" max="8459" width="9" style="11"/>
    <col min="8460" max="8460" width="9.5" style="11" customWidth="1"/>
    <col min="8461" max="8702" width="9" style="11"/>
    <col min="8703" max="8703" width="9" style="11" hidden="1" customWidth="1"/>
    <col min="8704" max="8704" width="6.875" style="11" customWidth="1"/>
    <col min="8705" max="8705" width="15.875" style="11" customWidth="1"/>
    <col min="8706" max="8706" width="5.75" style="11" customWidth="1"/>
    <col min="8707" max="8707" width="10.25" style="11" customWidth="1"/>
    <col min="8708" max="8708" width="5.125" style="11" customWidth="1"/>
    <col min="8709" max="8709" width="10.25" style="11" customWidth="1"/>
    <col min="8710" max="8710" width="5.375" style="11" customWidth="1"/>
    <col min="8711" max="8711" width="9.25" style="11" customWidth="1"/>
    <col min="8712" max="8712" width="7" style="11" customWidth="1"/>
    <col min="8713" max="8713" width="12.5" style="11" customWidth="1"/>
    <col min="8714" max="8714" width="16" style="11" customWidth="1"/>
    <col min="8715" max="8715" width="9" style="11"/>
    <col min="8716" max="8716" width="9.5" style="11" customWidth="1"/>
    <col min="8717" max="8958" width="9" style="11"/>
    <col min="8959" max="8959" width="9" style="11" hidden="1" customWidth="1"/>
    <col min="8960" max="8960" width="6.875" style="11" customWidth="1"/>
    <col min="8961" max="8961" width="15.875" style="11" customWidth="1"/>
    <col min="8962" max="8962" width="5.75" style="11" customWidth="1"/>
    <col min="8963" max="8963" width="10.25" style="11" customWidth="1"/>
    <col min="8964" max="8964" width="5.125" style="11" customWidth="1"/>
    <col min="8965" max="8965" width="10.25" style="11" customWidth="1"/>
    <col min="8966" max="8966" width="5.375" style="11" customWidth="1"/>
    <col min="8967" max="8967" width="9.25" style="11" customWidth="1"/>
    <col min="8968" max="8968" width="7" style="11" customWidth="1"/>
    <col min="8969" max="8969" width="12.5" style="11" customWidth="1"/>
    <col min="8970" max="8970" width="16" style="11" customWidth="1"/>
    <col min="8971" max="8971" width="9" style="11"/>
    <col min="8972" max="8972" width="9.5" style="11" customWidth="1"/>
    <col min="8973" max="9214" width="9" style="11"/>
    <col min="9215" max="9215" width="9" style="11" hidden="1" customWidth="1"/>
    <col min="9216" max="9216" width="6.875" style="11" customWidth="1"/>
    <col min="9217" max="9217" width="15.875" style="11" customWidth="1"/>
    <col min="9218" max="9218" width="5.75" style="11" customWidth="1"/>
    <col min="9219" max="9219" width="10.25" style="11" customWidth="1"/>
    <col min="9220" max="9220" width="5.125" style="11" customWidth="1"/>
    <col min="9221" max="9221" width="10.25" style="11" customWidth="1"/>
    <col min="9222" max="9222" width="5.375" style="11" customWidth="1"/>
    <col min="9223" max="9223" width="9.25" style="11" customWidth="1"/>
    <col min="9224" max="9224" width="7" style="11" customWidth="1"/>
    <col min="9225" max="9225" width="12.5" style="11" customWidth="1"/>
    <col min="9226" max="9226" width="16" style="11" customWidth="1"/>
    <col min="9227" max="9227" width="9" style="11"/>
    <col min="9228" max="9228" width="9.5" style="11" customWidth="1"/>
    <col min="9229" max="9470" width="9" style="11"/>
    <col min="9471" max="9471" width="9" style="11" hidden="1" customWidth="1"/>
    <col min="9472" max="9472" width="6.875" style="11" customWidth="1"/>
    <col min="9473" max="9473" width="15.875" style="11" customWidth="1"/>
    <col min="9474" max="9474" width="5.75" style="11" customWidth="1"/>
    <col min="9475" max="9475" width="10.25" style="11" customWidth="1"/>
    <col min="9476" max="9476" width="5.125" style="11" customWidth="1"/>
    <col min="9477" max="9477" width="10.25" style="11" customWidth="1"/>
    <col min="9478" max="9478" width="5.375" style="11" customWidth="1"/>
    <col min="9479" max="9479" width="9.25" style="11" customWidth="1"/>
    <col min="9480" max="9480" width="7" style="11" customWidth="1"/>
    <col min="9481" max="9481" width="12.5" style="11" customWidth="1"/>
    <col min="9482" max="9482" width="16" style="11" customWidth="1"/>
    <col min="9483" max="9483" width="9" style="11"/>
    <col min="9484" max="9484" width="9.5" style="11" customWidth="1"/>
    <col min="9485" max="9726" width="9" style="11"/>
    <col min="9727" max="9727" width="9" style="11" hidden="1" customWidth="1"/>
    <col min="9728" max="9728" width="6.875" style="11" customWidth="1"/>
    <col min="9729" max="9729" width="15.875" style="11" customWidth="1"/>
    <col min="9730" max="9730" width="5.75" style="11" customWidth="1"/>
    <col min="9731" max="9731" width="10.25" style="11" customWidth="1"/>
    <col min="9732" max="9732" width="5.125" style="11" customWidth="1"/>
    <col min="9733" max="9733" width="10.25" style="11" customWidth="1"/>
    <col min="9734" max="9734" width="5.375" style="11" customWidth="1"/>
    <col min="9735" max="9735" width="9.25" style="11" customWidth="1"/>
    <col min="9736" max="9736" width="7" style="11" customWidth="1"/>
    <col min="9737" max="9737" width="12.5" style="11" customWidth="1"/>
    <col min="9738" max="9738" width="16" style="11" customWidth="1"/>
    <col min="9739" max="9739" width="9" style="11"/>
    <col min="9740" max="9740" width="9.5" style="11" customWidth="1"/>
    <col min="9741" max="9982" width="9" style="11"/>
    <col min="9983" max="9983" width="9" style="11" hidden="1" customWidth="1"/>
    <col min="9984" max="9984" width="6.875" style="11" customWidth="1"/>
    <col min="9985" max="9985" width="15.875" style="11" customWidth="1"/>
    <col min="9986" max="9986" width="5.75" style="11" customWidth="1"/>
    <col min="9987" max="9987" width="10.25" style="11" customWidth="1"/>
    <col min="9988" max="9988" width="5.125" style="11" customWidth="1"/>
    <col min="9989" max="9989" width="10.25" style="11" customWidth="1"/>
    <col min="9990" max="9990" width="5.375" style="11" customWidth="1"/>
    <col min="9991" max="9991" width="9.25" style="11" customWidth="1"/>
    <col min="9992" max="9992" width="7" style="11" customWidth="1"/>
    <col min="9993" max="9993" width="12.5" style="11" customWidth="1"/>
    <col min="9994" max="9994" width="16" style="11" customWidth="1"/>
    <col min="9995" max="9995" width="9" style="11"/>
    <col min="9996" max="9996" width="9.5" style="11" customWidth="1"/>
    <col min="9997" max="10238" width="9" style="11"/>
    <col min="10239" max="10239" width="9" style="11" hidden="1" customWidth="1"/>
    <col min="10240" max="10240" width="6.875" style="11" customWidth="1"/>
    <col min="10241" max="10241" width="15.875" style="11" customWidth="1"/>
    <col min="10242" max="10242" width="5.75" style="11" customWidth="1"/>
    <col min="10243" max="10243" width="10.25" style="11" customWidth="1"/>
    <col min="10244" max="10244" width="5.125" style="11" customWidth="1"/>
    <col min="10245" max="10245" width="10.25" style="11" customWidth="1"/>
    <col min="10246" max="10246" width="5.375" style="11" customWidth="1"/>
    <col min="10247" max="10247" width="9.25" style="11" customWidth="1"/>
    <col min="10248" max="10248" width="7" style="11" customWidth="1"/>
    <col min="10249" max="10249" width="12.5" style="11" customWidth="1"/>
    <col min="10250" max="10250" width="16" style="11" customWidth="1"/>
    <col min="10251" max="10251" width="9" style="11"/>
    <col min="10252" max="10252" width="9.5" style="11" customWidth="1"/>
    <col min="10253" max="10494" width="9" style="11"/>
    <col min="10495" max="10495" width="9" style="11" hidden="1" customWidth="1"/>
    <col min="10496" max="10496" width="6.875" style="11" customWidth="1"/>
    <col min="10497" max="10497" width="15.875" style="11" customWidth="1"/>
    <col min="10498" max="10498" width="5.75" style="11" customWidth="1"/>
    <col min="10499" max="10499" width="10.25" style="11" customWidth="1"/>
    <col min="10500" max="10500" width="5.125" style="11" customWidth="1"/>
    <col min="10501" max="10501" width="10.25" style="11" customWidth="1"/>
    <col min="10502" max="10502" width="5.375" style="11" customWidth="1"/>
    <col min="10503" max="10503" width="9.25" style="11" customWidth="1"/>
    <col min="10504" max="10504" width="7" style="11" customWidth="1"/>
    <col min="10505" max="10505" width="12.5" style="11" customWidth="1"/>
    <col min="10506" max="10506" width="16" style="11" customWidth="1"/>
    <col min="10507" max="10507" width="9" style="11"/>
    <col min="10508" max="10508" width="9.5" style="11" customWidth="1"/>
    <col min="10509" max="10750" width="9" style="11"/>
    <col min="10751" max="10751" width="9" style="11" hidden="1" customWidth="1"/>
    <col min="10752" max="10752" width="6.875" style="11" customWidth="1"/>
    <col min="10753" max="10753" width="15.875" style="11" customWidth="1"/>
    <col min="10754" max="10754" width="5.75" style="11" customWidth="1"/>
    <col min="10755" max="10755" width="10.25" style="11" customWidth="1"/>
    <col min="10756" max="10756" width="5.125" style="11" customWidth="1"/>
    <col min="10757" max="10757" width="10.25" style="11" customWidth="1"/>
    <col min="10758" max="10758" width="5.375" style="11" customWidth="1"/>
    <col min="10759" max="10759" width="9.25" style="11" customWidth="1"/>
    <col min="10760" max="10760" width="7" style="11" customWidth="1"/>
    <col min="10761" max="10761" width="12.5" style="11" customWidth="1"/>
    <col min="10762" max="10762" width="16" style="11" customWidth="1"/>
    <col min="10763" max="10763" width="9" style="11"/>
    <col min="10764" max="10764" width="9.5" style="11" customWidth="1"/>
    <col min="10765" max="11006" width="9" style="11"/>
    <col min="11007" max="11007" width="9" style="11" hidden="1" customWidth="1"/>
    <col min="11008" max="11008" width="6.875" style="11" customWidth="1"/>
    <col min="11009" max="11009" width="15.875" style="11" customWidth="1"/>
    <col min="11010" max="11010" width="5.75" style="11" customWidth="1"/>
    <col min="11011" max="11011" width="10.25" style="11" customWidth="1"/>
    <col min="11012" max="11012" width="5.125" style="11" customWidth="1"/>
    <col min="11013" max="11013" width="10.25" style="11" customWidth="1"/>
    <col min="11014" max="11014" width="5.375" style="11" customWidth="1"/>
    <col min="11015" max="11015" width="9.25" style="11" customWidth="1"/>
    <col min="11016" max="11016" width="7" style="11" customWidth="1"/>
    <col min="11017" max="11017" width="12.5" style="11" customWidth="1"/>
    <col min="11018" max="11018" width="16" style="11" customWidth="1"/>
    <col min="11019" max="11019" width="9" style="11"/>
    <col min="11020" max="11020" width="9.5" style="11" customWidth="1"/>
    <col min="11021" max="11262" width="9" style="11"/>
    <col min="11263" max="11263" width="9" style="11" hidden="1" customWidth="1"/>
    <col min="11264" max="11264" width="6.875" style="11" customWidth="1"/>
    <col min="11265" max="11265" width="15.875" style="11" customWidth="1"/>
    <col min="11266" max="11266" width="5.75" style="11" customWidth="1"/>
    <col min="11267" max="11267" width="10.25" style="11" customWidth="1"/>
    <col min="11268" max="11268" width="5.125" style="11" customWidth="1"/>
    <col min="11269" max="11269" width="10.25" style="11" customWidth="1"/>
    <col min="11270" max="11270" width="5.375" style="11" customWidth="1"/>
    <col min="11271" max="11271" width="9.25" style="11" customWidth="1"/>
    <col min="11272" max="11272" width="7" style="11" customWidth="1"/>
    <col min="11273" max="11273" width="12.5" style="11" customWidth="1"/>
    <col min="11274" max="11274" width="16" style="11" customWidth="1"/>
    <col min="11275" max="11275" width="9" style="11"/>
    <col min="11276" max="11276" width="9.5" style="11" customWidth="1"/>
    <col min="11277" max="11518" width="9" style="11"/>
    <col min="11519" max="11519" width="9" style="11" hidden="1" customWidth="1"/>
    <col min="11520" max="11520" width="6.875" style="11" customWidth="1"/>
    <col min="11521" max="11521" width="15.875" style="11" customWidth="1"/>
    <col min="11522" max="11522" width="5.75" style="11" customWidth="1"/>
    <col min="11523" max="11523" width="10.25" style="11" customWidth="1"/>
    <col min="11524" max="11524" width="5.125" style="11" customWidth="1"/>
    <col min="11525" max="11525" width="10.25" style="11" customWidth="1"/>
    <col min="11526" max="11526" width="5.375" style="11" customWidth="1"/>
    <col min="11527" max="11527" width="9.25" style="11" customWidth="1"/>
    <col min="11528" max="11528" width="7" style="11" customWidth="1"/>
    <col min="11529" max="11529" width="12.5" style="11" customWidth="1"/>
    <col min="11530" max="11530" width="16" style="11" customWidth="1"/>
    <col min="11531" max="11531" width="9" style="11"/>
    <col min="11532" max="11532" width="9.5" style="11" customWidth="1"/>
    <col min="11533" max="11774" width="9" style="11"/>
    <col min="11775" max="11775" width="9" style="11" hidden="1" customWidth="1"/>
    <col min="11776" max="11776" width="6.875" style="11" customWidth="1"/>
    <col min="11777" max="11777" width="15.875" style="11" customWidth="1"/>
    <col min="11778" max="11778" width="5.75" style="11" customWidth="1"/>
    <col min="11779" max="11779" width="10.25" style="11" customWidth="1"/>
    <col min="11780" max="11780" width="5.125" style="11" customWidth="1"/>
    <col min="11781" max="11781" width="10.25" style="11" customWidth="1"/>
    <col min="11782" max="11782" width="5.375" style="11" customWidth="1"/>
    <col min="11783" max="11783" width="9.25" style="11" customWidth="1"/>
    <col min="11784" max="11784" width="7" style="11" customWidth="1"/>
    <col min="11785" max="11785" width="12.5" style="11" customWidth="1"/>
    <col min="11786" max="11786" width="16" style="11" customWidth="1"/>
    <col min="11787" max="11787" width="9" style="11"/>
    <col min="11788" max="11788" width="9.5" style="11" customWidth="1"/>
    <col min="11789" max="12030" width="9" style="11"/>
    <col min="12031" max="12031" width="9" style="11" hidden="1" customWidth="1"/>
    <col min="12032" max="12032" width="6.875" style="11" customWidth="1"/>
    <col min="12033" max="12033" width="15.875" style="11" customWidth="1"/>
    <col min="12034" max="12034" width="5.75" style="11" customWidth="1"/>
    <col min="12035" max="12035" width="10.25" style="11" customWidth="1"/>
    <col min="12036" max="12036" width="5.125" style="11" customWidth="1"/>
    <col min="12037" max="12037" width="10.25" style="11" customWidth="1"/>
    <col min="12038" max="12038" width="5.375" style="11" customWidth="1"/>
    <col min="12039" max="12039" width="9.25" style="11" customWidth="1"/>
    <col min="12040" max="12040" width="7" style="11" customWidth="1"/>
    <col min="12041" max="12041" width="12.5" style="11" customWidth="1"/>
    <col min="12042" max="12042" width="16" style="11" customWidth="1"/>
    <col min="12043" max="12043" width="9" style="11"/>
    <col min="12044" max="12044" width="9.5" style="11" customWidth="1"/>
    <col min="12045" max="12286" width="9" style="11"/>
    <col min="12287" max="12287" width="9" style="11" hidden="1" customWidth="1"/>
    <col min="12288" max="12288" width="6.875" style="11" customWidth="1"/>
    <col min="12289" max="12289" width="15.875" style="11" customWidth="1"/>
    <col min="12290" max="12290" width="5.75" style="11" customWidth="1"/>
    <col min="12291" max="12291" width="10.25" style="11" customWidth="1"/>
    <col min="12292" max="12292" width="5.125" style="11" customWidth="1"/>
    <col min="12293" max="12293" width="10.25" style="11" customWidth="1"/>
    <col min="12294" max="12294" width="5.375" style="11" customWidth="1"/>
    <col min="12295" max="12295" width="9.25" style="11" customWidth="1"/>
    <col min="12296" max="12296" width="7" style="11" customWidth="1"/>
    <col min="12297" max="12297" width="12.5" style="11" customWidth="1"/>
    <col min="12298" max="12298" width="16" style="11" customWidth="1"/>
    <col min="12299" max="12299" width="9" style="11"/>
    <col min="12300" max="12300" width="9.5" style="11" customWidth="1"/>
    <col min="12301" max="12542" width="9" style="11"/>
    <col min="12543" max="12543" width="9" style="11" hidden="1" customWidth="1"/>
    <col min="12544" max="12544" width="6.875" style="11" customWidth="1"/>
    <col min="12545" max="12545" width="15.875" style="11" customWidth="1"/>
    <col min="12546" max="12546" width="5.75" style="11" customWidth="1"/>
    <col min="12547" max="12547" width="10.25" style="11" customWidth="1"/>
    <col min="12548" max="12548" width="5.125" style="11" customWidth="1"/>
    <col min="12549" max="12549" width="10.25" style="11" customWidth="1"/>
    <col min="12550" max="12550" width="5.375" style="11" customWidth="1"/>
    <col min="12551" max="12551" width="9.25" style="11" customWidth="1"/>
    <col min="12552" max="12552" width="7" style="11" customWidth="1"/>
    <col min="12553" max="12553" width="12.5" style="11" customWidth="1"/>
    <col min="12554" max="12554" width="16" style="11" customWidth="1"/>
    <col min="12555" max="12555" width="9" style="11"/>
    <col min="12556" max="12556" width="9.5" style="11" customWidth="1"/>
    <col min="12557" max="12798" width="9" style="11"/>
    <col min="12799" max="12799" width="9" style="11" hidden="1" customWidth="1"/>
    <col min="12800" max="12800" width="6.875" style="11" customWidth="1"/>
    <col min="12801" max="12801" width="15.875" style="11" customWidth="1"/>
    <col min="12802" max="12802" width="5.75" style="11" customWidth="1"/>
    <col min="12803" max="12803" width="10.25" style="11" customWidth="1"/>
    <col min="12804" max="12804" width="5.125" style="11" customWidth="1"/>
    <col min="12805" max="12805" width="10.25" style="11" customWidth="1"/>
    <col min="12806" max="12806" width="5.375" style="11" customWidth="1"/>
    <col min="12807" max="12807" width="9.25" style="11" customWidth="1"/>
    <col min="12808" max="12808" width="7" style="11" customWidth="1"/>
    <col min="12809" max="12809" width="12.5" style="11" customWidth="1"/>
    <col min="12810" max="12810" width="16" style="11" customWidth="1"/>
    <col min="12811" max="12811" width="9" style="11"/>
    <col min="12812" max="12812" width="9.5" style="11" customWidth="1"/>
    <col min="12813" max="13054" width="9" style="11"/>
    <col min="13055" max="13055" width="9" style="11" hidden="1" customWidth="1"/>
    <col min="13056" max="13056" width="6.875" style="11" customWidth="1"/>
    <col min="13057" max="13057" width="15.875" style="11" customWidth="1"/>
    <col min="13058" max="13058" width="5.75" style="11" customWidth="1"/>
    <col min="13059" max="13059" width="10.25" style="11" customWidth="1"/>
    <col min="13060" max="13060" width="5.125" style="11" customWidth="1"/>
    <col min="13061" max="13061" width="10.25" style="11" customWidth="1"/>
    <col min="13062" max="13062" width="5.375" style="11" customWidth="1"/>
    <col min="13063" max="13063" width="9.25" style="11" customWidth="1"/>
    <col min="13064" max="13064" width="7" style="11" customWidth="1"/>
    <col min="13065" max="13065" width="12.5" style="11" customWidth="1"/>
    <col min="13066" max="13066" width="16" style="11" customWidth="1"/>
    <col min="13067" max="13067" width="9" style="11"/>
    <col min="13068" max="13068" width="9.5" style="11" customWidth="1"/>
    <col min="13069" max="13310" width="9" style="11"/>
    <col min="13311" max="13311" width="9" style="11" hidden="1" customWidth="1"/>
    <col min="13312" max="13312" width="6.875" style="11" customWidth="1"/>
    <col min="13313" max="13313" width="15.875" style="11" customWidth="1"/>
    <col min="13314" max="13314" width="5.75" style="11" customWidth="1"/>
    <col min="13315" max="13315" width="10.25" style="11" customWidth="1"/>
    <col min="13316" max="13316" width="5.125" style="11" customWidth="1"/>
    <col min="13317" max="13317" width="10.25" style="11" customWidth="1"/>
    <col min="13318" max="13318" width="5.375" style="11" customWidth="1"/>
    <col min="13319" max="13319" width="9.25" style="11" customWidth="1"/>
    <col min="13320" max="13320" width="7" style="11" customWidth="1"/>
    <col min="13321" max="13321" width="12.5" style="11" customWidth="1"/>
    <col min="13322" max="13322" width="16" style="11" customWidth="1"/>
    <col min="13323" max="13323" width="9" style="11"/>
    <col min="13324" max="13324" width="9.5" style="11" customWidth="1"/>
    <col min="13325" max="13566" width="9" style="11"/>
    <col min="13567" max="13567" width="9" style="11" hidden="1" customWidth="1"/>
    <col min="13568" max="13568" width="6.875" style="11" customWidth="1"/>
    <col min="13569" max="13569" width="15.875" style="11" customWidth="1"/>
    <col min="13570" max="13570" width="5.75" style="11" customWidth="1"/>
    <col min="13571" max="13571" width="10.25" style="11" customWidth="1"/>
    <col min="13572" max="13572" width="5.125" style="11" customWidth="1"/>
    <col min="13573" max="13573" width="10.25" style="11" customWidth="1"/>
    <col min="13574" max="13574" width="5.375" style="11" customWidth="1"/>
    <col min="13575" max="13575" width="9.25" style="11" customWidth="1"/>
    <col min="13576" max="13576" width="7" style="11" customWidth="1"/>
    <col min="13577" max="13577" width="12.5" style="11" customWidth="1"/>
    <col min="13578" max="13578" width="16" style="11" customWidth="1"/>
    <col min="13579" max="13579" width="9" style="11"/>
    <col min="13580" max="13580" width="9.5" style="11" customWidth="1"/>
    <col min="13581" max="13822" width="9" style="11"/>
    <col min="13823" max="13823" width="9" style="11" hidden="1" customWidth="1"/>
    <col min="13824" max="13824" width="6.875" style="11" customWidth="1"/>
    <col min="13825" max="13825" width="15.875" style="11" customWidth="1"/>
    <col min="13826" max="13826" width="5.75" style="11" customWidth="1"/>
    <col min="13827" max="13827" width="10.25" style="11" customWidth="1"/>
    <col min="13828" max="13828" width="5.125" style="11" customWidth="1"/>
    <col min="13829" max="13829" width="10.25" style="11" customWidth="1"/>
    <col min="13830" max="13830" width="5.375" style="11" customWidth="1"/>
    <col min="13831" max="13831" width="9.25" style="11" customWidth="1"/>
    <col min="13832" max="13832" width="7" style="11" customWidth="1"/>
    <col min="13833" max="13833" width="12.5" style="11" customWidth="1"/>
    <col min="13834" max="13834" width="16" style="11" customWidth="1"/>
    <col min="13835" max="13835" width="9" style="11"/>
    <col min="13836" max="13836" width="9.5" style="11" customWidth="1"/>
    <col min="13837" max="14078" width="9" style="11"/>
    <col min="14079" max="14079" width="9" style="11" hidden="1" customWidth="1"/>
    <col min="14080" max="14080" width="6.875" style="11" customWidth="1"/>
    <col min="14081" max="14081" width="15.875" style="11" customWidth="1"/>
    <col min="14082" max="14082" width="5.75" style="11" customWidth="1"/>
    <col min="14083" max="14083" width="10.25" style="11" customWidth="1"/>
    <col min="14084" max="14084" width="5.125" style="11" customWidth="1"/>
    <col min="14085" max="14085" width="10.25" style="11" customWidth="1"/>
    <col min="14086" max="14086" width="5.375" style="11" customWidth="1"/>
    <col min="14087" max="14087" width="9.25" style="11" customWidth="1"/>
    <col min="14088" max="14088" width="7" style="11" customWidth="1"/>
    <col min="14089" max="14089" width="12.5" style="11" customWidth="1"/>
    <col min="14090" max="14090" width="16" style="11" customWidth="1"/>
    <col min="14091" max="14091" width="9" style="11"/>
    <col min="14092" max="14092" width="9.5" style="11" customWidth="1"/>
    <col min="14093" max="14334" width="9" style="11"/>
    <col min="14335" max="14335" width="9" style="11" hidden="1" customWidth="1"/>
    <col min="14336" max="14336" width="6.875" style="11" customWidth="1"/>
    <col min="14337" max="14337" width="15.875" style="11" customWidth="1"/>
    <col min="14338" max="14338" width="5.75" style="11" customWidth="1"/>
    <col min="14339" max="14339" width="10.25" style="11" customWidth="1"/>
    <col min="14340" max="14340" width="5.125" style="11" customWidth="1"/>
    <col min="14341" max="14341" width="10.25" style="11" customWidth="1"/>
    <col min="14342" max="14342" width="5.375" style="11" customWidth="1"/>
    <col min="14343" max="14343" width="9.25" style="11" customWidth="1"/>
    <col min="14344" max="14344" width="7" style="11" customWidth="1"/>
    <col min="14345" max="14345" width="12.5" style="11" customWidth="1"/>
    <col min="14346" max="14346" width="16" style="11" customWidth="1"/>
    <col min="14347" max="14347" width="9" style="11"/>
    <col min="14348" max="14348" width="9.5" style="11" customWidth="1"/>
    <col min="14349" max="14590" width="9" style="11"/>
    <col min="14591" max="14591" width="9" style="11" hidden="1" customWidth="1"/>
    <col min="14592" max="14592" width="6.875" style="11" customWidth="1"/>
    <col min="14593" max="14593" width="15.875" style="11" customWidth="1"/>
    <col min="14594" max="14594" width="5.75" style="11" customWidth="1"/>
    <col min="14595" max="14595" width="10.25" style="11" customWidth="1"/>
    <col min="14596" max="14596" width="5.125" style="11" customWidth="1"/>
    <col min="14597" max="14597" width="10.25" style="11" customWidth="1"/>
    <col min="14598" max="14598" width="5.375" style="11" customWidth="1"/>
    <col min="14599" max="14599" width="9.25" style="11" customWidth="1"/>
    <col min="14600" max="14600" width="7" style="11" customWidth="1"/>
    <col min="14601" max="14601" width="12.5" style="11" customWidth="1"/>
    <col min="14602" max="14602" width="16" style="11" customWidth="1"/>
    <col min="14603" max="14603" width="9" style="11"/>
    <col min="14604" max="14604" width="9.5" style="11" customWidth="1"/>
    <col min="14605" max="14846" width="9" style="11"/>
    <col min="14847" max="14847" width="9" style="11" hidden="1" customWidth="1"/>
    <col min="14848" max="14848" width="6.875" style="11" customWidth="1"/>
    <col min="14849" max="14849" width="15.875" style="11" customWidth="1"/>
    <col min="14850" max="14850" width="5.75" style="11" customWidth="1"/>
    <col min="14851" max="14851" width="10.25" style="11" customWidth="1"/>
    <col min="14852" max="14852" width="5.125" style="11" customWidth="1"/>
    <col min="14853" max="14853" width="10.25" style="11" customWidth="1"/>
    <col min="14854" max="14854" width="5.375" style="11" customWidth="1"/>
    <col min="14855" max="14855" width="9.25" style="11" customWidth="1"/>
    <col min="14856" max="14856" width="7" style="11" customWidth="1"/>
    <col min="14857" max="14857" width="12.5" style="11" customWidth="1"/>
    <col min="14858" max="14858" width="16" style="11" customWidth="1"/>
    <col min="14859" max="14859" width="9" style="11"/>
    <col min="14860" max="14860" width="9.5" style="11" customWidth="1"/>
    <col min="14861" max="15102" width="9" style="11"/>
    <col min="15103" max="15103" width="9" style="11" hidden="1" customWidth="1"/>
    <col min="15104" max="15104" width="6.875" style="11" customWidth="1"/>
    <col min="15105" max="15105" width="15.875" style="11" customWidth="1"/>
    <col min="15106" max="15106" width="5.75" style="11" customWidth="1"/>
    <col min="15107" max="15107" width="10.25" style="11" customWidth="1"/>
    <col min="15108" max="15108" width="5.125" style="11" customWidth="1"/>
    <col min="15109" max="15109" width="10.25" style="11" customWidth="1"/>
    <col min="15110" max="15110" width="5.375" style="11" customWidth="1"/>
    <col min="15111" max="15111" width="9.25" style="11" customWidth="1"/>
    <col min="15112" max="15112" width="7" style="11" customWidth="1"/>
    <col min="15113" max="15113" width="12.5" style="11" customWidth="1"/>
    <col min="15114" max="15114" width="16" style="11" customWidth="1"/>
    <col min="15115" max="15115" width="9" style="11"/>
    <col min="15116" max="15116" width="9.5" style="11" customWidth="1"/>
    <col min="15117" max="15358" width="9" style="11"/>
    <col min="15359" max="15359" width="9" style="11" hidden="1" customWidth="1"/>
    <col min="15360" max="15360" width="6.875" style="11" customWidth="1"/>
    <col min="15361" max="15361" width="15.875" style="11" customWidth="1"/>
    <col min="15362" max="15362" width="5.75" style="11" customWidth="1"/>
    <col min="15363" max="15363" width="10.25" style="11" customWidth="1"/>
    <col min="15364" max="15364" width="5.125" style="11" customWidth="1"/>
    <col min="15365" max="15365" width="10.25" style="11" customWidth="1"/>
    <col min="15366" max="15366" width="5.375" style="11" customWidth="1"/>
    <col min="15367" max="15367" width="9.25" style="11" customWidth="1"/>
    <col min="15368" max="15368" width="7" style="11" customWidth="1"/>
    <col min="15369" max="15369" width="12.5" style="11" customWidth="1"/>
    <col min="15370" max="15370" width="16" style="11" customWidth="1"/>
    <col min="15371" max="15371" width="9" style="11"/>
    <col min="15372" max="15372" width="9.5" style="11" customWidth="1"/>
    <col min="15373" max="15614" width="9" style="11"/>
    <col min="15615" max="15615" width="9" style="11" hidden="1" customWidth="1"/>
    <col min="15616" max="15616" width="6.875" style="11" customWidth="1"/>
    <col min="15617" max="15617" width="15.875" style="11" customWidth="1"/>
    <col min="15618" max="15618" width="5.75" style="11" customWidth="1"/>
    <col min="15619" max="15619" width="10.25" style="11" customWidth="1"/>
    <col min="15620" max="15620" width="5.125" style="11" customWidth="1"/>
    <col min="15621" max="15621" width="10.25" style="11" customWidth="1"/>
    <col min="15622" max="15622" width="5.375" style="11" customWidth="1"/>
    <col min="15623" max="15623" width="9.25" style="11" customWidth="1"/>
    <col min="15624" max="15624" width="7" style="11" customWidth="1"/>
    <col min="15625" max="15625" width="12.5" style="11" customWidth="1"/>
    <col min="15626" max="15626" width="16" style="11" customWidth="1"/>
    <col min="15627" max="15627" width="9" style="11"/>
    <col min="15628" max="15628" width="9.5" style="11" customWidth="1"/>
    <col min="15629" max="15870" width="9" style="11"/>
    <col min="15871" max="15871" width="9" style="11" hidden="1" customWidth="1"/>
    <col min="15872" max="15872" width="6.875" style="11" customWidth="1"/>
    <col min="15873" max="15873" width="15.875" style="11" customWidth="1"/>
    <col min="15874" max="15874" width="5.75" style="11" customWidth="1"/>
    <col min="15875" max="15875" width="10.25" style="11" customWidth="1"/>
    <col min="15876" max="15876" width="5.125" style="11" customWidth="1"/>
    <col min="15877" max="15877" width="10.25" style="11" customWidth="1"/>
    <col min="15878" max="15878" width="5.375" style="11" customWidth="1"/>
    <col min="15879" max="15879" width="9.25" style="11" customWidth="1"/>
    <col min="15880" max="15880" width="7" style="11" customWidth="1"/>
    <col min="15881" max="15881" width="12.5" style="11" customWidth="1"/>
    <col min="15882" max="15882" width="16" style="11" customWidth="1"/>
    <col min="15883" max="15883" width="9" style="11"/>
    <col min="15884" max="15884" width="9.5" style="11" customWidth="1"/>
    <col min="15885" max="16126" width="9" style="11"/>
    <col min="16127" max="16127" width="9" style="11" hidden="1" customWidth="1"/>
    <col min="16128" max="16128" width="6.875" style="11" customWidth="1"/>
    <col min="16129" max="16129" width="15.875" style="11" customWidth="1"/>
    <col min="16130" max="16130" width="5.75" style="11" customWidth="1"/>
    <col min="16131" max="16131" width="10.25" style="11" customWidth="1"/>
    <col min="16132" max="16132" width="5.125" style="11" customWidth="1"/>
    <col min="16133" max="16133" width="10.25" style="11" customWidth="1"/>
    <col min="16134" max="16134" width="5.375" style="11" customWidth="1"/>
    <col min="16135" max="16135" width="9.25" style="11" customWidth="1"/>
    <col min="16136" max="16136" width="7" style="11" customWidth="1"/>
    <col min="16137" max="16137" width="12.5" style="11" customWidth="1"/>
    <col min="16138" max="16138" width="16" style="11" customWidth="1"/>
    <col min="16139" max="16139" width="9" style="11"/>
    <col min="16140" max="16140" width="9.5" style="11" customWidth="1"/>
    <col min="16141" max="16384" width="9" style="11"/>
  </cols>
  <sheetData>
    <row r="1" spans="1:14" ht="48" customHeight="1" x14ac:dyDescent="0.15">
      <c r="A1" s="12" t="s">
        <v>88</v>
      </c>
      <c r="B1" s="13">
        <v>189</v>
      </c>
      <c r="C1" s="13">
        <v>331453</v>
      </c>
      <c r="D1" s="13">
        <v>19</v>
      </c>
      <c r="E1" s="13">
        <v>37023</v>
      </c>
      <c r="F1" s="13">
        <v>15</v>
      </c>
      <c r="G1" s="13">
        <v>18973</v>
      </c>
      <c r="H1" s="13">
        <v>11</v>
      </c>
      <c r="I1" s="13">
        <v>15022</v>
      </c>
      <c r="J1" s="21"/>
      <c r="K1" s="22"/>
      <c r="L1" s="23"/>
      <c r="M1" s="23"/>
      <c r="N1" s="23"/>
    </row>
    <row r="2" spans="1:14" ht="15" x14ac:dyDescent="0.15">
      <c r="A2" s="14" t="s">
        <v>89</v>
      </c>
      <c r="B2" s="15">
        <f>周报!D61</f>
        <v>132</v>
      </c>
      <c r="C2" s="15">
        <f>周报!E61</f>
        <v>232214.6</v>
      </c>
      <c r="D2" s="15">
        <f>周报!F61</f>
        <v>10</v>
      </c>
      <c r="E2" s="15">
        <f>周报!G61</f>
        <v>22131</v>
      </c>
      <c r="F2" s="15">
        <f>周报!H61</f>
        <v>6</v>
      </c>
      <c r="G2" s="15">
        <f>周报!I61</f>
        <v>7902.5</v>
      </c>
      <c r="H2" s="15">
        <f>周报!J61</f>
        <v>7</v>
      </c>
      <c r="I2" s="15">
        <f>周报!K61</f>
        <v>6396</v>
      </c>
      <c r="J2" s="24" t="s">
        <v>79</v>
      </c>
      <c r="K2" s="25">
        <f>C2+E2+G2+I2</f>
        <v>268644.09999999998</v>
      </c>
      <c r="L2" s="24"/>
      <c r="M2" s="26"/>
    </row>
    <row r="3" spans="1:14" ht="15" x14ac:dyDescent="0.15">
      <c r="A3" s="14" t="s">
        <v>90</v>
      </c>
      <c r="B3" s="15"/>
      <c r="C3" s="16">
        <f>C2-C1</f>
        <v>-99238.399999999994</v>
      </c>
      <c r="D3" s="16"/>
      <c r="E3" s="16">
        <f>E2-E1</f>
        <v>-14892</v>
      </c>
      <c r="F3" s="16"/>
      <c r="G3" s="16">
        <f>G2-G1</f>
        <v>-11070.5</v>
      </c>
      <c r="H3" s="16"/>
      <c r="I3" s="16">
        <f>I2-I1</f>
        <v>-8626</v>
      </c>
      <c r="J3" s="24"/>
      <c r="K3" s="25"/>
      <c r="L3" s="24"/>
      <c r="M3" s="26"/>
    </row>
    <row r="4" spans="1:14" ht="15" x14ac:dyDescent="0.15">
      <c r="A4" s="14" t="s">
        <v>91</v>
      </c>
      <c r="B4" s="15"/>
      <c r="C4" s="16">
        <f>C2/B2</f>
        <v>1759.2015151515152</v>
      </c>
      <c r="D4" s="15"/>
      <c r="E4" s="16">
        <f>E2/D2</f>
        <v>2213.1</v>
      </c>
      <c r="F4" s="15"/>
      <c r="G4" s="16">
        <f>G2/F2</f>
        <v>1317.0833333333333</v>
      </c>
      <c r="H4" s="15"/>
      <c r="I4" s="16">
        <f>I2/H2</f>
        <v>913.71428571428567</v>
      </c>
      <c r="J4" s="24"/>
      <c r="K4" s="25"/>
      <c r="L4" s="24"/>
      <c r="M4" s="26"/>
    </row>
    <row r="5" spans="1:14" ht="15" x14ac:dyDescent="0.15">
      <c r="A5" s="14" t="s">
        <v>90</v>
      </c>
      <c r="B5" s="15"/>
      <c r="C5" s="17">
        <f>ROUND((C2-C1)/C1,2)</f>
        <v>-0.3</v>
      </c>
      <c r="D5" s="17"/>
      <c r="E5" s="17">
        <f>ROUND((E2-E1)/E1,2)</f>
        <v>-0.4</v>
      </c>
      <c r="F5" s="17"/>
      <c r="G5" s="17">
        <f>ROUND((G2-G1)/G1,2)</f>
        <v>-0.57999999999999996</v>
      </c>
      <c r="H5" s="17"/>
      <c r="I5" s="17">
        <f>ROUND((I2-I1)/I1,2)</f>
        <v>-0.56999999999999995</v>
      </c>
      <c r="J5" s="24"/>
      <c r="K5" s="25"/>
      <c r="L5" s="24"/>
      <c r="M5" s="26"/>
    </row>
    <row r="6" spans="1:14" ht="15" x14ac:dyDescent="0.15">
      <c r="A6" s="14"/>
      <c r="B6" s="15"/>
      <c r="C6" s="17">
        <f>C2/K2</f>
        <v>0.86439493739114326</v>
      </c>
      <c r="D6" s="17"/>
      <c r="E6" s="17">
        <f>E2/K2</f>
        <v>8.2380368673646662E-2</v>
      </c>
      <c r="F6" s="17"/>
      <c r="G6" s="17">
        <f>G2/K2</f>
        <v>2.9416242530545061E-2</v>
      </c>
      <c r="H6" s="17"/>
      <c r="I6" s="17">
        <f>I2/K2</f>
        <v>2.3808451404665133E-2</v>
      </c>
      <c r="J6" s="24"/>
      <c r="K6" s="25"/>
      <c r="L6" s="24"/>
      <c r="M6" s="26"/>
    </row>
    <row r="7" spans="1:14" ht="70.5" customHeight="1" x14ac:dyDescent="0.15">
      <c r="A7" s="91" t="s">
        <v>129</v>
      </c>
      <c r="B7" s="92"/>
      <c r="C7" s="92"/>
      <c r="D7" s="92"/>
      <c r="E7" s="92"/>
      <c r="F7" s="92"/>
      <c r="G7" s="92"/>
      <c r="H7" s="92"/>
      <c r="I7" s="93"/>
      <c r="J7" s="24"/>
      <c r="K7" s="23"/>
      <c r="L7" s="23"/>
      <c r="M7" s="23"/>
      <c r="N7" s="23"/>
    </row>
    <row r="8" spans="1:14" ht="55.5" customHeight="1" x14ac:dyDescent="0.15">
      <c r="A8" s="91" t="s">
        <v>130</v>
      </c>
      <c r="B8" s="92"/>
      <c r="C8" s="92"/>
      <c r="D8" s="92"/>
      <c r="E8" s="92"/>
      <c r="F8" s="92"/>
      <c r="G8" s="92"/>
      <c r="H8" s="92"/>
      <c r="I8" s="93"/>
      <c r="K8" s="10"/>
      <c r="L8" s="23"/>
      <c r="M8" s="23"/>
    </row>
    <row r="9" spans="1:14" ht="29.25" customHeight="1" x14ac:dyDescent="0.15">
      <c r="L9" s="10"/>
      <c r="M9" s="10"/>
    </row>
    <row r="10" spans="1:14" ht="14.25" x14ac:dyDescent="0.15">
      <c r="C10" s="18" t="s">
        <v>87</v>
      </c>
      <c r="L10" s="10"/>
      <c r="M10" s="10"/>
    </row>
    <row r="11" spans="1:14" ht="15.75" customHeight="1" x14ac:dyDescent="0.3">
      <c r="E11" s="19"/>
      <c r="H11" s="20"/>
      <c r="L11" s="10"/>
      <c r="M11" s="10"/>
    </row>
    <row r="12" spans="1:14" x14ac:dyDescent="0.15">
      <c r="E12" s="19"/>
      <c r="J12" s="10"/>
      <c r="L12" s="10"/>
    </row>
    <row r="13" spans="1:14" x14ac:dyDescent="0.15">
      <c r="E13" s="19"/>
      <c r="J13" s="10"/>
      <c r="L13" s="10"/>
    </row>
    <row r="14" spans="1:14" x14ac:dyDescent="0.15">
      <c r="E14" s="19"/>
      <c r="J14" s="10"/>
      <c r="L14" s="10"/>
    </row>
    <row r="15" spans="1:14" s="10" customFormat="1" x14ac:dyDescent="0.15">
      <c r="A15" s="11"/>
      <c r="B15" s="11"/>
      <c r="C15" s="11"/>
      <c r="D15" s="11"/>
      <c r="E15" s="19"/>
      <c r="F15" s="11"/>
      <c r="G15" s="11"/>
      <c r="H15" s="11"/>
      <c r="I15" s="11"/>
      <c r="J15" s="11"/>
    </row>
    <row r="16" spans="1:14" s="10" customForma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0" t="s">
        <v>84</v>
      </c>
    </row>
    <row r="17" spans="1:15" s="10" customFormat="1" x14ac:dyDescent="0.15">
      <c r="A17" s="11"/>
      <c r="B17" s="11"/>
      <c r="C17" s="11"/>
      <c r="D17" s="11"/>
      <c r="E17" s="19"/>
      <c r="F17" s="11"/>
      <c r="G17" s="11"/>
      <c r="H17" s="11"/>
      <c r="I17" s="11"/>
      <c r="J17" s="11"/>
    </row>
    <row r="18" spans="1:15" x14ac:dyDescent="0.15">
      <c r="L18" s="10"/>
      <c r="M18" s="10"/>
      <c r="N18" s="10"/>
      <c r="O18" s="10"/>
    </row>
    <row r="19" spans="1:15" x14ac:dyDescent="0.15">
      <c r="E19" s="19"/>
      <c r="L19" s="10"/>
      <c r="M19" s="10"/>
      <c r="N19" s="10"/>
      <c r="O19" s="10"/>
    </row>
    <row r="20" spans="1:15" x14ac:dyDescent="0.15">
      <c r="O20" s="10"/>
    </row>
    <row r="21" spans="1:15" x14ac:dyDescent="0.15">
      <c r="L21" s="10"/>
      <c r="M21" s="10"/>
      <c r="N21" s="10"/>
      <c r="O21" s="10"/>
    </row>
    <row r="22" spans="1:15" x14ac:dyDescent="0.15">
      <c r="L22" s="10"/>
      <c r="M22" s="10"/>
      <c r="N22" s="10"/>
      <c r="O22" s="10"/>
    </row>
    <row r="23" spans="1:15" x14ac:dyDescent="0.15">
      <c r="L23" s="10"/>
      <c r="M23" s="10"/>
      <c r="N23" s="10"/>
      <c r="O23" s="10"/>
    </row>
    <row r="24" spans="1:15" x14ac:dyDescent="0.15">
      <c r="L24" s="10"/>
      <c r="M24" s="10"/>
      <c r="N24" s="10"/>
      <c r="O24" s="10"/>
    </row>
    <row r="25" spans="1:15" x14ac:dyDescent="0.15">
      <c r="L25" s="10"/>
      <c r="M25" s="10"/>
      <c r="N25" s="10"/>
      <c r="O25" s="10"/>
    </row>
    <row r="26" spans="1:15" x14ac:dyDescent="0.15">
      <c r="L26" s="10"/>
      <c r="M26" s="10"/>
      <c r="N26" s="10"/>
      <c r="O26" s="10"/>
    </row>
    <row r="27" spans="1:15" x14ac:dyDescent="0.15">
      <c r="L27" s="10"/>
      <c r="N27" s="10"/>
      <c r="O27" s="10"/>
    </row>
    <row r="28" spans="1:15" x14ac:dyDescent="0.15">
      <c r="L28" s="10"/>
      <c r="N28" s="10"/>
      <c r="O28" s="10"/>
    </row>
    <row r="29" spans="1:15" x14ac:dyDescent="0.15">
      <c r="N29" s="10"/>
      <c r="O29" s="10"/>
    </row>
    <row r="30" spans="1:15" x14ac:dyDescent="0.15">
      <c r="N30" s="10"/>
      <c r="O30" s="10"/>
    </row>
    <row r="31" spans="1:15" x14ac:dyDescent="0.15">
      <c r="O31" s="10"/>
    </row>
    <row r="32" spans="1:15" x14ac:dyDescent="0.15">
      <c r="O32" s="10"/>
    </row>
  </sheetData>
  <mergeCells count="2">
    <mergeCell ref="A7:I7"/>
    <mergeCell ref="A8:I8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9"/>
  <sheetViews>
    <sheetView workbookViewId="0">
      <selection activeCell="C29" activeCellId="1" sqref="D14 C29"/>
    </sheetView>
  </sheetViews>
  <sheetFormatPr defaultRowHeight="12" x14ac:dyDescent="0.15"/>
  <cols>
    <col min="1" max="1" width="13.25" style="1" customWidth="1"/>
    <col min="2" max="2" width="8.625" style="4" customWidth="1"/>
    <col min="3" max="3" width="7.625" style="4" customWidth="1"/>
    <col min="4" max="4" width="9" style="5" customWidth="1"/>
    <col min="5" max="5" width="12" style="5" customWidth="1"/>
    <col min="6" max="6" width="9" style="5" customWidth="1"/>
    <col min="7" max="7" width="5" style="4" customWidth="1"/>
    <col min="8" max="8" width="6.875" style="4" customWidth="1"/>
    <col min="9" max="9" width="7.125" style="4" customWidth="1"/>
    <col min="10" max="10" width="8.75" style="5" customWidth="1"/>
    <col min="11" max="12" width="5.875" style="4" customWidth="1"/>
    <col min="13" max="13" width="4.75" style="4" customWidth="1"/>
    <col min="14" max="14" width="6.75" style="4" customWidth="1"/>
    <col min="15" max="15" width="6.875" style="6" customWidth="1"/>
    <col min="16" max="16" width="5.375" style="4" customWidth="1"/>
    <col min="17" max="17" width="5.625" style="4" customWidth="1"/>
    <col min="18" max="18" width="3.875" style="4" customWidth="1"/>
    <col min="19" max="19" width="5.875" style="4" customWidth="1"/>
    <col min="20" max="20" width="7.375" style="4" customWidth="1"/>
    <col min="21" max="21" width="4.875" style="4" customWidth="1"/>
    <col min="22" max="22" width="5.875" style="4" customWidth="1"/>
    <col min="23" max="23" width="4" style="4" customWidth="1"/>
    <col min="24" max="24" width="5.875" style="4" customWidth="1"/>
    <col min="25" max="25" width="7.875" style="4" customWidth="1"/>
    <col min="26" max="66" width="22.625" style="1" bestFit="1" customWidth="1"/>
    <col min="67" max="70" width="23.125" style="1" bestFit="1" customWidth="1"/>
    <col min="71" max="72" width="21.25" style="1" bestFit="1" customWidth="1"/>
    <col min="73" max="74" width="23.125" style="1" bestFit="1" customWidth="1"/>
    <col min="75" max="76" width="21.25" style="1" bestFit="1" customWidth="1"/>
    <col min="77" max="256" width="9" style="1"/>
    <col min="257" max="257" width="13.25" style="1" customWidth="1"/>
    <col min="258" max="258" width="8.625" style="1" customWidth="1"/>
    <col min="259" max="259" width="7.625" style="1" customWidth="1"/>
    <col min="260" max="260" width="9" style="1"/>
    <col min="261" max="261" width="12" style="1" customWidth="1"/>
    <col min="262" max="262" width="9" style="1" customWidth="1"/>
    <col min="263" max="263" width="5" style="1" customWidth="1"/>
    <col min="264" max="264" width="6.875" style="1" customWidth="1"/>
    <col min="265" max="265" width="7.125" style="1" customWidth="1"/>
    <col min="266" max="266" width="8.75" style="1" customWidth="1"/>
    <col min="267" max="268" width="5.875" style="1" customWidth="1"/>
    <col min="269" max="269" width="4.75" style="1" customWidth="1"/>
    <col min="270" max="270" width="6.75" style="1" customWidth="1"/>
    <col min="271" max="271" width="6.875" style="1" customWidth="1"/>
    <col min="272" max="272" width="5.375" style="1" customWidth="1"/>
    <col min="273" max="273" width="5.625" style="1" customWidth="1"/>
    <col min="274" max="274" width="3.875" style="1" customWidth="1"/>
    <col min="275" max="275" width="5.875" style="1" customWidth="1"/>
    <col min="276" max="276" width="7.375" style="1" customWidth="1"/>
    <col min="277" max="277" width="4.875" style="1" customWidth="1"/>
    <col min="278" max="278" width="5.875" style="1" customWidth="1"/>
    <col min="279" max="279" width="4" style="1" customWidth="1"/>
    <col min="280" max="280" width="5.875" style="1" customWidth="1"/>
    <col min="281" max="281" width="7.875" style="1" customWidth="1"/>
    <col min="282" max="322" width="22.625" style="1" bestFit="1" customWidth="1"/>
    <col min="323" max="326" width="23.125" style="1" bestFit="1" customWidth="1"/>
    <col min="327" max="328" width="21.25" style="1" bestFit="1" customWidth="1"/>
    <col min="329" max="330" width="23.125" style="1" bestFit="1" customWidth="1"/>
    <col min="331" max="332" width="21.25" style="1" bestFit="1" customWidth="1"/>
    <col min="333" max="512" width="9" style="1"/>
    <col min="513" max="513" width="13.25" style="1" customWidth="1"/>
    <col min="514" max="514" width="8.625" style="1" customWidth="1"/>
    <col min="515" max="515" width="7.625" style="1" customWidth="1"/>
    <col min="516" max="516" width="9" style="1"/>
    <col min="517" max="517" width="12" style="1" customWidth="1"/>
    <col min="518" max="518" width="9" style="1" customWidth="1"/>
    <col min="519" max="519" width="5" style="1" customWidth="1"/>
    <col min="520" max="520" width="6.875" style="1" customWidth="1"/>
    <col min="521" max="521" width="7.125" style="1" customWidth="1"/>
    <col min="522" max="522" width="8.75" style="1" customWidth="1"/>
    <col min="523" max="524" width="5.875" style="1" customWidth="1"/>
    <col min="525" max="525" width="4.75" style="1" customWidth="1"/>
    <col min="526" max="526" width="6.75" style="1" customWidth="1"/>
    <col min="527" max="527" width="6.875" style="1" customWidth="1"/>
    <col min="528" max="528" width="5.375" style="1" customWidth="1"/>
    <col min="529" max="529" width="5.625" style="1" customWidth="1"/>
    <col min="530" max="530" width="3.875" style="1" customWidth="1"/>
    <col min="531" max="531" width="5.875" style="1" customWidth="1"/>
    <col min="532" max="532" width="7.375" style="1" customWidth="1"/>
    <col min="533" max="533" width="4.875" style="1" customWidth="1"/>
    <col min="534" max="534" width="5.875" style="1" customWidth="1"/>
    <col min="535" max="535" width="4" style="1" customWidth="1"/>
    <col min="536" max="536" width="5.875" style="1" customWidth="1"/>
    <col min="537" max="537" width="7.875" style="1" customWidth="1"/>
    <col min="538" max="578" width="22.625" style="1" bestFit="1" customWidth="1"/>
    <col min="579" max="582" width="23.125" style="1" bestFit="1" customWidth="1"/>
    <col min="583" max="584" width="21.25" style="1" bestFit="1" customWidth="1"/>
    <col min="585" max="586" width="23.125" style="1" bestFit="1" customWidth="1"/>
    <col min="587" max="588" width="21.25" style="1" bestFit="1" customWidth="1"/>
    <col min="589" max="768" width="9" style="1"/>
    <col min="769" max="769" width="13.25" style="1" customWidth="1"/>
    <col min="770" max="770" width="8.625" style="1" customWidth="1"/>
    <col min="771" max="771" width="7.625" style="1" customWidth="1"/>
    <col min="772" max="772" width="9" style="1"/>
    <col min="773" max="773" width="12" style="1" customWidth="1"/>
    <col min="774" max="774" width="9" style="1" customWidth="1"/>
    <col min="775" max="775" width="5" style="1" customWidth="1"/>
    <col min="776" max="776" width="6.875" style="1" customWidth="1"/>
    <col min="777" max="777" width="7.125" style="1" customWidth="1"/>
    <col min="778" max="778" width="8.75" style="1" customWidth="1"/>
    <col min="779" max="780" width="5.875" style="1" customWidth="1"/>
    <col min="781" max="781" width="4.75" style="1" customWidth="1"/>
    <col min="782" max="782" width="6.75" style="1" customWidth="1"/>
    <col min="783" max="783" width="6.875" style="1" customWidth="1"/>
    <col min="784" max="784" width="5.375" style="1" customWidth="1"/>
    <col min="785" max="785" width="5.625" style="1" customWidth="1"/>
    <col min="786" max="786" width="3.875" style="1" customWidth="1"/>
    <col min="787" max="787" width="5.875" style="1" customWidth="1"/>
    <col min="788" max="788" width="7.375" style="1" customWidth="1"/>
    <col min="789" max="789" width="4.875" style="1" customWidth="1"/>
    <col min="790" max="790" width="5.875" style="1" customWidth="1"/>
    <col min="791" max="791" width="4" style="1" customWidth="1"/>
    <col min="792" max="792" width="5.875" style="1" customWidth="1"/>
    <col min="793" max="793" width="7.875" style="1" customWidth="1"/>
    <col min="794" max="834" width="22.625" style="1" bestFit="1" customWidth="1"/>
    <col min="835" max="838" width="23.125" style="1" bestFit="1" customWidth="1"/>
    <col min="839" max="840" width="21.25" style="1" bestFit="1" customWidth="1"/>
    <col min="841" max="842" width="23.125" style="1" bestFit="1" customWidth="1"/>
    <col min="843" max="844" width="21.25" style="1" bestFit="1" customWidth="1"/>
    <col min="845" max="1024" width="9" style="1"/>
    <col min="1025" max="1025" width="13.25" style="1" customWidth="1"/>
    <col min="1026" max="1026" width="8.625" style="1" customWidth="1"/>
    <col min="1027" max="1027" width="7.625" style="1" customWidth="1"/>
    <col min="1028" max="1028" width="9" style="1"/>
    <col min="1029" max="1029" width="12" style="1" customWidth="1"/>
    <col min="1030" max="1030" width="9" style="1" customWidth="1"/>
    <col min="1031" max="1031" width="5" style="1" customWidth="1"/>
    <col min="1032" max="1032" width="6.875" style="1" customWidth="1"/>
    <col min="1033" max="1033" width="7.125" style="1" customWidth="1"/>
    <col min="1034" max="1034" width="8.75" style="1" customWidth="1"/>
    <col min="1035" max="1036" width="5.875" style="1" customWidth="1"/>
    <col min="1037" max="1037" width="4.75" style="1" customWidth="1"/>
    <col min="1038" max="1038" width="6.75" style="1" customWidth="1"/>
    <col min="1039" max="1039" width="6.875" style="1" customWidth="1"/>
    <col min="1040" max="1040" width="5.375" style="1" customWidth="1"/>
    <col min="1041" max="1041" width="5.625" style="1" customWidth="1"/>
    <col min="1042" max="1042" width="3.875" style="1" customWidth="1"/>
    <col min="1043" max="1043" width="5.875" style="1" customWidth="1"/>
    <col min="1044" max="1044" width="7.375" style="1" customWidth="1"/>
    <col min="1045" max="1045" width="4.875" style="1" customWidth="1"/>
    <col min="1046" max="1046" width="5.875" style="1" customWidth="1"/>
    <col min="1047" max="1047" width="4" style="1" customWidth="1"/>
    <col min="1048" max="1048" width="5.875" style="1" customWidth="1"/>
    <col min="1049" max="1049" width="7.875" style="1" customWidth="1"/>
    <col min="1050" max="1090" width="22.625" style="1" bestFit="1" customWidth="1"/>
    <col min="1091" max="1094" width="23.125" style="1" bestFit="1" customWidth="1"/>
    <col min="1095" max="1096" width="21.25" style="1" bestFit="1" customWidth="1"/>
    <col min="1097" max="1098" width="23.125" style="1" bestFit="1" customWidth="1"/>
    <col min="1099" max="1100" width="21.25" style="1" bestFit="1" customWidth="1"/>
    <col min="1101" max="1280" width="9" style="1"/>
    <col min="1281" max="1281" width="13.25" style="1" customWidth="1"/>
    <col min="1282" max="1282" width="8.625" style="1" customWidth="1"/>
    <col min="1283" max="1283" width="7.625" style="1" customWidth="1"/>
    <col min="1284" max="1284" width="9" style="1"/>
    <col min="1285" max="1285" width="12" style="1" customWidth="1"/>
    <col min="1286" max="1286" width="9" style="1" customWidth="1"/>
    <col min="1287" max="1287" width="5" style="1" customWidth="1"/>
    <col min="1288" max="1288" width="6.875" style="1" customWidth="1"/>
    <col min="1289" max="1289" width="7.125" style="1" customWidth="1"/>
    <col min="1290" max="1290" width="8.75" style="1" customWidth="1"/>
    <col min="1291" max="1292" width="5.875" style="1" customWidth="1"/>
    <col min="1293" max="1293" width="4.75" style="1" customWidth="1"/>
    <col min="1294" max="1294" width="6.75" style="1" customWidth="1"/>
    <col min="1295" max="1295" width="6.875" style="1" customWidth="1"/>
    <col min="1296" max="1296" width="5.375" style="1" customWidth="1"/>
    <col min="1297" max="1297" width="5.625" style="1" customWidth="1"/>
    <col min="1298" max="1298" width="3.875" style="1" customWidth="1"/>
    <col min="1299" max="1299" width="5.875" style="1" customWidth="1"/>
    <col min="1300" max="1300" width="7.375" style="1" customWidth="1"/>
    <col min="1301" max="1301" width="4.875" style="1" customWidth="1"/>
    <col min="1302" max="1302" width="5.875" style="1" customWidth="1"/>
    <col min="1303" max="1303" width="4" style="1" customWidth="1"/>
    <col min="1304" max="1304" width="5.875" style="1" customWidth="1"/>
    <col min="1305" max="1305" width="7.875" style="1" customWidth="1"/>
    <col min="1306" max="1346" width="22.625" style="1" bestFit="1" customWidth="1"/>
    <col min="1347" max="1350" width="23.125" style="1" bestFit="1" customWidth="1"/>
    <col min="1351" max="1352" width="21.25" style="1" bestFit="1" customWidth="1"/>
    <col min="1353" max="1354" width="23.125" style="1" bestFit="1" customWidth="1"/>
    <col min="1355" max="1356" width="21.25" style="1" bestFit="1" customWidth="1"/>
    <col min="1357" max="1536" width="9" style="1"/>
    <col min="1537" max="1537" width="13.25" style="1" customWidth="1"/>
    <col min="1538" max="1538" width="8.625" style="1" customWidth="1"/>
    <col min="1539" max="1539" width="7.625" style="1" customWidth="1"/>
    <col min="1540" max="1540" width="9" style="1"/>
    <col min="1541" max="1541" width="12" style="1" customWidth="1"/>
    <col min="1542" max="1542" width="9" style="1" customWidth="1"/>
    <col min="1543" max="1543" width="5" style="1" customWidth="1"/>
    <col min="1544" max="1544" width="6.875" style="1" customWidth="1"/>
    <col min="1545" max="1545" width="7.125" style="1" customWidth="1"/>
    <col min="1546" max="1546" width="8.75" style="1" customWidth="1"/>
    <col min="1547" max="1548" width="5.875" style="1" customWidth="1"/>
    <col min="1549" max="1549" width="4.75" style="1" customWidth="1"/>
    <col min="1550" max="1550" width="6.75" style="1" customWidth="1"/>
    <col min="1551" max="1551" width="6.875" style="1" customWidth="1"/>
    <col min="1552" max="1552" width="5.375" style="1" customWidth="1"/>
    <col min="1553" max="1553" width="5.625" style="1" customWidth="1"/>
    <col min="1554" max="1554" width="3.875" style="1" customWidth="1"/>
    <col min="1555" max="1555" width="5.875" style="1" customWidth="1"/>
    <col min="1556" max="1556" width="7.375" style="1" customWidth="1"/>
    <col min="1557" max="1557" width="4.875" style="1" customWidth="1"/>
    <col min="1558" max="1558" width="5.875" style="1" customWidth="1"/>
    <col min="1559" max="1559" width="4" style="1" customWidth="1"/>
    <col min="1560" max="1560" width="5.875" style="1" customWidth="1"/>
    <col min="1561" max="1561" width="7.875" style="1" customWidth="1"/>
    <col min="1562" max="1602" width="22.625" style="1" bestFit="1" customWidth="1"/>
    <col min="1603" max="1606" width="23.125" style="1" bestFit="1" customWidth="1"/>
    <col min="1607" max="1608" width="21.25" style="1" bestFit="1" customWidth="1"/>
    <col min="1609" max="1610" width="23.125" style="1" bestFit="1" customWidth="1"/>
    <col min="1611" max="1612" width="21.25" style="1" bestFit="1" customWidth="1"/>
    <col min="1613" max="1792" width="9" style="1"/>
    <col min="1793" max="1793" width="13.25" style="1" customWidth="1"/>
    <col min="1794" max="1794" width="8.625" style="1" customWidth="1"/>
    <col min="1795" max="1795" width="7.625" style="1" customWidth="1"/>
    <col min="1796" max="1796" width="9" style="1"/>
    <col min="1797" max="1797" width="12" style="1" customWidth="1"/>
    <col min="1798" max="1798" width="9" style="1" customWidth="1"/>
    <col min="1799" max="1799" width="5" style="1" customWidth="1"/>
    <col min="1800" max="1800" width="6.875" style="1" customWidth="1"/>
    <col min="1801" max="1801" width="7.125" style="1" customWidth="1"/>
    <col min="1802" max="1802" width="8.75" style="1" customWidth="1"/>
    <col min="1803" max="1804" width="5.875" style="1" customWidth="1"/>
    <col min="1805" max="1805" width="4.75" style="1" customWidth="1"/>
    <col min="1806" max="1806" width="6.75" style="1" customWidth="1"/>
    <col min="1807" max="1807" width="6.875" style="1" customWidth="1"/>
    <col min="1808" max="1808" width="5.375" style="1" customWidth="1"/>
    <col min="1809" max="1809" width="5.625" style="1" customWidth="1"/>
    <col min="1810" max="1810" width="3.875" style="1" customWidth="1"/>
    <col min="1811" max="1811" width="5.875" style="1" customWidth="1"/>
    <col min="1812" max="1812" width="7.375" style="1" customWidth="1"/>
    <col min="1813" max="1813" width="4.875" style="1" customWidth="1"/>
    <col min="1814" max="1814" width="5.875" style="1" customWidth="1"/>
    <col min="1815" max="1815" width="4" style="1" customWidth="1"/>
    <col min="1816" max="1816" width="5.875" style="1" customWidth="1"/>
    <col min="1817" max="1817" width="7.875" style="1" customWidth="1"/>
    <col min="1818" max="1858" width="22.625" style="1" bestFit="1" customWidth="1"/>
    <col min="1859" max="1862" width="23.125" style="1" bestFit="1" customWidth="1"/>
    <col min="1863" max="1864" width="21.25" style="1" bestFit="1" customWidth="1"/>
    <col min="1865" max="1866" width="23.125" style="1" bestFit="1" customWidth="1"/>
    <col min="1867" max="1868" width="21.25" style="1" bestFit="1" customWidth="1"/>
    <col min="1869" max="2048" width="9" style="1"/>
    <col min="2049" max="2049" width="13.25" style="1" customWidth="1"/>
    <col min="2050" max="2050" width="8.625" style="1" customWidth="1"/>
    <col min="2051" max="2051" width="7.625" style="1" customWidth="1"/>
    <col min="2052" max="2052" width="9" style="1"/>
    <col min="2053" max="2053" width="12" style="1" customWidth="1"/>
    <col min="2054" max="2054" width="9" style="1" customWidth="1"/>
    <col min="2055" max="2055" width="5" style="1" customWidth="1"/>
    <col min="2056" max="2056" width="6.875" style="1" customWidth="1"/>
    <col min="2057" max="2057" width="7.125" style="1" customWidth="1"/>
    <col min="2058" max="2058" width="8.75" style="1" customWidth="1"/>
    <col min="2059" max="2060" width="5.875" style="1" customWidth="1"/>
    <col min="2061" max="2061" width="4.75" style="1" customWidth="1"/>
    <col min="2062" max="2062" width="6.75" style="1" customWidth="1"/>
    <col min="2063" max="2063" width="6.875" style="1" customWidth="1"/>
    <col min="2064" max="2064" width="5.375" style="1" customWidth="1"/>
    <col min="2065" max="2065" width="5.625" style="1" customWidth="1"/>
    <col min="2066" max="2066" width="3.875" style="1" customWidth="1"/>
    <col min="2067" max="2067" width="5.875" style="1" customWidth="1"/>
    <col min="2068" max="2068" width="7.375" style="1" customWidth="1"/>
    <col min="2069" max="2069" width="4.875" style="1" customWidth="1"/>
    <col min="2070" max="2070" width="5.875" style="1" customWidth="1"/>
    <col min="2071" max="2071" width="4" style="1" customWidth="1"/>
    <col min="2072" max="2072" width="5.875" style="1" customWidth="1"/>
    <col min="2073" max="2073" width="7.875" style="1" customWidth="1"/>
    <col min="2074" max="2114" width="22.625" style="1" bestFit="1" customWidth="1"/>
    <col min="2115" max="2118" width="23.125" style="1" bestFit="1" customWidth="1"/>
    <col min="2119" max="2120" width="21.25" style="1" bestFit="1" customWidth="1"/>
    <col min="2121" max="2122" width="23.125" style="1" bestFit="1" customWidth="1"/>
    <col min="2123" max="2124" width="21.25" style="1" bestFit="1" customWidth="1"/>
    <col min="2125" max="2304" width="9" style="1"/>
    <col min="2305" max="2305" width="13.25" style="1" customWidth="1"/>
    <col min="2306" max="2306" width="8.625" style="1" customWidth="1"/>
    <col min="2307" max="2307" width="7.625" style="1" customWidth="1"/>
    <col min="2308" max="2308" width="9" style="1"/>
    <col min="2309" max="2309" width="12" style="1" customWidth="1"/>
    <col min="2310" max="2310" width="9" style="1" customWidth="1"/>
    <col min="2311" max="2311" width="5" style="1" customWidth="1"/>
    <col min="2312" max="2312" width="6.875" style="1" customWidth="1"/>
    <col min="2313" max="2313" width="7.125" style="1" customWidth="1"/>
    <col min="2314" max="2314" width="8.75" style="1" customWidth="1"/>
    <col min="2315" max="2316" width="5.875" style="1" customWidth="1"/>
    <col min="2317" max="2317" width="4.75" style="1" customWidth="1"/>
    <col min="2318" max="2318" width="6.75" style="1" customWidth="1"/>
    <col min="2319" max="2319" width="6.875" style="1" customWidth="1"/>
    <col min="2320" max="2320" width="5.375" style="1" customWidth="1"/>
    <col min="2321" max="2321" width="5.625" style="1" customWidth="1"/>
    <col min="2322" max="2322" width="3.875" style="1" customWidth="1"/>
    <col min="2323" max="2323" width="5.875" style="1" customWidth="1"/>
    <col min="2324" max="2324" width="7.375" style="1" customWidth="1"/>
    <col min="2325" max="2325" width="4.875" style="1" customWidth="1"/>
    <col min="2326" max="2326" width="5.875" style="1" customWidth="1"/>
    <col min="2327" max="2327" width="4" style="1" customWidth="1"/>
    <col min="2328" max="2328" width="5.875" style="1" customWidth="1"/>
    <col min="2329" max="2329" width="7.875" style="1" customWidth="1"/>
    <col min="2330" max="2370" width="22.625" style="1" bestFit="1" customWidth="1"/>
    <col min="2371" max="2374" width="23.125" style="1" bestFit="1" customWidth="1"/>
    <col min="2375" max="2376" width="21.25" style="1" bestFit="1" customWidth="1"/>
    <col min="2377" max="2378" width="23.125" style="1" bestFit="1" customWidth="1"/>
    <col min="2379" max="2380" width="21.25" style="1" bestFit="1" customWidth="1"/>
    <col min="2381" max="2560" width="9" style="1"/>
    <col min="2561" max="2561" width="13.25" style="1" customWidth="1"/>
    <col min="2562" max="2562" width="8.625" style="1" customWidth="1"/>
    <col min="2563" max="2563" width="7.625" style="1" customWidth="1"/>
    <col min="2564" max="2564" width="9" style="1"/>
    <col min="2565" max="2565" width="12" style="1" customWidth="1"/>
    <col min="2566" max="2566" width="9" style="1" customWidth="1"/>
    <col min="2567" max="2567" width="5" style="1" customWidth="1"/>
    <col min="2568" max="2568" width="6.875" style="1" customWidth="1"/>
    <col min="2569" max="2569" width="7.125" style="1" customWidth="1"/>
    <col min="2570" max="2570" width="8.75" style="1" customWidth="1"/>
    <col min="2571" max="2572" width="5.875" style="1" customWidth="1"/>
    <col min="2573" max="2573" width="4.75" style="1" customWidth="1"/>
    <col min="2574" max="2574" width="6.75" style="1" customWidth="1"/>
    <col min="2575" max="2575" width="6.875" style="1" customWidth="1"/>
    <col min="2576" max="2576" width="5.375" style="1" customWidth="1"/>
    <col min="2577" max="2577" width="5.625" style="1" customWidth="1"/>
    <col min="2578" max="2578" width="3.875" style="1" customWidth="1"/>
    <col min="2579" max="2579" width="5.875" style="1" customWidth="1"/>
    <col min="2580" max="2580" width="7.375" style="1" customWidth="1"/>
    <col min="2581" max="2581" width="4.875" style="1" customWidth="1"/>
    <col min="2582" max="2582" width="5.875" style="1" customWidth="1"/>
    <col min="2583" max="2583" width="4" style="1" customWidth="1"/>
    <col min="2584" max="2584" width="5.875" style="1" customWidth="1"/>
    <col min="2585" max="2585" width="7.875" style="1" customWidth="1"/>
    <col min="2586" max="2626" width="22.625" style="1" bestFit="1" customWidth="1"/>
    <col min="2627" max="2630" width="23.125" style="1" bestFit="1" customWidth="1"/>
    <col min="2631" max="2632" width="21.25" style="1" bestFit="1" customWidth="1"/>
    <col min="2633" max="2634" width="23.125" style="1" bestFit="1" customWidth="1"/>
    <col min="2635" max="2636" width="21.25" style="1" bestFit="1" customWidth="1"/>
    <col min="2637" max="2816" width="9" style="1"/>
    <col min="2817" max="2817" width="13.25" style="1" customWidth="1"/>
    <col min="2818" max="2818" width="8.625" style="1" customWidth="1"/>
    <col min="2819" max="2819" width="7.625" style="1" customWidth="1"/>
    <col min="2820" max="2820" width="9" style="1"/>
    <col min="2821" max="2821" width="12" style="1" customWidth="1"/>
    <col min="2822" max="2822" width="9" style="1" customWidth="1"/>
    <col min="2823" max="2823" width="5" style="1" customWidth="1"/>
    <col min="2824" max="2824" width="6.875" style="1" customWidth="1"/>
    <col min="2825" max="2825" width="7.125" style="1" customWidth="1"/>
    <col min="2826" max="2826" width="8.75" style="1" customWidth="1"/>
    <col min="2827" max="2828" width="5.875" style="1" customWidth="1"/>
    <col min="2829" max="2829" width="4.75" style="1" customWidth="1"/>
    <col min="2830" max="2830" width="6.75" style="1" customWidth="1"/>
    <col min="2831" max="2831" width="6.875" style="1" customWidth="1"/>
    <col min="2832" max="2832" width="5.375" style="1" customWidth="1"/>
    <col min="2833" max="2833" width="5.625" style="1" customWidth="1"/>
    <col min="2834" max="2834" width="3.875" style="1" customWidth="1"/>
    <col min="2835" max="2835" width="5.875" style="1" customWidth="1"/>
    <col min="2836" max="2836" width="7.375" style="1" customWidth="1"/>
    <col min="2837" max="2837" width="4.875" style="1" customWidth="1"/>
    <col min="2838" max="2838" width="5.875" style="1" customWidth="1"/>
    <col min="2839" max="2839" width="4" style="1" customWidth="1"/>
    <col min="2840" max="2840" width="5.875" style="1" customWidth="1"/>
    <col min="2841" max="2841" width="7.875" style="1" customWidth="1"/>
    <col min="2842" max="2882" width="22.625" style="1" bestFit="1" customWidth="1"/>
    <col min="2883" max="2886" width="23.125" style="1" bestFit="1" customWidth="1"/>
    <col min="2887" max="2888" width="21.25" style="1" bestFit="1" customWidth="1"/>
    <col min="2889" max="2890" width="23.125" style="1" bestFit="1" customWidth="1"/>
    <col min="2891" max="2892" width="21.25" style="1" bestFit="1" customWidth="1"/>
    <col min="2893" max="3072" width="9" style="1"/>
    <col min="3073" max="3073" width="13.25" style="1" customWidth="1"/>
    <col min="3074" max="3074" width="8.625" style="1" customWidth="1"/>
    <col min="3075" max="3075" width="7.625" style="1" customWidth="1"/>
    <col min="3076" max="3076" width="9" style="1"/>
    <col min="3077" max="3077" width="12" style="1" customWidth="1"/>
    <col min="3078" max="3078" width="9" style="1" customWidth="1"/>
    <col min="3079" max="3079" width="5" style="1" customWidth="1"/>
    <col min="3080" max="3080" width="6.875" style="1" customWidth="1"/>
    <col min="3081" max="3081" width="7.125" style="1" customWidth="1"/>
    <col min="3082" max="3082" width="8.75" style="1" customWidth="1"/>
    <col min="3083" max="3084" width="5.875" style="1" customWidth="1"/>
    <col min="3085" max="3085" width="4.75" style="1" customWidth="1"/>
    <col min="3086" max="3086" width="6.75" style="1" customWidth="1"/>
    <col min="3087" max="3087" width="6.875" style="1" customWidth="1"/>
    <col min="3088" max="3088" width="5.375" style="1" customWidth="1"/>
    <col min="3089" max="3089" width="5.625" style="1" customWidth="1"/>
    <col min="3090" max="3090" width="3.875" style="1" customWidth="1"/>
    <col min="3091" max="3091" width="5.875" style="1" customWidth="1"/>
    <col min="3092" max="3092" width="7.375" style="1" customWidth="1"/>
    <col min="3093" max="3093" width="4.875" style="1" customWidth="1"/>
    <col min="3094" max="3094" width="5.875" style="1" customWidth="1"/>
    <col min="3095" max="3095" width="4" style="1" customWidth="1"/>
    <col min="3096" max="3096" width="5.875" style="1" customWidth="1"/>
    <col min="3097" max="3097" width="7.875" style="1" customWidth="1"/>
    <col min="3098" max="3138" width="22.625" style="1" bestFit="1" customWidth="1"/>
    <col min="3139" max="3142" width="23.125" style="1" bestFit="1" customWidth="1"/>
    <col min="3143" max="3144" width="21.25" style="1" bestFit="1" customWidth="1"/>
    <col min="3145" max="3146" width="23.125" style="1" bestFit="1" customWidth="1"/>
    <col min="3147" max="3148" width="21.25" style="1" bestFit="1" customWidth="1"/>
    <col min="3149" max="3328" width="9" style="1"/>
    <col min="3329" max="3329" width="13.25" style="1" customWidth="1"/>
    <col min="3330" max="3330" width="8.625" style="1" customWidth="1"/>
    <col min="3331" max="3331" width="7.625" style="1" customWidth="1"/>
    <col min="3332" max="3332" width="9" style="1"/>
    <col min="3333" max="3333" width="12" style="1" customWidth="1"/>
    <col min="3334" max="3334" width="9" style="1" customWidth="1"/>
    <col min="3335" max="3335" width="5" style="1" customWidth="1"/>
    <col min="3336" max="3336" width="6.875" style="1" customWidth="1"/>
    <col min="3337" max="3337" width="7.125" style="1" customWidth="1"/>
    <col min="3338" max="3338" width="8.75" style="1" customWidth="1"/>
    <col min="3339" max="3340" width="5.875" style="1" customWidth="1"/>
    <col min="3341" max="3341" width="4.75" style="1" customWidth="1"/>
    <col min="3342" max="3342" width="6.75" style="1" customWidth="1"/>
    <col min="3343" max="3343" width="6.875" style="1" customWidth="1"/>
    <col min="3344" max="3344" width="5.375" style="1" customWidth="1"/>
    <col min="3345" max="3345" width="5.625" style="1" customWidth="1"/>
    <col min="3346" max="3346" width="3.875" style="1" customWidth="1"/>
    <col min="3347" max="3347" width="5.875" style="1" customWidth="1"/>
    <col min="3348" max="3348" width="7.375" style="1" customWidth="1"/>
    <col min="3349" max="3349" width="4.875" style="1" customWidth="1"/>
    <col min="3350" max="3350" width="5.875" style="1" customWidth="1"/>
    <col min="3351" max="3351" width="4" style="1" customWidth="1"/>
    <col min="3352" max="3352" width="5.875" style="1" customWidth="1"/>
    <col min="3353" max="3353" width="7.875" style="1" customWidth="1"/>
    <col min="3354" max="3394" width="22.625" style="1" bestFit="1" customWidth="1"/>
    <col min="3395" max="3398" width="23.125" style="1" bestFit="1" customWidth="1"/>
    <col min="3399" max="3400" width="21.25" style="1" bestFit="1" customWidth="1"/>
    <col min="3401" max="3402" width="23.125" style="1" bestFit="1" customWidth="1"/>
    <col min="3403" max="3404" width="21.25" style="1" bestFit="1" customWidth="1"/>
    <col min="3405" max="3584" width="9" style="1"/>
    <col min="3585" max="3585" width="13.25" style="1" customWidth="1"/>
    <col min="3586" max="3586" width="8.625" style="1" customWidth="1"/>
    <col min="3587" max="3587" width="7.625" style="1" customWidth="1"/>
    <col min="3588" max="3588" width="9" style="1"/>
    <col min="3589" max="3589" width="12" style="1" customWidth="1"/>
    <col min="3590" max="3590" width="9" style="1" customWidth="1"/>
    <col min="3591" max="3591" width="5" style="1" customWidth="1"/>
    <col min="3592" max="3592" width="6.875" style="1" customWidth="1"/>
    <col min="3593" max="3593" width="7.125" style="1" customWidth="1"/>
    <col min="3594" max="3594" width="8.75" style="1" customWidth="1"/>
    <col min="3595" max="3596" width="5.875" style="1" customWidth="1"/>
    <col min="3597" max="3597" width="4.75" style="1" customWidth="1"/>
    <col min="3598" max="3598" width="6.75" style="1" customWidth="1"/>
    <col min="3599" max="3599" width="6.875" style="1" customWidth="1"/>
    <col min="3600" max="3600" width="5.375" style="1" customWidth="1"/>
    <col min="3601" max="3601" width="5.625" style="1" customWidth="1"/>
    <col min="3602" max="3602" width="3.875" style="1" customWidth="1"/>
    <col min="3603" max="3603" width="5.875" style="1" customWidth="1"/>
    <col min="3604" max="3604" width="7.375" style="1" customWidth="1"/>
    <col min="3605" max="3605" width="4.875" style="1" customWidth="1"/>
    <col min="3606" max="3606" width="5.875" style="1" customWidth="1"/>
    <col min="3607" max="3607" width="4" style="1" customWidth="1"/>
    <col min="3608" max="3608" width="5.875" style="1" customWidth="1"/>
    <col min="3609" max="3609" width="7.875" style="1" customWidth="1"/>
    <col min="3610" max="3650" width="22.625" style="1" bestFit="1" customWidth="1"/>
    <col min="3651" max="3654" width="23.125" style="1" bestFit="1" customWidth="1"/>
    <col min="3655" max="3656" width="21.25" style="1" bestFit="1" customWidth="1"/>
    <col min="3657" max="3658" width="23.125" style="1" bestFit="1" customWidth="1"/>
    <col min="3659" max="3660" width="21.25" style="1" bestFit="1" customWidth="1"/>
    <col min="3661" max="3840" width="9" style="1"/>
    <col min="3841" max="3841" width="13.25" style="1" customWidth="1"/>
    <col min="3842" max="3842" width="8.625" style="1" customWidth="1"/>
    <col min="3843" max="3843" width="7.625" style="1" customWidth="1"/>
    <col min="3844" max="3844" width="9" style="1"/>
    <col min="3845" max="3845" width="12" style="1" customWidth="1"/>
    <col min="3846" max="3846" width="9" style="1" customWidth="1"/>
    <col min="3847" max="3847" width="5" style="1" customWidth="1"/>
    <col min="3848" max="3848" width="6.875" style="1" customWidth="1"/>
    <col min="3849" max="3849" width="7.125" style="1" customWidth="1"/>
    <col min="3850" max="3850" width="8.75" style="1" customWidth="1"/>
    <col min="3851" max="3852" width="5.875" style="1" customWidth="1"/>
    <col min="3853" max="3853" width="4.75" style="1" customWidth="1"/>
    <col min="3854" max="3854" width="6.75" style="1" customWidth="1"/>
    <col min="3855" max="3855" width="6.875" style="1" customWidth="1"/>
    <col min="3856" max="3856" width="5.375" style="1" customWidth="1"/>
    <col min="3857" max="3857" width="5.625" style="1" customWidth="1"/>
    <col min="3858" max="3858" width="3.875" style="1" customWidth="1"/>
    <col min="3859" max="3859" width="5.875" style="1" customWidth="1"/>
    <col min="3860" max="3860" width="7.375" style="1" customWidth="1"/>
    <col min="3861" max="3861" width="4.875" style="1" customWidth="1"/>
    <col min="3862" max="3862" width="5.875" style="1" customWidth="1"/>
    <col min="3863" max="3863" width="4" style="1" customWidth="1"/>
    <col min="3864" max="3864" width="5.875" style="1" customWidth="1"/>
    <col min="3865" max="3865" width="7.875" style="1" customWidth="1"/>
    <col min="3866" max="3906" width="22.625" style="1" bestFit="1" customWidth="1"/>
    <col min="3907" max="3910" width="23.125" style="1" bestFit="1" customWidth="1"/>
    <col min="3911" max="3912" width="21.25" style="1" bestFit="1" customWidth="1"/>
    <col min="3913" max="3914" width="23.125" style="1" bestFit="1" customWidth="1"/>
    <col min="3915" max="3916" width="21.25" style="1" bestFit="1" customWidth="1"/>
    <col min="3917" max="4096" width="9" style="1"/>
    <col min="4097" max="4097" width="13.25" style="1" customWidth="1"/>
    <col min="4098" max="4098" width="8.625" style="1" customWidth="1"/>
    <col min="4099" max="4099" width="7.625" style="1" customWidth="1"/>
    <col min="4100" max="4100" width="9" style="1"/>
    <col min="4101" max="4101" width="12" style="1" customWidth="1"/>
    <col min="4102" max="4102" width="9" style="1" customWidth="1"/>
    <col min="4103" max="4103" width="5" style="1" customWidth="1"/>
    <col min="4104" max="4104" width="6.875" style="1" customWidth="1"/>
    <col min="4105" max="4105" width="7.125" style="1" customWidth="1"/>
    <col min="4106" max="4106" width="8.75" style="1" customWidth="1"/>
    <col min="4107" max="4108" width="5.875" style="1" customWidth="1"/>
    <col min="4109" max="4109" width="4.75" style="1" customWidth="1"/>
    <col min="4110" max="4110" width="6.75" style="1" customWidth="1"/>
    <col min="4111" max="4111" width="6.875" style="1" customWidth="1"/>
    <col min="4112" max="4112" width="5.375" style="1" customWidth="1"/>
    <col min="4113" max="4113" width="5.625" style="1" customWidth="1"/>
    <col min="4114" max="4114" width="3.875" style="1" customWidth="1"/>
    <col min="4115" max="4115" width="5.875" style="1" customWidth="1"/>
    <col min="4116" max="4116" width="7.375" style="1" customWidth="1"/>
    <col min="4117" max="4117" width="4.875" style="1" customWidth="1"/>
    <col min="4118" max="4118" width="5.875" style="1" customWidth="1"/>
    <col min="4119" max="4119" width="4" style="1" customWidth="1"/>
    <col min="4120" max="4120" width="5.875" style="1" customWidth="1"/>
    <col min="4121" max="4121" width="7.875" style="1" customWidth="1"/>
    <col min="4122" max="4162" width="22.625" style="1" bestFit="1" customWidth="1"/>
    <col min="4163" max="4166" width="23.125" style="1" bestFit="1" customWidth="1"/>
    <col min="4167" max="4168" width="21.25" style="1" bestFit="1" customWidth="1"/>
    <col min="4169" max="4170" width="23.125" style="1" bestFit="1" customWidth="1"/>
    <col min="4171" max="4172" width="21.25" style="1" bestFit="1" customWidth="1"/>
    <col min="4173" max="4352" width="9" style="1"/>
    <col min="4353" max="4353" width="13.25" style="1" customWidth="1"/>
    <col min="4354" max="4354" width="8.625" style="1" customWidth="1"/>
    <col min="4355" max="4355" width="7.625" style="1" customWidth="1"/>
    <col min="4356" max="4356" width="9" style="1"/>
    <col min="4357" max="4357" width="12" style="1" customWidth="1"/>
    <col min="4358" max="4358" width="9" style="1" customWidth="1"/>
    <col min="4359" max="4359" width="5" style="1" customWidth="1"/>
    <col min="4360" max="4360" width="6.875" style="1" customWidth="1"/>
    <col min="4361" max="4361" width="7.125" style="1" customWidth="1"/>
    <col min="4362" max="4362" width="8.75" style="1" customWidth="1"/>
    <col min="4363" max="4364" width="5.875" style="1" customWidth="1"/>
    <col min="4365" max="4365" width="4.75" style="1" customWidth="1"/>
    <col min="4366" max="4366" width="6.75" style="1" customWidth="1"/>
    <col min="4367" max="4367" width="6.875" style="1" customWidth="1"/>
    <col min="4368" max="4368" width="5.375" style="1" customWidth="1"/>
    <col min="4369" max="4369" width="5.625" style="1" customWidth="1"/>
    <col min="4370" max="4370" width="3.875" style="1" customWidth="1"/>
    <col min="4371" max="4371" width="5.875" style="1" customWidth="1"/>
    <col min="4372" max="4372" width="7.375" style="1" customWidth="1"/>
    <col min="4373" max="4373" width="4.875" style="1" customWidth="1"/>
    <col min="4374" max="4374" width="5.875" style="1" customWidth="1"/>
    <col min="4375" max="4375" width="4" style="1" customWidth="1"/>
    <col min="4376" max="4376" width="5.875" style="1" customWidth="1"/>
    <col min="4377" max="4377" width="7.875" style="1" customWidth="1"/>
    <col min="4378" max="4418" width="22.625" style="1" bestFit="1" customWidth="1"/>
    <col min="4419" max="4422" width="23.125" style="1" bestFit="1" customWidth="1"/>
    <col min="4423" max="4424" width="21.25" style="1" bestFit="1" customWidth="1"/>
    <col min="4425" max="4426" width="23.125" style="1" bestFit="1" customWidth="1"/>
    <col min="4427" max="4428" width="21.25" style="1" bestFit="1" customWidth="1"/>
    <col min="4429" max="4608" width="9" style="1"/>
    <col min="4609" max="4609" width="13.25" style="1" customWidth="1"/>
    <col min="4610" max="4610" width="8.625" style="1" customWidth="1"/>
    <col min="4611" max="4611" width="7.625" style="1" customWidth="1"/>
    <col min="4612" max="4612" width="9" style="1"/>
    <col min="4613" max="4613" width="12" style="1" customWidth="1"/>
    <col min="4614" max="4614" width="9" style="1" customWidth="1"/>
    <col min="4615" max="4615" width="5" style="1" customWidth="1"/>
    <col min="4616" max="4616" width="6.875" style="1" customWidth="1"/>
    <col min="4617" max="4617" width="7.125" style="1" customWidth="1"/>
    <col min="4618" max="4618" width="8.75" style="1" customWidth="1"/>
    <col min="4619" max="4620" width="5.875" style="1" customWidth="1"/>
    <col min="4621" max="4621" width="4.75" style="1" customWidth="1"/>
    <col min="4622" max="4622" width="6.75" style="1" customWidth="1"/>
    <col min="4623" max="4623" width="6.875" style="1" customWidth="1"/>
    <col min="4624" max="4624" width="5.375" style="1" customWidth="1"/>
    <col min="4625" max="4625" width="5.625" style="1" customWidth="1"/>
    <col min="4626" max="4626" width="3.875" style="1" customWidth="1"/>
    <col min="4627" max="4627" width="5.875" style="1" customWidth="1"/>
    <col min="4628" max="4628" width="7.375" style="1" customWidth="1"/>
    <col min="4629" max="4629" width="4.875" style="1" customWidth="1"/>
    <col min="4630" max="4630" width="5.875" style="1" customWidth="1"/>
    <col min="4631" max="4631" width="4" style="1" customWidth="1"/>
    <col min="4632" max="4632" width="5.875" style="1" customWidth="1"/>
    <col min="4633" max="4633" width="7.875" style="1" customWidth="1"/>
    <col min="4634" max="4674" width="22.625" style="1" bestFit="1" customWidth="1"/>
    <col min="4675" max="4678" width="23.125" style="1" bestFit="1" customWidth="1"/>
    <col min="4679" max="4680" width="21.25" style="1" bestFit="1" customWidth="1"/>
    <col min="4681" max="4682" width="23.125" style="1" bestFit="1" customWidth="1"/>
    <col min="4683" max="4684" width="21.25" style="1" bestFit="1" customWidth="1"/>
    <col min="4685" max="4864" width="9" style="1"/>
    <col min="4865" max="4865" width="13.25" style="1" customWidth="1"/>
    <col min="4866" max="4866" width="8.625" style="1" customWidth="1"/>
    <col min="4867" max="4867" width="7.625" style="1" customWidth="1"/>
    <col min="4868" max="4868" width="9" style="1"/>
    <col min="4869" max="4869" width="12" style="1" customWidth="1"/>
    <col min="4870" max="4870" width="9" style="1" customWidth="1"/>
    <col min="4871" max="4871" width="5" style="1" customWidth="1"/>
    <col min="4872" max="4872" width="6.875" style="1" customWidth="1"/>
    <col min="4873" max="4873" width="7.125" style="1" customWidth="1"/>
    <col min="4874" max="4874" width="8.75" style="1" customWidth="1"/>
    <col min="4875" max="4876" width="5.875" style="1" customWidth="1"/>
    <col min="4877" max="4877" width="4.75" style="1" customWidth="1"/>
    <col min="4878" max="4878" width="6.75" style="1" customWidth="1"/>
    <col min="4879" max="4879" width="6.875" style="1" customWidth="1"/>
    <col min="4880" max="4880" width="5.375" style="1" customWidth="1"/>
    <col min="4881" max="4881" width="5.625" style="1" customWidth="1"/>
    <col min="4882" max="4882" width="3.875" style="1" customWidth="1"/>
    <col min="4883" max="4883" width="5.875" style="1" customWidth="1"/>
    <col min="4884" max="4884" width="7.375" style="1" customWidth="1"/>
    <col min="4885" max="4885" width="4.875" style="1" customWidth="1"/>
    <col min="4886" max="4886" width="5.875" style="1" customWidth="1"/>
    <col min="4887" max="4887" width="4" style="1" customWidth="1"/>
    <col min="4888" max="4888" width="5.875" style="1" customWidth="1"/>
    <col min="4889" max="4889" width="7.875" style="1" customWidth="1"/>
    <col min="4890" max="4930" width="22.625" style="1" bestFit="1" customWidth="1"/>
    <col min="4931" max="4934" width="23.125" style="1" bestFit="1" customWidth="1"/>
    <col min="4935" max="4936" width="21.25" style="1" bestFit="1" customWidth="1"/>
    <col min="4937" max="4938" width="23.125" style="1" bestFit="1" customWidth="1"/>
    <col min="4939" max="4940" width="21.25" style="1" bestFit="1" customWidth="1"/>
    <col min="4941" max="5120" width="9" style="1"/>
    <col min="5121" max="5121" width="13.25" style="1" customWidth="1"/>
    <col min="5122" max="5122" width="8.625" style="1" customWidth="1"/>
    <col min="5123" max="5123" width="7.625" style="1" customWidth="1"/>
    <col min="5124" max="5124" width="9" style="1"/>
    <col min="5125" max="5125" width="12" style="1" customWidth="1"/>
    <col min="5126" max="5126" width="9" style="1" customWidth="1"/>
    <col min="5127" max="5127" width="5" style="1" customWidth="1"/>
    <col min="5128" max="5128" width="6.875" style="1" customWidth="1"/>
    <col min="5129" max="5129" width="7.125" style="1" customWidth="1"/>
    <col min="5130" max="5130" width="8.75" style="1" customWidth="1"/>
    <col min="5131" max="5132" width="5.875" style="1" customWidth="1"/>
    <col min="5133" max="5133" width="4.75" style="1" customWidth="1"/>
    <col min="5134" max="5134" width="6.75" style="1" customWidth="1"/>
    <col min="5135" max="5135" width="6.875" style="1" customWidth="1"/>
    <col min="5136" max="5136" width="5.375" style="1" customWidth="1"/>
    <col min="5137" max="5137" width="5.625" style="1" customWidth="1"/>
    <col min="5138" max="5138" width="3.875" style="1" customWidth="1"/>
    <col min="5139" max="5139" width="5.875" style="1" customWidth="1"/>
    <col min="5140" max="5140" width="7.375" style="1" customWidth="1"/>
    <col min="5141" max="5141" width="4.875" style="1" customWidth="1"/>
    <col min="5142" max="5142" width="5.875" style="1" customWidth="1"/>
    <col min="5143" max="5143" width="4" style="1" customWidth="1"/>
    <col min="5144" max="5144" width="5.875" style="1" customWidth="1"/>
    <col min="5145" max="5145" width="7.875" style="1" customWidth="1"/>
    <col min="5146" max="5186" width="22.625" style="1" bestFit="1" customWidth="1"/>
    <col min="5187" max="5190" width="23.125" style="1" bestFit="1" customWidth="1"/>
    <col min="5191" max="5192" width="21.25" style="1" bestFit="1" customWidth="1"/>
    <col min="5193" max="5194" width="23.125" style="1" bestFit="1" customWidth="1"/>
    <col min="5195" max="5196" width="21.25" style="1" bestFit="1" customWidth="1"/>
    <col min="5197" max="5376" width="9" style="1"/>
    <col min="5377" max="5377" width="13.25" style="1" customWidth="1"/>
    <col min="5378" max="5378" width="8.625" style="1" customWidth="1"/>
    <col min="5379" max="5379" width="7.625" style="1" customWidth="1"/>
    <col min="5380" max="5380" width="9" style="1"/>
    <col min="5381" max="5381" width="12" style="1" customWidth="1"/>
    <col min="5382" max="5382" width="9" style="1" customWidth="1"/>
    <col min="5383" max="5383" width="5" style="1" customWidth="1"/>
    <col min="5384" max="5384" width="6.875" style="1" customWidth="1"/>
    <col min="5385" max="5385" width="7.125" style="1" customWidth="1"/>
    <col min="5386" max="5386" width="8.75" style="1" customWidth="1"/>
    <col min="5387" max="5388" width="5.875" style="1" customWidth="1"/>
    <col min="5389" max="5389" width="4.75" style="1" customWidth="1"/>
    <col min="5390" max="5390" width="6.75" style="1" customWidth="1"/>
    <col min="5391" max="5391" width="6.875" style="1" customWidth="1"/>
    <col min="5392" max="5392" width="5.375" style="1" customWidth="1"/>
    <col min="5393" max="5393" width="5.625" style="1" customWidth="1"/>
    <col min="5394" max="5394" width="3.875" style="1" customWidth="1"/>
    <col min="5395" max="5395" width="5.875" style="1" customWidth="1"/>
    <col min="5396" max="5396" width="7.375" style="1" customWidth="1"/>
    <col min="5397" max="5397" width="4.875" style="1" customWidth="1"/>
    <col min="5398" max="5398" width="5.875" style="1" customWidth="1"/>
    <col min="5399" max="5399" width="4" style="1" customWidth="1"/>
    <col min="5400" max="5400" width="5.875" style="1" customWidth="1"/>
    <col min="5401" max="5401" width="7.875" style="1" customWidth="1"/>
    <col min="5402" max="5442" width="22.625" style="1" bestFit="1" customWidth="1"/>
    <col min="5443" max="5446" width="23.125" style="1" bestFit="1" customWidth="1"/>
    <col min="5447" max="5448" width="21.25" style="1" bestFit="1" customWidth="1"/>
    <col min="5449" max="5450" width="23.125" style="1" bestFit="1" customWidth="1"/>
    <col min="5451" max="5452" width="21.25" style="1" bestFit="1" customWidth="1"/>
    <col min="5453" max="5632" width="9" style="1"/>
    <col min="5633" max="5633" width="13.25" style="1" customWidth="1"/>
    <col min="5634" max="5634" width="8.625" style="1" customWidth="1"/>
    <col min="5635" max="5635" width="7.625" style="1" customWidth="1"/>
    <col min="5636" max="5636" width="9" style="1"/>
    <col min="5637" max="5637" width="12" style="1" customWidth="1"/>
    <col min="5638" max="5638" width="9" style="1" customWidth="1"/>
    <col min="5639" max="5639" width="5" style="1" customWidth="1"/>
    <col min="5640" max="5640" width="6.875" style="1" customWidth="1"/>
    <col min="5641" max="5641" width="7.125" style="1" customWidth="1"/>
    <col min="5642" max="5642" width="8.75" style="1" customWidth="1"/>
    <col min="5643" max="5644" width="5.875" style="1" customWidth="1"/>
    <col min="5645" max="5645" width="4.75" style="1" customWidth="1"/>
    <col min="5646" max="5646" width="6.75" style="1" customWidth="1"/>
    <col min="5647" max="5647" width="6.875" style="1" customWidth="1"/>
    <col min="5648" max="5648" width="5.375" style="1" customWidth="1"/>
    <col min="5649" max="5649" width="5.625" style="1" customWidth="1"/>
    <col min="5650" max="5650" width="3.875" style="1" customWidth="1"/>
    <col min="5651" max="5651" width="5.875" style="1" customWidth="1"/>
    <col min="5652" max="5652" width="7.375" style="1" customWidth="1"/>
    <col min="5653" max="5653" width="4.875" style="1" customWidth="1"/>
    <col min="5654" max="5654" width="5.875" style="1" customWidth="1"/>
    <col min="5655" max="5655" width="4" style="1" customWidth="1"/>
    <col min="5656" max="5656" width="5.875" style="1" customWidth="1"/>
    <col min="5657" max="5657" width="7.875" style="1" customWidth="1"/>
    <col min="5658" max="5698" width="22.625" style="1" bestFit="1" customWidth="1"/>
    <col min="5699" max="5702" width="23.125" style="1" bestFit="1" customWidth="1"/>
    <col min="5703" max="5704" width="21.25" style="1" bestFit="1" customWidth="1"/>
    <col min="5705" max="5706" width="23.125" style="1" bestFit="1" customWidth="1"/>
    <col min="5707" max="5708" width="21.25" style="1" bestFit="1" customWidth="1"/>
    <col min="5709" max="5888" width="9" style="1"/>
    <col min="5889" max="5889" width="13.25" style="1" customWidth="1"/>
    <col min="5890" max="5890" width="8.625" style="1" customWidth="1"/>
    <col min="5891" max="5891" width="7.625" style="1" customWidth="1"/>
    <col min="5892" max="5892" width="9" style="1"/>
    <col min="5893" max="5893" width="12" style="1" customWidth="1"/>
    <col min="5894" max="5894" width="9" style="1" customWidth="1"/>
    <col min="5895" max="5895" width="5" style="1" customWidth="1"/>
    <col min="5896" max="5896" width="6.875" style="1" customWidth="1"/>
    <col min="5897" max="5897" width="7.125" style="1" customWidth="1"/>
    <col min="5898" max="5898" width="8.75" style="1" customWidth="1"/>
    <col min="5899" max="5900" width="5.875" style="1" customWidth="1"/>
    <col min="5901" max="5901" width="4.75" style="1" customWidth="1"/>
    <col min="5902" max="5902" width="6.75" style="1" customWidth="1"/>
    <col min="5903" max="5903" width="6.875" style="1" customWidth="1"/>
    <col min="5904" max="5904" width="5.375" style="1" customWidth="1"/>
    <col min="5905" max="5905" width="5.625" style="1" customWidth="1"/>
    <col min="5906" max="5906" width="3.875" style="1" customWidth="1"/>
    <col min="5907" max="5907" width="5.875" style="1" customWidth="1"/>
    <col min="5908" max="5908" width="7.375" style="1" customWidth="1"/>
    <col min="5909" max="5909" width="4.875" style="1" customWidth="1"/>
    <col min="5910" max="5910" width="5.875" style="1" customWidth="1"/>
    <col min="5911" max="5911" width="4" style="1" customWidth="1"/>
    <col min="5912" max="5912" width="5.875" style="1" customWidth="1"/>
    <col min="5913" max="5913" width="7.875" style="1" customWidth="1"/>
    <col min="5914" max="5954" width="22.625" style="1" bestFit="1" customWidth="1"/>
    <col min="5955" max="5958" width="23.125" style="1" bestFit="1" customWidth="1"/>
    <col min="5959" max="5960" width="21.25" style="1" bestFit="1" customWidth="1"/>
    <col min="5961" max="5962" width="23.125" style="1" bestFit="1" customWidth="1"/>
    <col min="5963" max="5964" width="21.25" style="1" bestFit="1" customWidth="1"/>
    <col min="5965" max="6144" width="9" style="1"/>
    <col min="6145" max="6145" width="13.25" style="1" customWidth="1"/>
    <col min="6146" max="6146" width="8.625" style="1" customWidth="1"/>
    <col min="6147" max="6147" width="7.625" style="1" customWidth="1"/>
    <col min="6148" max="6148" width="9" style="1"/>
    <col min="6149" max="6149" width="12" style="1" customWidth="1"/>
    <col min="6150" max="6150" width="9" style="1" customWidth="1"/>
    <col min="6151" max="6151" width="5" style="1" customWidth="1"/>
    <col min="6152" max="6152" width="6.875" style="1" customWidth="1"/>
    <col min="6153" max="6153" width="7.125" style="1" customWidth="1"/>
    <col min="6154" max="6154" width="8.75" style="1" customWidth="1"/>
    <col min="6155" max="6156" width="5.875" style="1" customWidth="1"/>
    <col min="6157" max="6157" width="4.75" style="1" customWidth="1"/>
    <col min="6158" max="6158" width="6.75" style="1" customWidth="1"/>
    <col min="6159" max="6159" width="6.875" style="1" customWidth="1"/>
    <col min="6160" max="6160" width="5.375" style="1" customWidth="1"/>
    <col min="6161" max="6161" width="5.625" style="1" customWidth="1"/>
    <col min="6162" max="6162" width="3.875" style="1" customWidth="1"/>
    <col min="6163" max="6163" width="5.875" style="1" customWidth="1"/>
    <col min="6164" max="6164" width="7.375" style="1" customWidth="1"/>
    <col min="6165" max="6165" width="4.875" style="1" customWidth="1"/>
    <col min="6166" max="6166" width="5.875" style="1" customWidth="1"/>
    <col min="6167" max="6167" width="4" style="1" customWidth="1"/>
    <col min="6168" max="6168" width="5.875" style="1" customWidth="1"/>
    <col min="6169" max="6169" width="7.875" style="1" customWidth="1"/>
    <col min="6170" max="6210" width="22.625" style="1" bestFit="1" customWidth="1"/>
    <col min="6211" max="6214" width="23.125" style="1" bestFit="1" customWidth="1"/>
    <col min="6215" max="6216" width="21.25" style="1" bestFit="1" customWidth="1"/>
    <col min="6217" max="6218" width="23.125" style="1" bestFit="1" customWidth="1"/>
    <col min="6219" max="6220" width="21.25" style="1" bestFit="1" customWidth="1"/>
    <col min="6221" max="6400" width="9" style="1"/>
    <col min="6401" max="6401" width="13.25" style="1" customWidth="1"/>
    <col min="6402" max="6402" width="8.625" style="1" customWidth="1"/>
    <col min="6403" max="6403" width="7.625" style="1" customWidth="1"/>
    <col min="6404" max="6404" width="9" style="1"/>
    <col min="6405" max="6405" width="12" style="1" customWidth="1"/>
    <col min="6406" max="6406" width="9" style="1" customWidth="1"/>
    <col min="6407" max="6407" width="5" style="1" customWidth="1"/>
    <col min="6408" max="6408" width="6.875" style="1" customWidth="1"/>
    <col min="6409" max="6409" width="7.125" style="1" customWidth="1"/>
    <col min="6410" max="6410" width="8.75" style="1" customWidth="1"/>
    <col min="6411" max="6412" width="5.875" style="1" customWidth="1"/>
    <col min="6413" max="6413" width="4.75" style="1" customWidth="1"/>
    <col min="6414" max="6414" width="6.75" style="1" customWidth="1"/>
    <col min="6415" max="6415" width="6.875" style="1" customWidth="1"/>
    <col min="6416" max="6416" width="5.375" style="1" customWidth="1"/>
    <col min="6417" max="6417" width="5.625" style="1" customWidth="1"/>
    <col min="6418" max="6418" width="3.875" style="1" customWidth="1"/>
    <col min="6419" max="6419" width="5.875" style="1" customWidth="1"/>
    <col min="6420" max="6420" width="7.375" style="1" customWidth="1"/>
    <col min="6421" max="6421" width="4.875" style="1" customWidth="1"/>
    <col min="6422" max="6422" width="5.875" style="1" customWidth="1"/>
    <col min="6423" max="6423" width="4" style="1" customWidth="1"/>
    <col min="6424" max="6424" width="5.875" style="1" customWidth="1"/>
    <col min="6425" max="6425" width="7.875" style="1" customWidth="1"/>
    <col min="6426" max="6466" width="22.625" style="1" bestFit="1" customWidth="1"/>
    <col min="6467" max="6470" width="23.125" style="1" bestFit="1" customWidth="1"/>
    <col min="6471" max="6472" width="21.25" style="1" bestFit="1" customWidth="1"/>
    <col min="6473" max="6474" width="23.125" style="1" bestFit="1" customWidth="1"/>
    <col min="6475" max="6476" width="21.25" style="1" bestFit="1" customWidth="1"/>
    <col min="6477" max="6656" width="9" style="1"/>
    <col min="6657" max="6657" width="13.25" style="1" customWidth="1"/>
    <col min="6658" max="6658" width="8.625" style="1" customWidth="1"/>
    <col min="6659" max="6659" width="7.625" style="1" customWidth="1"/>
    <col min="6660" max="6660" width="9" style="1"/>
    <col min="6661" max="6661" width="12" style="1" customWidth="1"/>
    <col min="6662" max="6662" width="9" style="1" customWidth="1"/>
    <col min="6663" max="6663" width="5" style="1" customWidth="1"/>
    <col min="6664" max="6664" width="6.875" style="1" customWidth="1"/>
    <col min="6665" max="6665" width="7.125" style="1" customWidth="1"/>
    <col min="6666" max="6666" width="8.75" style="1" customWidth="1"/>
    <col min="6667" max="6668" width="5.875" style="1" customWidth="1"/>
    <col min="6669" max="6669" width="4.75" style="1" customWidth="1"/>
    <col min="6670" max="6670" width="6.75" style="1" customWidth="1"/>
    <col min="6671" max="6671" width="6.875" style="1" customWidth="1"/>
    <col min="6672" max="6672" width="5.375" style="1" customWidth="1"/>
    <col min="6673" max="6673" width="5.625" style="1" customWidth="1"/>
    <col min="6674" max="6674" width="3.875" style="1" customWidth="1"/>
    <col min="6675" max="6675" width="5.875" style="1" customWidth="1"/>
    <col min="6676" max="6676" width="7.375" style="1" customWidth="1"/>
    <col min="6677" max="6677" width="4.875" style="1" customWidth="1"/>
    <col min="6678" max="6678" width="5.875" style="1" customWidth="1"/>
    <col min="6679" max="6679" width="4" style="1" customWidth="1"/>
    <col min="6680" max="6680" width="5.875" style="1" customWidth="1"/>
    <col min="6681" max="6681" width="7.875" style="1" customWidth="1"/>
    <col min="6682" max="6722" width="22.625" style="1" bestFit="1" customWidth="1"/>
    <col min="6723" max="6726" width="23.125" style="1" bestFit="1" customWidth="1"/>
    <col min="6727" max="6728" width="21.25" style="1" bestFit="1" customWidth="1"/>
    <col min="6729" max="6730" width="23.125" style="1" bestFit="1" customWidth="1"/>
    <col min="6731" max="6732" width="21.25" style="1" bestFit="1" customWidth="1"/>
    <col min="6733" max="6912" width="9" style="1"/>
    <col min="6913" max="6913" width="13.25" style="1" customWidth="1"/>
    <col min="6914" max="6914" width="8.625" style="1" customWidth="1"/>
    <col min="6915" max="6915" width="7.625" style="1" customWidth="1"/>
    <col min="6916" max="6916" width="9" style="1"/>
    <col min="6917" max="6917" width="12" style="1" customWidth="1"/>
    <col min="6918" max="6918" width="9" style="1" customWidth="1"/>
    <col min="6919" max="6919" width="5" style="1" customWidth="1"/>
    <col min="6920" max="6920" width="6.875" style="1" customWidth="1"/>
    <col min="6921" max="6921" width="7.125" style="1" customWidth="1"/>
    <col min="6922" max="6922" width="8.75" style="1" customWidth="1"/>
    <col min="6923" max="6924" width="5.875" style="1" customWidth="1"/>
    <col min="6925" max="6925" width="4.75" style="1" customWidth="1"/>
    <col min="6926" max="6926" width="6.75" style="1" customWidth="1"/>
    <col min="6927" max="6927" width="6.875" style="1" customWidth="1"/>
    <col min="6928" max="6928" width="5.375" style="1" customWidth="1"/>
    <col min="6929" max="6929" width="5.625" style="1" customWidth="1"/>
    <col min="6930" max="6930" width="3.875" style="1" customWidth="1"/>
    <col min="6931" max="6931" width="5.875" style="1" customWidth="1"/>
    <col min="6932" max="6932" width="7.375" style="1" customWidth="1"/>
    <col min="6933" max="6933" width="4.875" style="1" customWidth="1"/>
    <col min="6934" max="6934" width="5.875" style="1" customWidth="1"/>
    <col min="6935" max="6935" width="4" style="1" customWidth="1"/>
    <col min="6936" max="6936" width="5.875" style="1" customWidth="1"/>
    <col min="6937" max="6937" width="7.875" style="1" customWidth="1"/>
    <col min="6938" max="6978" width="22.625" style="1" bestFit="1" customWidth="1"/>
    <col min="6979" max="6982" width="23.125" style="1" bestFit="1" customWidth="1"/>
    <col min="6983" max="6984" width="21.25" style="1" bestFit="1" customWidth="1"/>
    <col min="6985" max="6986" width="23.125" style="1" bestFit="1" customWidth="1"/>
    <col min="6987" max="6988" width="21.25" style="1" bestFit="1" customWidth="1"/>
    <col min="6989" max="7168" width="9" style="1"/>
    <col min="7169" max="7169" width="13.25" style="1" customWidth="1"/>
    <col min="7170" max="7170" width="8.625" style="1" customWidth="1"/>
    <col min="7171" max="7171" width="7.625" style="1" customWidth="1"/>
    <col min="7172" max="7172" width="9" style="1"/>
    <col min="7173" max="7173" width="12" style="1" customWidth="1"/>
    <col min="7174" max="7174" width="9" style="1" customWidth="1"/>
    <col min="7175" max="7175" width="5" style="1" customWidth="1"/>
    <col min="7176" max="7176" width="6.875" style="1" customWidth="1"/>
    <col min="7177" max="7177" width="7.125" style="1" customWidth="1"/>
    <col min="7178" max="7178" width="8.75" style="1" customWidth="1"/>
    <col min="7179" max="7180" width="5.875" style="1" customWidth="1"/>
    <col min="7181" max="7181" width="4.75" style="1" customWidth="1"/>
    <col min="7182" max="7182" width="6.75" style="1" customWidth="1"/>
    <col min="7183" max="7183" width="6.875" style="1" customWidth="1"/>
    <col min="7184" max="7184" width="5.375" style="1" customWidth="1"/>
    <col min="7185" max="7185" width="5.625" style="1" customWidth="1"/>
    <col min="7186" max="7186" width="3.875" style="1" customWidth="1"/>
    <col min="7187" max="7187" width="5.875" style="1" customWidth="1"/>
    <col min="7188" max="7188" width="7.375" style="1" customWidth="1"/>
    <col min="7189" max="7189" width="4.875" style="1" customWidth="1"/>
    <col min="7190" max="7190" width="5.875" style="1" customWidth="1"/>
    <col min="7191" max="7191" width="4" style="1" customWidth="1"/>
    <col min="7192" max="7192" width="5.875" style="1" customWidth="1"/>
    <col min="7193" max="7193" width="7.875" style="1" customWidth="1"/>
    <col min="7194" max="7234" width="22.625" style="1" bestFit="1" customWidth="1"/>
    <col min="7235" max="7238" width="23.125" style="1" bestFit="1" customWidth="1"/>
    <col min="7239" max="7240" width="21.25" style="1" bestFit="1" customWidth="1"/>
    <col min="7241" max="7242" width="23.125" style="1" bestFit="1" customWidth="1"/>
    <col min="7243" max="7244" width="21.25" style="1" bestFit="1" customWidth="1"/>
    <col min="7245" max="7424" width="9" style="1"/>
    <col min="7425" max="7425" width="13.25" style="1" customWidth="1"/>
    <col min="7426" max="7426" width="8.625" style="1" customWidth="1"/>
    <col min="7427" max="7427" width="7.625" style="1" customWidth="1"/>
    <col min="7428" max="7428" width="9" style="1"/>
    <col min="7429" max="7429" width="12" style="1" customWidth="1"/>
    <col min="7430" max="7430" width="9" style="1" customWidth="1"/>
    <col min="7431" max="7431" width="5" style="1" customWidth="1"/>
    <col min="7432" max="7432" width="6.875" style="1" customWidth="1"/>
    <col min="7433" max="7433" width="7.125" style="1" customWidth="1"/>
    <col min="7434" max="7434" width="8.75" style="1" customWidth="1"/>
    <col min="7435" max="7436" width="5.875" style="1" customWidth="1"/>
    <col min="7437" max="7437" width="4.75" style="1" customWidth="1"/>
    <col min="7438" max="7438" width="6.75" style="1" customWidth="1"/>
    <col min="7439" max="7439" width="6.875" style="1" customWidth="1"/>
    <col min="7440" max="7440" width="5.375" style="1" customWidth="1"/>
    <col min="7441" max="7441" width="5.625" style="1" customWidth="1"/>
    <col min="7442" max="7442" width="3.875" style="1" customWidth="1"/>
    <col min="7443" max="7443" width="5.875" style="1" customWidth="1"/>
    <col min="7444" max="7444" width="7.375" style="1" customWidth="1"/>
    <col min="7445" max="7445" width="4.875" style="1" customWidth="1"/>
    <col min="7446" max="7446" width="5.875" style="1" customWidth="1"/>
    <col min="7447" max="7447" width="4" style="1" customWidth="1"/>
    <col min="7448" max="7448" width="5.875" style="1" customWidth="1"/>
    <col min="7449" max="7449" width="7.875" style="1" customWidth="1"/>
    <col min="7450" max="7490" width="22.625" style="1" bestFit="1" customWidth="1"/>
    <col min="7491" max="7494" width="23.125" style="1" bestFit="1" customWidth="1"/>
    <col min="7495" max="7496" width="21.25" style="1" bestFit="1" customWidth="1"/>
    <col min="7497" max="7498" width="23.125" style="1" bestFit="1" customWidth="1"/>
    <col min="7499" max="7500" width="21.25" style="1" bestFit="1" customWidth="1"/>
    <col min="7501" max="7680" width="9" style="1"/>
    <col min="7681" max="7681" width="13.25" style="1" customWidth="1"/>
    <col min="7682" max="7682" width="8.625" style="1" customWidth="1"/>
    <col min="7683" max="7683" width="7.625" style="1" customWidth="1"/>
    <col min="7684" max="7684" width="9" style="1"/>
    <col min="7685" max="7685" width="12" style="1" customWidth="1"/>
    <col min="7686" max="7686" width="9" style="1" customWidth="1"/>
    <col min="7687" max="7687" width="5" style="1" customWidth="1"/>
    <col min="7688" max="7688" width="6.875" style="1" customWidth="1"/>
    <col min="7689" max="7689" width="7.125" style="1" customWidth="1"/>
    <col min="7690" max="7690" width="8.75" style="1" customWidth="1"/>
    <col min="7691" max="7692" width="5.875" style="1" customWidth="1"/>
    <col min="7693" max="7693" width="4.75" style="1" customWidth="1"/>
    <col min="7694" max="7694" width="6.75" style="1" customWidth="1"/>
    <col min="7695" max="7695" width="6.875" style="1" customWidth="1"/>
    <col min="7696" max="7696" width="5.375" style="1" customWidth="1"/>
    <col min="7697" max="7697" width="5.625" style="1" customWidth="1"/>
    <col min="7698" max="7698" width="3.875" style="1" customWidth="1"/>
    <col min="7699" max="7699" width="5.875" style="1" customWidth="1"/>
    <col min="7700" max="7700" width="7.375" style="1" customWidth="1"/>
    <col min="7701" max="7701" width="4.875" style="1" customWidth="1"/>
    <col min="7702" max="7702" width="5.875" style="1" customWidth="1"/>
    <col min="7703" max="7703" width="4" style="1" customWidth="1"/>
    <col min="7704" max="7704" width="5.875" style="1" customWidth="1"/>
    <col min="7705" max="7705" width="7.875" style="1" customWidth="1"/>
    <col min="7706" max="7746" width="22.625" style="1" bestFit="1" customWidth="1"/>
    <col min="7747" max="7750" width="23.125" style="1" bestFit="1" customWidth="1"/>
    <col min="7751" max="7752" width="21.25" style="1" bestFit="1" customWidth="1"/>
    <col min="7753" max="7754" width="23.125" style="1" bestFit="1" customWidth="1"/>
    <col min="7755" max="7756" width="21.25" style="1" bestFit="1" customWidth="1"/>
    <col min="7757" max="7936" width="9" style="1"/>
    <col min="7937" max="7937" width="13.25" style="1" customWidth="1"/>
    <col min="7938" max="7938" width="8.625" style="1" customWidth="1"/>
    <col min="7939" max="7939" width="7.625" style="1" customWidth="1"/>
    <col min="7940" max="7940" width="9" style="1"/>
    <col min="7941" max="7941" width="12" style="1" customWidth="1"/>
    <col min="7942" max="7942" width="9" style="1" customWidth="1"/>
    <col min="7943" max="7943" width="5" style="1" customWidth="1"/>
    <col min="7944" max="7944" width="6.875" style="1" customWidth="1"/>
    <col min="7945" max="7945" width="7.125" style="1" customWidth="1"/>
    <col min="7946" max="7946" width="8.75" style="1" customWidth="1"/>
    <col min="7947" max="7948" width="5.875" style="1" customWidth="1"/>
    <col min="7949" max="7949" width="4.75" style="1" customWidth="1"/>
    <col min="7950" max="7950" width="6.75" style="1" customWidth="1"/>
    <col min="7951" max="7951" width="6.875" style="1" customWidth="1"/>
    <col min="7952" max="7952" width="5.375" style="1" customWidth="1"/>
    <col min="7953" max="7953" width="5.625" style="1" customWidth="1"/>
    <col min="7954" max="7954" width="3.875" style="1" customWidth="1"/>
    <col min="7955" max="7955" width="5.875" style="1" customWidth="1"/>
    <col min="7956" max="7956" width="7.375" style="1" customWidth="1"/>
    <col min="7957" max="7957" width="4.875" style="1" customWidth="1"/>
    <col min="7958" max="7958" width="5.875" style="1" customWidth="1"/>
    <col min="7959" max="7959" width="4" style="1" customWidth="1"/>
    <col min="7960" max="7960" width="5.875" style="1" customWidth="1"/>
    <col min="7961" max="7961" width="7.875" style="1" customWidth="1"/>
    <col min="7962" max="8002" width="22.625" style="1" bestFit="1" customWidth="1"/>
    <col min="8003" max="8006" width="23.125" style="1" bestFit="1" customWidth="1"/>
    <col min="8007" max="8008" width="21.25" style="1" bestFit="1" customWidth="1"/>
    <col min="8009" max="8010" width="23.125" style="1" bestFit="1" customWidth="1"/>
    <col min="8011" max="8012" width="21.25" style="1" bestFit="1" customWidth="1"/>
    <col min="8013" max="8192" width="9" style="1"/>
    <col min="8193" max="8193" width="13.25" style="1" customWidth="1"/>
    <col min="8194" max="8194" width="8.625" style="1" customWidth="1"/>
    <col min="8195" max="8195" width="7.625" style="1" customWidth="1"/>
    <col min="8196" max="8196" width="9" style="1"/>
    <col min="8197" max="8197" width="12" style="1" customWidth="1"/>
    <col min="8198" max="8198" width="9" style="1" customWidth="1"/>
    <col min="8199" max="8199" width="5" style="1" customWidth="1"/>
    <col min="8200" max="8200" width="6.875" style="1" customWidth="1"/>
    <col min="8201" max="8201" width="7.125" style="1" customWidth="1"/>
    <col min="8202" max="8202" width="8.75" style="1" customWidth="1"/>
    <col min="8203" max="8204" width="5.875" style="1" customWidth="1"/>
    <col min="8205" max="8205" width="4.75" style="1" customWidth="1"/>
    <col min="8206" max="8206" width="6.75" style="1" customWidth="1"/>
    <col min="8207" max="8207" width="6.875" style="1" customWidth="1"/>
    <col min="8208" max="8208" width="5.375" style="1" customWidth="1"/>
    <col min="8209" max="8209" width="5.625" style="1" customWidth="1"/>
    <col min="8210" max="8210" width="3.875" style="1" customWidth="1"/>
    <col min="8211" max="8211" width="5.875" style="1" customWidth="1"/>
    <col min="8212" max="8212" width="7.375" style="1" customWidth="1"/>
    <col min="8213" max="8213" width="4.875" style="1" customWidth="1"/>
    <col min="8214" max="8214" width="5.875" style="1" customWidth="1"/>
    <col min="8215" max="8215" width="4" style="1" customWidth="1"/>
    <col min="8216" max="8216" width="5.875" style="1" customWidth="1"/>
    <col min="8217" max="8217" width="7.875" style="1" customWidth="1"/>
    <col min="8218" max="8258" width="22.625" style="1" bestFit="1" customWidth="1"/>
    <col min="8259" max="8262" width="23.125" style="1" bestFit="1" customWidth="1"/>
    <col min="8263" max="8264" width="21.25" style="1" bestFit="1" customWidth="1"/>
    <col min="8265" max="8266" width="23.125" style="1" bestFit="1" customWidth="1"/>
    <col min="8267" max="8268" width="21.25" style="1" bestFit="1" customWidth="1"/>
    <col min="8269" max="8448" width="9" style="1"/>
    <col min="8449" max="8449" width="13.25" style="1" customWidth="1"/>
    <col min="8450" max="8450" width="8.625" style="1" customWidth="1"/>
    <col min="8451" max="8451" width="7.625" style="1" customWidth="1"/>
    <col min="8452" max="8452" width="9" style="1"/>
    <col min="8453" max="8453" width="12" style="1" customWidth="1"/>
    <col min="8454" max="8454" width="9" style="1" customWidth="1"/>
    <col min="8455" max="8455" width="5" style="1" customWidth="1"/>
    <col min="8456" max="8456" width="6.875" style="1" customWidth="1"/>
    <col min="8457" max="8457" width="7.125" style="1" customWidth="1"/>
    <col min="8458" max="8458" width="8.75" style="1" customWidth="1"/>
    <col min="8459" max="8460" width="5.875" style="1" customWidth="1"/>
    <col min="8461" max="8461" width="4.75" style="1" customWidth="1"/>
    <col min="8462" max="8462" width="6.75" style="1" customWidth="1"/>
    <col min="8463" max="8463" width="6.875" style="1" customWidth="1"/>
    <col min="8464" max="8464" width="5.375" style="1" customWidth="1"/>
    <col min="8465" max="8465" width="5.625" style="1" customWidth="1"/>
    <col min="8466" max="8466" width="3.875" style="1" customWidth="1"/>
    <col min="8467" max="8467" width="5.875" style="1" customWidth="1"/>
    <col min="8468" max="8468" width="7.375" style="1" customWidth="1"/>
    <col min="8469" max="8469" width="4.875" style="1" customWidth="1"/>
    <col min="8470" max="8470" width="5.875" style="1" customWidth="1"/>
    <col min="8471" max="8471" width="4" style="1" customWidth="1"/>
    <col min="8472" max="8472" width="5.875" style="1" customWidth="1"/>
    <col min="8473" max="8473" width="7.875" style="1" customWidth="1"/>
    <col min="8474" max="8514" width="22.625" style="1" bestFit="1" customWidth="1"/>
    <col min="8515" max="8518" width="23.125" style="1" bestFit="1" customWidth="1"/>
    <col min="8519" max="8520" width="21.25" style="1" bestFit="1" customWidth="1"/>
    <col min="8521" max="8522" width="23.125" style="1" bestFit="1" customWidth="1"/>
    <col min="8523" max="8524" width="21.25" style="1" bestFit="1" customWidth="1"/>
    <col min="8525" max="8704" width="9" style="1"/>
    <col min="8705" max="8705" width="13.25" style="1" customWidth="1"/>
    <col min="8706" max="8706" width="8.625" style="1" customWidth="1"/>
    <col min="8707" max="8707" width="7.625" style="1" customWidth="1"/>
    <col min="8708" max="8708" width="9" style="1"/>
    <col min="8709" max="8709" width="12" style="1" customWidth="1"/>
    <col min="8710" max="8710" width="9" style="1" customWidth="1"/>
    <col min="8711" max="8711" width="5" style="1" customWidth="1"/>
    <col min="8712" max="8712" width="6.875" style="1" customWidth="1"/>
    <col min="8713" max="8713" width="7.125" style="1" customWidth="1"/>
    <col min="8714" max="8714" width="8.75" style="1" customWidth="1"/>
    <col min="8715" max="8716" width="5.875" style="1" customWidth="1"/>
    <col min="8717" max="8717" width="4.75" style="1" customWidth="1"/>
    <col min="8718" max="8718" width="6.75" style="1" customWidth="1"/>
    <col min="8719" max="8719" width="6.875" style="1" customWidth="1"/>
    <col min="8720" max="8720" width="5.375" style="1" customWidth="1"/>
    <col min="8721" max="8721" width="5.625" style="1" customWidth="1"/>
    <col min="8722" max="8722" width="3.875" style="1" customWidth="1"/>
    <col min="8723" max="8723" width="5.875" style="1" customWidth="1"/>
    <col min="8724" max="8724" width="7.375" style="1" customWidth="1"/>
    <col min="8725" max="8725" width="4.875" style="1" customWidth="1"/>
    <col min="8726" max="8726" width="5.875" style="1" customWidth="1"/>
    <col min="8727" max="8727" width="4" style="1" customWidth="1"/>
    <col min="8728" max="8728" width="5.875" style="1" customWidth="1"/>
    <col min="8729" max="8729" width="7.875" style="1" customWidth="1"/>
    <col min="8730" max="8770" width="22.625" style="1" bestFit="1" customWidth="1"/>
    <col min="8771" max="8774" width="23.125" style="1" bestFit="1" customWidth="1"/>
    <col min="8775" max="8776" width="21.25" style="1" bestFit="1" customWidth="1"/>
    <col min="8777" max="8778" width="23.125" style="1" bestFit="1" customWidth="1"/>
    <col min="8779" max="8780" width="21.25" style="1" bestFit="1" customWidth="1"/>
    <col min="8781" max="8960" width="9" style="1"/>
    <col min="8961" max="8961" width="13.25" style="1" customWidth="1"/>
    <col min="8962" max="8962" width="8.625" style="1" customWidth="1"/>
    <col min="8963" max="8963" width="7.625" style="1" customWidth="1"/>
    <col min="8964" max="8964" width="9" style="1"/>
    <col min="8965" max="8965" width="12" style="1" customWidth="1"/>
    <col min="8966" max="8966" width="9" style="1" customWidth="1"/>
    <col min="8967" max="8967" width="5" style="1" customWidth="1"/>
    <col min="8968" max="8968" width="6.875" style="1" customWidth="1"/>
    <col min="8969" max="8969" width="7.125" style="1" customWidth="1"/>
    <col min="8970" max="8970" width="8.75" style="1" customWidth="1"/>
    <col min="8971" max="8972" width="5.875" style="1" customWidth="1"/>
    <col min="8973" max="8973" width="4.75" style="1" customWidth="1"/>
    <col min="8974" max="8974" width="6.75" style="1" customWidth="1"/>
    <col min="8975" max="8975" width="6.875" style="1" customWidth="1"/>
    <col min="8976" max="8976" width="5.375" style="1" customWidth="1"/>
    <col min="8977" max="8977" width="5.625" style="1" customWidth="1"/>
    <col min="8978" max="8978" width="3.875" style="1" customWidth="1"/>
    <col min="8979" max="8979" width="5.875" style="1" customWidth="1"/>
    <col min="8980" max="8980" width="7.375" style="1" customWidth="1"/>
    <col min="8981" max="8981" width="4.875" style="1" customWidth="1"/>
    <col min="8982" max="8982" width="5.875" style="1" customWidth="1"/>
    <col min="8983" max="8983" width="4" style="1" customWidth="1"/>
    <col min="8984" max="8984" width="5.875" style="1" customWidth="1"/>
    <col min="8985" max="8985" width="7.875" style="1" customWidth="1"/>
    <col min="8986" max="9026" width="22.625" style="1" bestFit="1" customWidth="1"/>
    <col min="9027" max="9030" width="23.125" style="1" bestFit="1" customWidth="1"/>
    <col min="9031" max="9032" width="21.25" style="1" bestFit="1" customWidth="1"/>
    <col min="9033" max="9034" width="23.125" style="1" bestFit="1" customWidth="1"/>
    <col min="9035" max="9036" width="21.25" style="1" bestFit="1" customWidth="1"/>
    <col min="9037" max="9216" width="9" style="1"/>
    <col min="9217" max="9217" width="13.25" style="1" customWidth="1"/>
    <col min="9218" max="9218" width="8.625" style="1" customWidth="1"/>
    <col min="9219" max="9219" width="7.625" style="1" customWidth="1"/>
    <col min="9220" max="9220" width="9" style="1"/>
    <col min="9221" max="9221" width="12" style="1" customWidth="1"/>
    <col min="9222" max="9222" width="9" style="1" customWidth="1"/>
    <col min="9223" max="9223" width="5" style="1" customWidth="1"/>
    <col min="9224" max="9224" width="6.875" style="1" customWidth="1"/>
    <col min="9225" max="9225" width="7.125" style="1" customWidth="1"/>
    <col min="9226" max="9226" width="8.75" style="1" customWidth="1"/>
    <col min="9227" max="9228" width="5.875" style="1" customWidth="1"/>
    <col min="9229" max="9229" width="4.75" style="1" customWidth="1"/>
    <col min="9230" max="9230" width="6.75" style="1" customWidth="1"/>
    <col min="9231" max="9231" width="6.875" style="1" customWidth="1"/>
    <col min="9232" max="9232" width="5.375" style="1" customWidth="1"/>
    <col min="9233" max="9233" width="5.625" style="1" customWidth="1"/>
    <col min="9234" max="9234" width="3.875" style="1" customWidth="1"/>
    <col min="9235" max="9235" width="5.875" style="1" customWidth="1"/>
    <col min="9236" max="9236" width="7.375" style="1" customWidth="1"/>
    <col min="9237" max="9237" width="4.875" style="1" customWidth="1"/>
    <col min="9238" max="9238" width="5.875" style="1" customWidth="1"/>
    <col min="9239" max="9239" width="4" style="1" customWidth="1"/>
    <col min="9240" max="9240" width="5.875" style="1" customWidth="1"/>
    <col min="9241" max="9241" width="7.875" style="1" customWidth="1"/>
    <col min="9242" max="9282" width="22.625" style="1" bestFit="1" customWidth="1"/>
    <col min="9283" max="9286" width="23.125" style="1" bestFit="1" customWidth="1"/>
    <col min="9287" max="9288" width="21.25" style="1" bestFit="1" customWidth="1"/>
    <col min="9289" max="9290" width="23.125" style="1" bestFit="1" customWidth="1"/>
    <col min="9291" max="9292" width="21.25" style="1" bestFit="1" customWidth="1"/>
    <col min="9293" max="9472" width="9" style="1"/>
    <col min="9473" max="9473" width="13.25" style="1" customWidth="1"/>
    <col min="9474" max="9474" width="8.625" style="1" customWidth="1"/>
    <col min="9475" max="9475" width="7.625" style="1" customWidth="1"/>
    <col min="9476" max="9476" width="9" style="1"/>
    <col min="9477" max="9477" width="12" style="1" customWidth="1"/>
    <col min="9478" max="9478" width="9" style="1" customWidth="1"/>
    <col min="9479" max="9479" width="5" style="1" customWidth="1"/>
    <col min="9480" max="9480" width="6.875" style="1" customWidth="1"/>
    <col min="9481" max="9481" width="7.125" style="1" customWidth="1"/>
    <col min="9482" max="9482" width="8.75" style="1" customWidth="1"/>
    <col min="9483" max="9484" width="5.875" style="1" customWidth="1"/>
    <col min="9485" max="9485" width="4.75" style="1" customWidth="1"/>
    <col min="9486" max="9486" width="6.75" style="1" customWidth="1"/>
    <col min="9487" max="9487" width="6.875" style="1" customWidth="1"/>
    <col min="9488" max="9488" width="5.375" style="1" customWidth="1"/>
    <col min="9489" max="9489" width="5.625" style="1" customWidth="1"/>
    <col min="9490" max="9490" width="3.875" style="1" customWidth="1"/>
    <col min="9491" max="9491" width="5.875" style="1" customWidth="1"/>
    <col min="9492" max="9492" width="7.375" style="1" customWidth="1"/>
    <col min="9493" max="9493" width="4.875" style="1" customWidth="1"/>
    <col min="9494" max="9494" width="5.875" style="1" customWidth="1"/>
    <col min="9495" max="9495" width="4" style="1" customWidth="1"/>
    <col min="9496" max="9496" width="5.875" style="1" customWidth="1"/>
    <col min="9497" max="9497" width="7.875" style="1" customWidth="1"/>
    <col min="9498" max="9538" width="22.625" style="1" bestFit="1" customWidth="1"/>
    <col min="9539" max="9542" width="23.125" style="1" bestFit="1" customWidth="1"/>
    <col min="9543" max="9544" width="21.25" style="1" bestFit="1" customWidth="1"/>
    <col min="9545" max="9546" width="23.125" style="1" bestFit="1" customWidth="1"/>
    <col min="9547" max="9548" width="21.25" style="1" bestFit="1" customWidth="1"/>
    <col min="9549" max="9728" width="9" style="1"/>
    <col min="9729" max="9729" width="13.25" style="1" customWidth="1"/>
    <col min="9730" max="9730" width="8.625" style="1" customWidth="1"/>
    <col min="9731" max="9731" width="7.625" style="1" customWidth="1"/>
    <col min="9732" max="9732" width="9" style="1"/>
    <col min="9733" max="9733" width="12" style="1" customWidth="1"/>
    <col min="9734" max="9734" width="9" style="1" customWidth="1"/>
    <col min="9735" max="9735" width="5" style="1" customWidth="1"/>
    <col min="9736" max="9736" width="6.875" style="1" customWidth="1"/>
    <col min="9737" max="9737" width="7.125" style="1" customWidth="1"/>
    <col min="9738" max="9738" width="8.75" style="1" customWidth="1"/>
    <col min="9739" max="9740" width="5.875" style="1" customWidth="1"/>
    <col min="9741" max="9741" width="4.75" style="1" customWidth="1"/>
    <col min="9742" max="9742" width="6.75" style="1" customWidth="1"/>
    <col min="9743" max="9743" width="6.875" style="1" customWidth="1"/>
    <col min="9744" max="9744" width="5.375" style="1" customWidth="1"/>
    <col min="9745" max="9745" width="5.625" style="1" customWidth="1"/>
    <col min="9746" max="9746" width="3.875" style="1" customWidth="1"/>
    <col min="9747" max="9747" width="5.875" style="1" customWidth="1"/>
    <col min="9748" max="9748" width="7.375" style="1" customWidth="1"/>
    <col min="9749" max="9749" width="4.875" style="1" customWidth="1"/>
    <col min="9750" max="9750" width="5.875" style="1" customWidth="1"/>
    <col min="9751" max="9751" width="4" style="1" customWidth="1"/>
    <col min="9752" max="9752" width="5.875" style="1" customWidth="1"/>
    <col min="9753" max="9753" width="7.875" style="1" customWidth="1"/>
    <col min="9754" max="9794" width="22.625" style="1" bestFit="1" customWidth="1"/>
    <col min="9795" max="9798" width="23.125" style="1" bestFit="1" customWidth="1"/>
    <col min="9799" max="9800" width="21.25" style="1" bestFit="1" customWidth="1"/>
    <col min="9801" max="9802" width="23.125" style="1" bestFit="1" customWidth="1"/>
    <col min="9803" max="9804" width="21.25" style="1" bestFit="1" customWidth="1"/>
    <col min="9805" max="9984" width="9" style="1"/>
    <col min="9985" max="9985" width="13.25" style="1" customWidth="1"/>
    <col min="9986" max="9986" width="8.625" style="1" customWidth="1"/>
    <col min="9987" max="9987" width="7.625" style="1" customWidth="1"/>
    <col min="9988" max="9988" width="9" style="1"/>
    <col min="9989" max="9989" width="12" style="1" customWidth="1"/>
    <col min="9990" max="9990" width="9" style="1" customWidth="1"/>
    <col min="9991" max="9991" width="5" style="1" customWidth="1"/>
    <col min="9992" max="9992" width="6.875" style="1" customWidth="1"/>
    <col min="9993" max="9993" width="7.125" style="1" customWidth="1"/>
    <col min="9994" max="9994" width="8.75" style="1" customWidth="1"/>
    <col min="9995" max="9996" width="5.875" style="1" customWidth="1"/>
    <col min="9997" max="9997" width="4.75" style="1" customWidth="1"/>
    <col min="9998" max="9998" width="6.75" style="1" customWidth="1"/>
    <col min="9999" max="9999" width="6.875" style="1" customWidth="1"/>
    <col min="10000" max="10000" width="5.375" style="1" customWidth="1"/>
    <col min="10001" max="10001" width="5.625" style="1" customWidth="1"/>
    <col min="10002" max="10002" width="3.875" style="1" customWidth="1"/>
    <col min="10003" max="10003" width="5.875" style="1" customWidth="1"/>
    <col min="10004" max="10004" width="7.375" style="1" customWidth="1"/>
    <col min="10005" max="10005" width="4.875" style="1" customWidth="1"/>
    <col min="10006" max="10006" width="5.875" style="1" customWidth="1"/>
    <col min="10007" max="10007" width="4" style="1" customWidth="1"/>
    <col min="10008" max="10008" width="5.875" style="1" customWidth="1"/>
    <col min="10009" max="10009" width="7.875" style="1" customWidth="1"/>
    <col min="10010" max="10050" width="22.625" style="1" bestFit="1" customWidth="1"/>
    <col min="10051" max="10054" width="23.125" style="1" bestFit="1" customWidth="1"/>
    <col min="10055" max="10056" width="21.25" style="1" bestFit="1" customWidth="1"/>
    <col min="10057" max="10058" width="23.125" style="1" bestFit="1" customWidth="1"/>
    <col min="10059" max="10060" width="21.25" style="1" bestFit="1" customWidth="1"/>
    <col min="10061" max="10240" width="9" style="1"/>
    <col min="10241" max="10241" width="13.25" style="1" customWidth="1"/>
    <col min="10242" max="10242" width="8.625" style="1" customWidth="1"/>
    <col min="10243" max="10243" width="7.625" style="1" customWidth="1"/>
    <col min="10244" max="10244" width="9" style="1"/>
    <col min="10245" max="10245" width="12" style="1" customWidth="1"/>
    <col min="10246" max="10246" width="9" style="1" customWidth="1"/>
    <col min="10247" max="10247" width="5" style="1" customWidth="1"/>
    <col min="10248" max="10248" width="6.875" style="1" customWidth="1"/>
    <col min="10249" max="10249" width="7.125" style="1" customWidth="1"/>
    <col min="10250" max="10250" width="8.75" style="1" customWidth="1"/>
    <col min="10251" max="10252" width="5.875" style="1" customWidth="1"/>
    <col min="10253" max="10253" width="4.75" style="1" customWidth="1"/>
    <col min="10254" max="10254" width="6.75" style="1" customWidth="1"/>
    <col min="10255" max="10255" width="6.875" style="1" customWidth="1"/>
    <col min="10256" max="10256" width="5.375" style="1" customWidth="1"/>
    <col min="10257" max="10257" width="5.625" style="1" customWidth="1"/>
    <col min="10258" max="10258" width="3.875" style="1" customWidth="1"/>
    <col min="10259" max="10259" width="5.875" style="1" customWidth="1"/>
    <col min="10260" max="10260" width="7.375" style="1" customWidth="1"/>
    <col min="10261" max="10261" width="4.875" style="1" customWidth="1"/>
    <col min="10262" max="10262" width="5.875" style="1" customWidth="1"/>
    <col min="10263" max="10263" width="4" style="1" customWidth="1"/>
    <col min="10264" max="10264" width="5.875" style="1" customWidth="1"/>
    <col min="10265" max="10265" width="7.875" style="1" customWidth="1"/>
    <col min="10266" max="10306" width="22.625" style="1" bestFit="1" customWidth="1"/>
    <col min="10307" max="10310" width="23.125" style="1" bestFit="1" customWidth="1"/>
    <col min="10311" max="10312" width="21.25" style="1" bestFit="1" customWidth="1"/>
    <col min="10313" max="10314" width="23.125" style="1" bestFit="1" customWidth="1"/>
    <col min="10315" max="10316" width="21.25" style="1" bestFit="1" customWidth="1"/>
    <col min="10317" max="10496" width="9" style="1"/>
    <col min="10497" max="10497" width="13.25" style="1" customWidth="1"/>
    <col min="10498" max="10498" width="8.625" style="1" customWidth="1"/>
    <col min="10499" max="10499" width="7.625" style="1" customWidth="1"/>
    <col min="10500" max="10500" width="9" style="1"/>
    <col min="10501" max="10501" width="12" style="1" customWidth="1"/>
    <col min="10502" max="10502" width="9" style="1" customWidth="1"/>
    <col min="10503" max="10503" width="5" style="1" customWidth="1"/>
    <col min="10504" max="10504" width="6.875" style="1" customWidth="1"/>
    <col min="10505" max="10505" width="7.125" style="1" customWidth="1"/>
    <col min="10506" max="10506" width="8.75" style="1" customWidth="1"/>
    <col min="10507" max="10508" width="5.875" style="1" customWidth="1"/>
    <col min="10509" max="10509" width="4.75" style="1" customWidth="1"/>
    <col min="10510" max="10510" width="6.75" style="1" customWidth="1"/>
    <col min="10511" max="10511" width="6.875" style="1" customWidth="1"/>
    <col min="10512" max="10512" width="5.375" style="1" customWidth="1"/>
    <col min="10513" max="10513" width="5.625" style="1" customWidth="1"/>
    <col min="10514" max="10514" width="3.875" style="1" customWidth="1"/>
    <col min="10515" max="10515" width="5.875" style="1" customWidth="1"/>
    <col min="10516" max="10516" width="7.375" style="1" customWidth="1"/>
    <col min="10517" max="10517" width="4.875" style="1" customWidth="1"/>
    <col min="10518" max="10518" width="5.875" style="1" customWidth="1"/>
    <col min="10519" max="10519" width="4" style="1" customWidth="1"/>
    <col min="10520" max="10520" width="5.875" style="1" customWidth="1"/>
    <col min="10521" max="10521" width="7.875" style="1" customWidth="1"/>
    <col min="10522" max="10562" width="22.625" style="1" bestFit="1" customWidth="1"/>
    <col min="10563" max="10566" width="23.125" style="1" bestFit="1" customWidth="1"/>
    <col min="10567" max="10568" width="21.25" style="1" bestFit="1" customWidth="1"/>
    <col min="10569" max="10570" width="23.125" style="1" bestFit="1" customWidth="1"/>
    <col min="10571" max="10572" width="21.25" style="1" bestFit="1" customWidth="1"/>
    <col min="10573" max="10752" width="9" style="1"/>
    <col min="10753" max="10753" width="13.25" style="1" customWidth="1"/>
    <col min="10754" max="10754" width="8.625" style="1" customWidth="1"/>
    <col min="10755" max="10755" width="7.625" style="1" customWidth="1"/>
    <col min="10756" max="10756" width="9" style="1"/>
    <col min="10757" max="10757" width="12" style="1" customWidth="1"/>
    <col min="10758" max="10758" width="9" style="1" customWidth="1"/>
    <col min="10759" max="10759" width="5" style="1" customWidth="1"/>
    <col min="10760" max="10760" width="6.875" style="1" customWidth="1"/>
    <col min="10761" max="10761" width="7.125" style="1" customWidth="1"/>
    <col min="10762" max="10762" width="8.75" style="1" customWidth="1"/>
    <col min="10763" max="10764" width="5.875" style="1" customWidth="1"/>
    <col min="10765" max="10765" width="4.75" style="1" customWidth="1"/>
    <col min="10766" max="10766" width="6.75" style="1" customWidth="1"/>
    <col min="10767" max="10767" width="6.875" style="1" customWidth="1"/>
    <col min="10768" max="10768" width="5.375" style="1" customWidth="1"/>
    <col min="10769" max="10769" width="5.625" style="1" customWidth="1"/>
    <col min="10770" max="10770" width="3.875" style="1" customWidth="1"/>
    <col min="10771" max="10771" width="5.875" style="1" customWidth="1"/>
    <col min="10772" max="10772" width="7.375" style="1" customWidth="1"/>
    <col min="10773" max="10773" width="4.875" style="1" customWidth="1"/>
    <col min="10774" max="10774" width="5.875" style="1" customWidth="1"/>
    <col min="10775" max="10775" width="4" style="1" customWidth="1"/>
    <col min="10776" max="10776" width="5.875" style="1" customWidth="1"/>
    <col min="10777" max="10777" width="7.875" style="1" customWidth="1"/>
    <col min="10778" max="10818" width="22.625" style="1" bestFit="1" customWidth="1"/>
    <col min="10819" max="10822" width="23.125" style="1" bestFit="1" customWidth="1"/>
    <col min="10823" max="10824" width="21.25" style="1" bestFit="1" customWidth="1"/>
    <col min="10825" max="10826" width="23.125" style="1" bestFit="1" customWidth="1"/>
    <col min="10827" max="10828" width="21.25" style="1" bestFit="1" customWidth="1"/>
    <col min="10829" max="11008" width="9" style="1"/>
    <col min="11009" max="11009" width="13.25" style="1" customWidth="1"/>
    <col min="11010" max="11010" width="8.625" style="1" customWidth="1"/>
    <col min="11011" max="11011" width="7.625" style="1" customWidth="1"/>
    <col min="11012" max="11012" width="9" style="1"/>
    <col min="11013" max="11013" width="12" style="1" customWidth="1"/>
    <col min="11014" max="11014" width="9" style="1" customWidth="1"/>
    <col min="11015" max="11015" width="5" style="1" customWidth="1"/>
    <col min="11016" max="11016" width="6.875" style="1" customWidth="1"/>
    <col min="11017" max="11017" width="7.125" style="1" customWidth="1"/>
    <col min="11018" max="11018" width="8.75" style="1" customWidth="1"/>
    <col min="11019" max="11020" width="5.875" style="1" customWidth="1"/>
    <col min="11021" max="11021" width="4.75" style="1" customWidth="1"/>
    <col min="11022" max="11022" width="6.75" style="1" customWidth="1"/>
    <col min="11023" max="11023" width="6.875" style="1" customWidth="1"/>
    <col min="11024" max="11024" width="5.375" style="1" customWidth="1"/>
    <col min="11025" max="11025" width="5.625" style="1" customWidth="1"/>
    <col min="11026" max="11026" width="3.875" style="1" customWidth="1"/>
    <col min="11027" max="11027" width="5.875" style="1" customWidth="1"/>
    <col min="11028" max="11028" width="7.375" style="1" customWidth="1"/>
    <col min="11029" max="11029" width="4.875" style="1" customWidth="1"/>
    <col min="11030" max="11030" width="5.875" style="1" customWidth="1"/>
    <col min="11031" max="11031" width="4" style="1" customWidth="1"/>
    <col min="11032" max="11032" width="5.875" style="1" customWidth="1"/>
    <col min="11033" max="11033" width="7.875" style="1" customWidth="1"/>
    <col min="11034" max="11074" width="22.625" style="1" bestFit="1" customWidth="1"/>
    <col min="11075" max="11078" width="23.125" style="1" bestFit="1" customWidth="1"/>
    <col min="11079" max="11080" width="21.25" style="1" bestFit="1" customWidth="1"/>
    <col min="11081" max="11082" width="23.125" style="1" bestFit="1" customWidth="1"/>
    <col min="11083" max="11084" width="21.25" style="1" bestFit="1" customWidth="1"/>
    <col min="11085" max="11264" width="9" style="1"/>
    <col min="11265" max="11265" width="13.25" style="1" customWidth="1"/>
    <col min="11266" max="11266" width="8.625" style="1" customWidth="1"/>
    <col min="11267" max="11267" width="7.625" style="1" customWidth="1"/>
    <col min="11268" max="11268" width="9" style="1"/>
    <col min="11269" max="11269" width="12" style="1" customWidth="1"/>
    <col min="11270" max="11270" width="9" style="1" customWidth="1"/>
    <col min="11271" max="11271" width="5" style="1" customWidth="1"/>
    <col min="11272" max="11272" width="6.875" style="1" customWidth="1"/>
    <col min="11273" max="11273" width="7.125" style="1" customWidth="1"/>
    <col min="11274" max="11274" width="8.75" style="1" customWidth="1"/>
    <col min="11275" max="11276" width="5.875" style="1" customWidth="1"/>
    <col min="11277" max="11277" width="4.75" style="1" customWidth="1"/>
    <col min="11278" max="11278" width="6.75" style="1" customWidth="1"/>
    <col min="11279" max="11279" width="6.875" style="1" customWidth="1"/>
    <col min="11280" max="11280" width="5.375" style="1" customWidth="1"/>
    <col min="11281" max="11281" width="5.625" style="1" customWidth="1"/>
    <col min="11282" max="11282" width="3.875" style="1" customWidth="1"/>
    <col min="11283" max="11283" width="5.875" style="1" customWidth="1"/>
    <col min="11284" max="11284" width="7.375" style="1" customWidth="1"/>
    <col min="11285" max="11285" width="4.875" style="1" customWidth="1"/>
    <col min="11286" max="11286" width="5.875" style="1" customWidth="1"/>
    <col min="11287" max="11287" width="4" style="1" customWidth="1"/>
    <col min="11288" max="11288" width="5.875" style="1" customWidth="1"/>
    <col min="11289" max="11289" width="7.875" style="1" customWidth="1"/>
    <col min="11290" max="11330" width="22.625" style="1" bestFit="1" customWidth="1"/>
    <col min="11331" max="11334" width="23.125" style="1" bestFit="1" customWidth="1"/>
    <col min="11335" max="11336" width="21.25" style="1" bestFit="1" customWidth="1"/>
    <col min="11337" max="11338" width="23.125" style="1" bestFit="1" customWidth="1"/>
    <col min="11339" max="11340" width="21.25" style="1" bestFit="1" customWidth="1"/>
    <col min="11341" max="11520" width="9" style="1"/>
    <col min="11521" max="11521" width="13.25" style="1" customWidth="1"/>
    <col min="11522" max="11522" width="8.625" style="1" customWidth="1"/>
    <col min="11523" max="11523" width="7.625" style="1" customWidth="1"/>
    <col min="11524" max="11524" width="9" style="1"/>
    <col min="11525" max="11525" width="12" style="1" customWidth="1"/>
    <col min="11526" max="11526" width="9" style="1" customWidth="1"/>
    <col min="11527" max="11527" width="5" style="1" customWidth="1"/>
    <col min="11528" max="11528" width="6.875" style="1" customWidth="1"/>
    <col min="11529" max="11529" width="7.125" style="1" customWidth="1"/>
    <col min="11530" max="11530" width="8.75" style="1" customWidth="1"/>
    <col min="11531" max="11532" width="5.875" style="1" customWidth="1"/>
    <col min="11533" max="11533" width="4.75" style="1" customWidth="1"/>
    <col min="11534" max="11534" width="6.75" style="1" customWidth="1"/>
    <col min="11535" max="11535" width="6.875" style="1" customWidth="1"/>
    <col min="11536" max="11536" width="5.375" style="1" customWidth="1"/>
    <col min="11537" max="11537" width="5.625" style="1" customWidth="1"/>
    <col min="11538" max="11538" width="3.875" style="1" customWidth="1"/>
    <col min="11539" max="11539" width="5.875" style="1" customWidth="1"/>
    <col min="11540" max="11540" width="7.375" style="1" customWidth="1"/>
    <col min="11541" max="11541" width="4.875" style="1" customWidth="1"/>
    <col min="11542" max="11542" width="5.875" style="1" customWidth="1"/>
    <col min="11543" max="11543" width="4" style="1" customWidth="1"/>
    <col min="11544" max="11544" width="5.875" style="1" customWidth="1"/>
    <col min="11545" max="11545" width="7.875" style="1" customWidth="1"/>
    <col min="11546" max="11586" width="22.625" style="1" bestFit="1" customWidth="1"/>
    <col min="11587" max="11590" width="23.125" style="1" bestFit="1" customWidth="1"/>
    <col min="11591" max="11592" width="21.25" style="1" bestFit="1" customWidth="1"/>
    <col min="11593" max="11594" width="23.125" style="1" bestFit="1" customWidth="1"/>
    <col min="11595" max="11596" width="21.25" style="1" bestFit="1" customWidth="1"/>
    <col min="11597" max="11776" width="9" style="1"/>
    <col min="11777" max="11777" width="13.25" style="1" customWidth="1"/>
    <col min="11778" max="11778" width="8.625" style="1" customWidth="1"/>
    <col min="11779" max="11779" width="7.625" style="1" customWidth="1"/>
    <col min="11780" max="11780" width="9" style="1"/>
    <col min="11781" max="11781" width="12" style="1" customWidth="1"/>
    <col min="11782" max="11782" width="9" style="1" customWidth="1"/>
    <col min="11783" max="11783" width="5" style="1" customWidth="1"/>
    <col min="11784" max="11784" width="6.875" style="1" customWidth="1"/>
    <col min="11785" max="11785" width="7.125" style="1" customWidth="1"/>
    <col min="11786" max="11786" width="8.75" style="1" customWidth="1"/>
    <col min="11787" max="11788" width="5.875" style="1" customWidth="1"/>
    <col min="11789" max="11789" width="4.75" style="1" customWidth="1"/>
    <col min="11790" max="11790" width="6.75" style="1" customWidth="1"/>
    <col min="11791" max="11791" width="6.875" style="1" customWidth="1"/>
    <col min="11792" max="11792" width="5.375" style="1" customWidth="1"/>
    <col min="11793" max="11793" width="5.625" style="1" customWidth="1"/>
    <col min="11794" max="11794" width="3.875" style="1" customWidth="1"/>
    <col min="11795" max="11795" width="5.875" style="1" customWidth="1"/>
    <col min="11796" max="11796" width="7.375" style="1" customWidth="1"/>
    <col min="11797" max="11797" width="4.875" style="1" customWidth="1"/>
    <col min="11798" max="11798" width="5.875" style="1" customWidth="1"/>
    <col min="11799" max="11799" width="4" style="1" customWidth="1"/>
    <col min="11800" max="11800" width="5.875" style="1" customWidth="1"/>
    <col min="11801" max="11801" width="7.875" style="1" customWidth="1"/>
    <col min="11802" max="11842" width="22.625" style="1" bestFit="1" customWidth="1"/>
    <col min="11843" max="11846" width="23.125" style="1" bestFit="1" customWidth="1"/>
    <col min="11847" max="11848" width="21.25" style="1" bestFit="1" customWidth="1"/>
    <col min="11849" max="11850" width="23.125" style="1" bestFit="1" customWidth="1"/>
    <col min="11851" max="11852" width="21.25" style="1" bestFit="1" customWidth="1"/>
    <col min="11853" max="12032" width="9" style="1"/>
    <col min="12033" max="12033" width="13.25" style="1" customWidth="1"/>
    <col min="12034" max="12034" width="8.625" style="1" customWidth="1"/>
    <col min="12035" max="12035" width="7.625" style="1" customWidth="1"/>
    <col min="12036" max="12036" width="9" style="1"/>
    <col min="12037" max="12037" width="12" style="1" customWidth="1"/>
    <col min="12038" max="12038" width="9" style="1" customWidth="1"/>
    <col min="12039" max="12039" width="5" style="1" customWidth="1"/>
    <col min="12040" max="12040" width="6.875" style="1" customWidth="1"/>
    <col min="12041" max="12041" width="7.125" style="1" customWidth="1"/>
    <col min="12042" max="12042" width="8.75" style="1" customWidth="1"/>
    <col min="12043" max="12044" width="5.875" style="1" customWidth="1"/>
    <col min="12045" max="12045" width="4.75" style="1" customWidth="1"/>
    <col min="12046" max="12046" width="6.75" style="1" customWidth="1"/>
    <col min="12047" max="12047" width="6.875" style="1" customWidth="1"/>
    <col min="12048" max="12048" width="5.375" style="1" customWidth="1"/>
    <col min="12049" max="12049" width="5.625" style="1" customWidth="1"/>
    <col min="12050" max="12050" width="3.875" style="1" customWidth="1"/>
    <col min="12051" max="12051" width="5.875" style="1" customWidth="1"/>
    <col min="12052" max="12052" width="7.375" style="1" customWidth="1"/>
    <col min="12053" max="12053" width="4.875" style="1" customWidth="1"/>
    <col min="12054" max="12054" width="5.875" style="1" customWidth="1"/>
    <col min="12055" max="12055" width="4" style="1" customWidth="1"/>
    <col min="12056" max="12056" width="5.875" style="1" customWidth="1"/>
    <col min="12057" max="12057" width="7.875" style="1" customWidth="1"/>
    <col min="12058" max="12098" width="22.625" style="1" bestFit="1" customWidth="1"/>
    <col min="12099" max="12102" width="23.125" style="1" bestFit="1" customWidth="1"/>
    <col min="12103" max="12104" width="21.25" style="1" bestFit="1" customWidth="1"/>
    <col min="12105" max="12106" width="23.125" style="1" bestFit="1" customWidth="1"/>
    <col min="12107" max="12108" width="21.25" style="1" bestFit="1" customWidth="1"/>
    <col min="12109" max="12288" width="9" style="1"/>
    <col min="12289" max="12289" width="13.25" style="1" customWidth="1"/>
    <col min="12290" max="12290" width="8.625" style="1" customWidth="1"/>
    <col min="12291" max="12291" width="7.625" style="1" customWidth="1"/>
    <col min="12292" max="12292" width="9" style="1"/>
    <col min="12293" max="12293" width="12" style="1" customWidth="1"/>
    <col min="12294" max="12294" width="9" style="1" customWidth="1"/>
    <col min="12295" max="12295" width="5" style="1" customWidth="1"/>
    <col min="12296" max="12296" width="6.875" style="1" customWidth="1"/>
    <col min="12297" max="12297" width="7.125" style="1" customWidth="1"/>
    <col min="12298" max="12298" width="8.75" style="1" customWidth="1"/>
    <col min="12299" max="12300" width="5.875" style="1" customWidth="1"/>
    <col min="12301" max="12301" width="4.75" style="1" customWidth="1"/>
    <col min="12302" max="12302" width="6.75" style="1" customWidth="1"/>
    <col min="12303" max="12303" width="6.875" style="1" customWidth="1"/>
    <col min="12304" max="12304" width="5.375" style="1" customWidth="1"/>
    <col min="12305" max="12305" width="5.625" style="1" customWidth="1"/>
    <col min="12306" max="12306" width="3.875" style="1" customWidth="1"/>
    <col min="12307" max="12307" width="5.875" style="1" customWidth="1"/>
    <col min="12308" max="12308" width="7.375" style="1" customWidth="1"/>
    <col min="12309" max="12309" width="4.875" style="1" customWidth="1"/>
    <col min="12310" max="12310" width="5.875" style="1" customWidth="1"/>
    <col min="12311" max="12311" width="4" style="1" customWidth="1"/>
    <col min="12312" max="12312" width="5.875" style="1" customWidth="1"/>
    <col min="12313" max="12313" width="7.875" style="1" customWidth="1"/>
    <col min="12314" max="12354" width="22.625" style="1" bestFit="1" customWidth="1"/>
    <col min="12355" max="12358" width="23.125" style="1" bestFit="1" customWidth="1"/>
    <col min="12359" max="12360" width="21.25" style="1" bestFit="1" customWidth="1"/>
    <col min="12361" max="12362" width="23.125" style="1" bestFit="1" customWidth="1"/>
    <col min="12363" max="12364" width="21.25" style="1" bestFit="1" customWidth="1"/>
    <col min="12365" max="12544" width="9" style="1"/>
    <col min="12545" max="12545" width="13.25" style="1" customWidth="1"/>
    <col min="12546" max="12546" width="8.625" style="1" customWidth="1"/>
    <col min="12547" max="12547" width="7.625" style="1" customWidth="1"/>
    <col min="12548" max="12548" width="9" style="1"/>
    <col min="12549" max="12549" width="12" style="1" customWidth="1"/>
    <col min="12550" max="12550" width="9" style="1" customWidth="1"/>
    <col min="12551" max="12551" width="5" style="1" customWidth="1"/>
    <col min="12552" max="12552" width="6.875" style="1" customWidth="1"/>
    <col min="12553" max="12553" width="7.125" style="1" customWidth="1"/>
    <col min="12554" max="12554" width="8.75" style="1" customWidth="1"/>
    <col min="12555" max="12556" width="5.875" style="1" customWidth="1"/>
    <col min="12557" max="12557" width="4.75" style="1" customWidth="1"/>
    <col min="12558" max="12558" width="6.75" style="1" customWidth="1"/>
    <col min="12559" max="12559" width="6.875" style="1" customWidth="1"/>
    <col min="12560" max="12560" width="5.375" style="1" customWidth="1"/>
    <col min="12561" max="12561" width="5.625" style="1" customWidth="1"/>
    <col min="12562" max="12562" width="3.875" style="1" customWidth="1"/>
    <col min="12563" max="12563" width="5.875" style="1" customWidth="1"/>
    <col min="12564" max="12564" width="7.375" style="1" customWidth="1"/>
    <col min="12565" max="12565" width="4.875" style="1" customWidth="1"/>
    <col min="12566" max="12566" width="5.875" style="1" customWidth="1"/>
    <col min="12567" max="12567" width="4" style="1" customWidth="1"/>
    <col min="12568" max="12568" width="5.875" style="1" customWidth="1"/>
    <col min="12569" max="12569" width="7.875" style="1" customWidth="1"/>
    <col min="12570" max="12610" width="22.625" style="1" bestFit="1" customWidth="1"/>
    <col min="12611" max="12614" width="23.125" style="1" bestFit="1" customWidth="1"/>
    <col min="12615" max="12616" width="21.25" style="1" bestFit="1" customWidth="1"/>
    <col min="12617" max="12618" width="23.125" style="1" bestFit="1" customWidth="1"/>
    <col min="12619" max="12620" width="21.25" style="1" bestFit="1" customWidth="1"/>
    <col min="12621" max="12800" width="9" style="1"/>
    <col min="12801" max="12801" width="13.25" style="1" customWidth="1"/>
    <col min="12802" max="12802" width="8.625" style="1" customWidth="1"/>
    <col min="12803" max="12803" width="7.625" style="1" customWidth="1"/>
    <col min="12804" max="12804" width="9" style="1"/>
    <col min="12805" max="12805" width="12" style="1" customWidth="1"/>
    <col min="12806" max="12806" width="9" style="1" customWidth="1"/>
    <col min="12807" max="12807" width="5" style="1" customWidth="1"/>
    <col min="12808" max="12808" width="6.875" style="1" customWidth="1"/>
    <col min="12809" max="12809" width="7.125" style="1" customWidth="1"/>
    <col min="12810" max="12810" width="8.75" style="1" customWidth="1"/>
    <col min="12811" max="12812" width="5.875" style="1" customWidth="1"/>
    <col min="12813" max="12813" width="4.75" style="1" customWidth="1"/>
    <col min="12814" max="12814" width="6.75" style="1" customWidth="1"/>
    <col min="12815" max="12815" width="6.875" style="1" customWidth="1"/>
    <col min="12816" max="12816" width="5.375" style="1" customWidth="1"/>
    <col min="12817" max="12817" width="5.625" style="1" customWidth="1"/>
    <col min="12818" max="12818" width="3.875" style="1" customWidth="1"/>
    <col min="12819" max="12819" width="5.875" style="1" customWidth="1"/>
    <col min="12820" max="12820" width="7.375" style="1" customWidth="1"/>
    <col min="12821" max="12821" width="4.875" style="1" customWidth="1"/>
    <col min="12822" max="12822" width="5.875" style="1" customWidth="1"/>
    <col min="12823" max="12823" width="4" style="1" customWidth="1"/>
    <col min="12824" max="12824" width="5.875" style="1" customWidth="1"/>
    <col min="12825" max="12825" width="7.875" style="1" customWidth="1"/>
    <col min="12826" max="12866" width="22.625" style="1" bestFit="1" customWidth="1"/>
    <col min="12867" max="12870" width="23.125" style="1" bestFit="1" customWidth="1"/>
    <col min="12871" max="12872" width="21.25" style="1" bestFit="1" customWidth="1"/>
    <col min="12873" max="12874" width="23.125" style="1" bestFit="1" customWidth="1"/>
    <col min="12875" max="12876" width="21.25" style="1" bestFit="1" customWidth="1"/>
    <col min="12877" max="13056" width="9" style="1"/>
    <col min="13057" max="13057" width="13.25" style="1" customWidth="1"/>
    <col min="13058" max="13058" width="8.625" style="1" customWidth="1"/>
    <col min="13059" max="13059" width="7.625" style="1" customWidth="1"/>
    <col min="13060" max="13060" width="9" style="1"/>
    <col min="13061" max="13061" width="12" style="1" customWidth="1"/>
    <col min="13062" max="13062" width="9" style="1" customWidth="1"/>
    <col min="13063" max="13063" width="5" style="1" customWidth="1"/>
    <col min="13064" max="13064" width="6.875" style="1" customWidth="1"/>
    <col min="13065" max="13065" width="7.125" style="1" customWidth="1"/>
    <col min="13066" max="13066" width="8.75" style="1" customWidth="1"/>
    <col min="13067" max="13068" width="5.875" style="1" customWidth="1"/>
    <col min="13069" max="13069" width="4.75" style="1" customWidth="1"/>
    <col min="13070" max="13070" width="6.75" style="1" customWidth="1"/>
    <col min="13071" max="13071" width="6.875" style="1" customWidth="1"/>
    <col min="13072" max="13072" width="5.375" style="1" customWidth="1"/>
    <col min="13073" max="13073" width="5.625" style="1" customWidth="1"/>
    <col min="13074" max="13074" width="3.875" style="1" customWidth="1"/>
    <col min="13075" max="13075" width="5.875" style="1" customWidth="1"/>
    <col min="13076" max="13076" width="7.375" style="1" customWidth="1"/>
    <col min="13077" max="13077" width="4.875" style="1" customWidth="1"/>
    <col min="13078" max="13078" width="5.875" style="1" customWidth="1"/>
    <col min="13079" max="13079" width="4" style="1" customWidth="1"/>
    <col min="13080" max="13080" width="5.875" style="1" customWidth="1"/>
    <col min="13081" max="13081" width="7.875" style="1" customWidth="1"/>
    <col min="13082" max="13122" width="22.625" style="1" bestFit="1" customWidth="1"/>
    <col min="13123" max="13126" width="23.125" style="1" bestFit="1" customWidth="1"/>
    <col min="13127" max="13128" width="21.25" style="1" bestFit="1" customWidth="1"/>
    <col min="13129" max="13130" width="23.125" style="1" bestFit="1" customWidth="1"/>
    <col min="13131" max="13132" width="21.25" style="1" bestFit="1" customWidth="1"/>
    <col min="13133" max="13312" width="9" style="1"/>
    <col min="13313" max="13313" width="13.25" style="1" customWidth="1"/>
    <col min="13314" max="13314" width="8.625" style="1" customWidth="1"/>
    <col min="13315" max="13315" width="7.625" style="1" customWidth="1"/>
    <col min="13316" max="13316" width="9" style="1"/>
    <col min="13317" max="13317" width="12" style="1" customWidth="1"/>
    <col min="13318" max="13318" width="9" style="1" customWidth="1"/>
    <col min="13319" max="13319" width="5" style="1" customWidth="1"/>
    <col min="13320" max="13320" width="6.875" style="1" customWidth="1"/>
    <col min="13321" max="13321" width="7.125" style="1" customWidth="1"/>
    <col min="13322" max="13322" width="8.75" style="1" customWidth="1"/>
    <col min="13323" max="13324" width="5.875" style="1" customWidth="1"/>
    <col min="13325" max="13325" width="4.75" style="1" customWidth="1"/>
    <col min="13326" max="13326" width="6.75" style="1" customWidth="1"/>
    <col min="13327" max="13327" width="6.875" style="1" customWidth="1"/>
    <col min="13328" max="13328" width="5.375" style="1" customWidth="1"/>
    <col min="13329" max="13329" width="5.625" style="1" customWidth="1"/>
    <col min="13330" max="13330" width="3.875" style="1" customWidth="1"/>
    <col min="13331" max="13331" width="5.875" style="1" customWidth="1"/>
    <col min="13332" max="13332" width="7.375" style="1" customWidth="1"/>
    <col min="13333" max="13333" width="4.875" style="1" customWidth="1"/>
    <col min="13334" max="13334" width="5.875" style="1" customWidth="1"/>
    <col min="13335" max="13335" width="4" style="1" customWidth="1"/>
    <col min="13336" max="13336" width="5.875" style="1" customWidth="1"/>
    <col min="13337" max="13337" width="7.875" style="1" customWidth="1"/>
    <col min="13338" max="13378" width="22.625" style="1" bestFit="1" customWidth="1"/>
    <col min="13379" max="13382" width="23.125" style="1" bestFit="1" customWidth="1"/>
    <col min="13383" max="13384" width="21.25" style="1" bestFit="1" customWidth="1"/>
    <col min="13385" max="13386" width="23.125" style="1" bestFit="1" customWidth="1"/>
    <col min="13387" max="13388" width="21.25" style="1" bestFit="1" customWidth="1"/>
    <col min="13389" max="13568" width="9" style="1"/>
    <col min="13569" max="13569" width="13.25" style="1" customWidth="1"/>
    <col min="13570" max="13570" width="8.625" style="1" customWidth="1"/>
    <col min="13571" max="13571" width="7.625" style="1" customWidth="1"/>
    <col min="13572" max="13572" width="9" style="1"/>
    <col min="13573" max="13573" width="12" style="1" customWidth="1"/>
    <col min="13574" max="13574" width="9" style="1" customWidth="1"/>
    <col min="13575" max="13575" width="5" style="1" customWidth="1"/>
    <col min="13576" max="13576" width="6.875" style="1" customWidth="1"/>
    <col min="13577" max="13577" width="7.125" style="1" customWidth="1"/>
    <col min="13578" max="13578" width="8.75" style="1" customWidth="1"/>
    <col min="13579" max="13580" width="5.875" style="1" customWidth="1"/>
    <col min="13581" max="13581" width="4.75" style="1" customWidth="1"/>
    <col min="13582" max="13582" width="6.75" style="1" customWidth="1"/>
    <col min="13583" max="13583" width="6.875" style="1" customWidth="1"/>
    <col min="13584" max="13584" width="5.375" style="1" customWidth="1"/>
    <col min="13585" max="13585" width="5.625" style="1" customWidth="1"/>
    <col min="13586" max="13586" width="3.875" style="1" customWidth="1"/>
    <col min="13587" max="13587" width="5.875" style="1" customWidth="1"/>
    <col min="13588" max="13588" width="7.375" style="1" customWidth="1"/>
    <col min="13589" max="13589" width="4.875" style="1" customWidth="1"/>
    <col min="13590" max="13590" width="5.875" style="1" customWidth="1"/>
    <col min="13591" max="13591" width="4" style="1" customWidth="1"/>
    <col min="13592" max="13592" width="5.875" style="1" customWidth="1"/>
    <col min="13593" max="13593" width="7.875" style="1" customWidth="1"/>
    <col min="13594" max="13634" width="22.625" style="1" bestFit="1" customWidth="1"/>
    <col min="13635" max="13638" width="23.125" style="1" bestFit="1" customWidth="1"/>
    <col min="13639" max="13640" width="21.25" style="1" bestFit="1" customWidth="1"/>
    <col min="13641" max="13642" width="23.125" style="1" bestFit="1" customWidth="1"/>
    <col min="13643" max="13644" width="21.25" style="1" bestFit="1" customWidth="1"/>
    <col min="13645" max="13824" width="9" style="1"/>
    <col min="13825" max="13825" width="13.25" style="1" customWidth="1"/>
    <col min="13826" max="13826" width="8.625" style="1" customWidth="1"/>
    <col min="13827" max="13827" width="7.625" style="1" customWidth="1"/>
    <col min="13828" max="13828" width="9" style="1"/>
    <col min="13829" max="13829" width="12" style="1" customWidth="1"/>
    <col min="13830" max="13830" width="9" style="1" customWidth="1"/>
    <col min="13831" max="13831" width="5" style="1" customWidth="1"/>
    <col min="13832" max="13832" width="6.875" style="1" customWidth="1"/>
    <col min="13833" max="13833" width="7.125" style="1" customWidth="1"/>
    <col min="13834" max="13834" width="8.75" style="1" customWidth="1"/>
    <col min="13835" max="13836" width="5.875" style="1" customWidth="1"/>
    <col min="13837" max="13837" width="4.75" style="1" customWidth="1"/>
    <col min="13838" max="13838" width="6.75" style="1" customWidth="1"/>
    <col min="13839" max="13839" width="6.875" style="1" customWidth="1"/>
    <col min="13840" max="13840" width="5.375" style="1" customWidth="1"/>
    <col min="13841" max="13841" width="5.625" style="1" customWidth="1"/>
    <col min="13842" max="13842" width="3.875" style="1" customWidth="1"/>
    <col min="13843" max="13843" width="5.875" style="1" customWidth="1"/>
    <col min="13844" max="13844" width="7.375" style="1" customWidth="1"/>
    <col min="13845" max="13845" width="4.875" style="1" customWidth="1"/>
    <col min="13846" max="13846" width="5.875" style="1" customWidth="1"/>
    <col min="13847" max="13847" width="4" style="1" customWidth="1"/>
    <col min="13848" max="13848" width="5.875" style="1" customWidth="1"/>
    <col min="13849" max="13849" width="7.875" style="1" customWidth="1"/>
    <col min="13850" max="13890" width="22.625" style="1" bestFit="1" customWidth="1"/>
    <col min="13891" max="13894" width="23.125" style="1" bestFit="1" customWidth="1"/>
    <col min="13895" max="13896" width="21.25" style="1" bestFit="1" customWidth="1"/>
    <col min="13897" max="13898" width="23.125" style="1" bestFit="1" customWidth="1"/>
    <col min="13899" max="13900" width="21.25" style="1" bestFit="1" customWidth="1"/>
    <col min="13901" max="14080" width="9" style="1"/>
    <col min="14081" max="14081" width="13.25" style="1" customWidth="1"/>
    <col min="14082" max="14082" width="8.625" style="1" customWidth="1"/>
    <col min="14083" max="14083" width="7.625" style="1" customWidth="1"/>
    <col min="14084" max="14084" width="9" style="1"/>
    <col min="14085" max="14085" width="12" style="1" customWidth="1"/>
    <col min="14086" max="14086" width="9" style="1" customWidth="1"/>
    <col min="14087" max="14087" width="5" style="1" customWidth="1"/>
    <col min="14088" max="14088" width="6.875" style="1" customWidth="1"/>
    <col min="14089" max="14089" width="7.125" style="1" customWidth="1"/>
    <col min="14090" max="14090" width="8.75" style="1" customWidth="1"/>
    <col min="14091" max="14092" width="5.875" style="1" customWidth="1"/>
    <col min="14093" max="14093" width="4.75" style="1" customWidth="1"/>
    <col min="14094" max="14094" width="6.75" style="1" customWidth="1"/>
    <col min="14095" max="14095" width="6.875" style="1" customWidth="1"/>
    <col min="14096" max="14096" width="5.375" style="1" customWidth="1"/>
    <col min="14097" max="14097" width="5.625" style="1" customWidth="1"/>
    <col min="14098" max="14098" width="3.875" style="1" customWidth="1"/>
    <col min="14099" max="14099" width="5.875" style="1" customWidth="1"/>
    <col min="14100" max="14100" width="7.375" style="1" customWidth="1"/>
    <col min="14101" max="14101" width="4.875" style="1" customWidth="1"/>
    <col min="14102" max="14102" width="5.875" style="1" customWidth="1"/>
    <col min="14103" max="14103" width="4" style="1" customWidth="1"/>
    <col min="14104" max="14104" width="5.875" style="1" customWidth="1"/>
    <col min="14105" max="14105" width="7.875" style="1" customWidth="1"/>
    <col min="14106" max="14146" width="22.625" style="1" bestFit="1" customWidth="1"/>
    <col min="14147" max="14150" width="23.125" style="1" bestFit="1" customWidth="1"/>
    <col min="14151" max="14152" width="21.25" style="1" bestFit="1" customWidth="1"/>
    <col min="14153" max="14154" width="23.125" style="1" bestFit="1" customWidth="1"/>
    <col min="14155" max="14156" width="21.25" style="1" bestFit="1" customWidth="1"/>
    <col min="14157" max="14336" width="9" style="1"/>
    <col min="14337" max="14337" width="13.25" style="1" customWidth="1"/>
    <col min="14338" max="14338" width="8.625" style="1" customWidth="1"/>
    <col min="14339" max="14339" width="7.625" style="1" customWidth="1"/>
    <col min="14340" max="14340" width="9" style="1"/>
    <col min="14341" max="14341" width="12" style="1" customWidth="1"/>
    <col min="14342" max="14342" width="9" style="1" customWidth="1"/>
    <col min="14343" max="14343" width="5" style="1" customWidth="1"/>
    <col min="14344" max="14344" width="6.875" style="1" customWidth="1"/>
    <col min="14345" max="14345" width="7.125" style="1" customWidth="1"/>
    <col min="14346" max="14346" width="8.75" style="1" customWidth="1"/>
    <col min="14347" max="14348" width="5.875" style="1" customWidth="1"/>
    <col min="14349" max="14349" width="4.75" style="1" customWidth="1"/>
    <col min="14350" max="14350" width="6.75" style="1" customWidth="1"/>
    <col min="14351" max="14351" width="6.875" style="1" customWidth="1"/>
    <col min="14352" max="14352" width="5.375" style="1" customWidth="1"/>
    <col min="14353" max="14353" width="5.625" style="1" customWidth="1"/>
    <col min="14354" max="14354" width="3.875" style="1" customWidth="1"/>
    <col min="14355" max="14355" width="5.875" style="1" customWidth="1"/>
    <col min="14356" max="14356" width="7.375" style="1" customWidth="1"/>
    <col min="14357" max="14357" width="4.875" style="1" customWidth="1"/>
    <col min="14358" max="14358" width="5.875" style="1" customWidth="1"/>
    <col min="14359" max="14359" width="4" style="1" customWidth="1"/>
    <col min="14360" max="14360" width="5.875" style="1" customWidth="1"/>
    <col min="14361" max="14361" width="7.875" style="1" customWidth="1"/>
    <col min="14362" max="14402" width="22.625" style="1" bestFit="1" customWidth="1"/>
    <col min="14403" max="14406" width="23.125" style="1" bestFit="1" customWidth="1"/>
    <col min="14407" max="14408" width="21.25" style="1" bestFit="1" customWidth="1"/>
    <col min="14409" max="14410" width="23.125" style="1" bestFit="1" customWidth="1"/>
    <col min="14411" max="14412" width="21.25" style="1" bestFit="1" customWidth="1"/>
    <col min="14413" max="14592" width="9" style="1"/>
    <col min="14593" max="14593" width="13.25" style="1" customWidth="1"/>
    <col min="14594" max="14594" width="8.625" style="1" customWidth="1"/>
    <col min="14595" max="14595" width="7.625" style="1" customWidth="1"/>
    <col min="14596" max="14596" width="9" style="1"/>
    <col min="14597" max="14597" width="12" style="1" customWidth="1"/>
    <col min="14598" max="14598" width="9" style="1" customWidth="1"/>
    <col min="14599" max="14599" width="5" style="1" customWidth="1"/>
    <col min="14600" max="14600" width="6.875" style="1" customWidth="1"/>
    <col min="14601" max="14601" width="7.125" style="1" customWidth="1"/>
    <col min="14602" max="14602" width="8.75" style="1" customWidth="1"/>
    <col min="14603" max="14604" width="5.875" style="1" customWidth="1"/>
    <col min="14605" max="14605" width="4.75" style="1" customWidth="1"/>
    <col min="14606" max="14606" width="6.75" style="1" customWidth="1"/>
    <col min="14607" max="14607" width="6.875" style="1" customWidth="1"/>
    <col min="14608" max="14608" width="5.375" style="1" customWidth="1"/>
    <col min="14609" max="14609" width="5.625" style="1" customWidth="1"/>
    <col min="14610" max="14610" width="3.875" style="1" customWidth="1"/>
    <col min="14611" max="14611" width="5.875" style="1" customWidth="1"/>
    <col min="14612" max="14612" width="7.375" style="1" customWidth="1"/>
    <col min="14613" max="14613" width="4.875" style="1" customWidth="1"/>
    <col min="14614" max="14614" width="5.875" style="1" customWidth="1"/>
    <col min="14615" max="14615" width="4" style="1" customWidth="1"/>
    <col min="14616" max="14616" width="5.875" style="1" customWidth="1"/>
    <col min="14617" max="14617" width="7.875" style="1" customWidth="1"/>
    <col min="14618" max="14658" width="22.625" style="1" bestFit="1" customWidth="1"/>
    <col min="14659" max="14662" width="23.125" style="1" bestFit="1" customWidth="1"/>
    <col min="14663" max="14664" width="21.25" style="1" bestFit="1" customWidth="1"/>
    <col min="14665" max="14666" width="23.125" style="1" bestFit="1" customWidth="1"/>
    <col min="14667" max="14668" width="21.25" style="1" bestFit="1" customWidth="1"/>
    <col min="14669" max="14848" width="9" style="1"/>
    <col min="14849" max="14849" width="13.25" style="1" customWidth="1"/>
    <col min="14850" max="14850" width="8.625" style="1" customWidth="1"/>
    <col min="14851" max="14851" width="7.625" style="1" customWidth="1"/>
    <col min="14852" max="14852" width="9" style="1"/>
    <col min="14853" max="14853" width="12" style="1" customWidth="1"/>
    <col min="14854" max="14854" width="9" style="1" customWidth="1"/>
    <col min="14855" max="14855" width="5" style="1" customWidth="1"/>
    <col min="14856" max="14856" width="6.875" style="1" customWidth="1"/>
    <col min="14857" max="14857" width="7.125" style="1" customWidth="1"/>
    <col min="14858" max="14858" width="8.75" style="1" customWidth="1"/>
    <col min="14859" max="14860" width="5.875" style="1" customWidth="1"/>
    <col min="14861" max="14861" width="4.75" style="1" customWidth="1"/>
    <col min="14862" max="14862" width="6.75" style="1" customWidth="1"/>
    <col min="14863" max="14863" width="6.875" style="1" customWidth="1"/>
    <col min="14864" max="14864" width="5.375" style="1" customWidth="1"/>
    <col min="14865" max="14865" width="5.625" style="1" customWidth="1"/>
    <col min="14866" max="14866" width="3.875" style="1" customWidth="1"/>
    <col min="14867" max="14867" width="5.875" style="1" customWidth="1"/>
    <col min="14868" max="14868" width="7.375" style="1" customWidth="1"/>
    <col min="14869" max="14869" width="4.875" style="1" customWidth="1"/>
    <col min="14870" max="14870" width="5.875" style="1" customWidth="1"/>
    <col min="14871" max="14871" width="4" style="1" customWidth="1"/>
    <col min="14872" max="14872" width="5.875" style="1" customWidth="1"/>
    <col min="14873" max="14873" width="7.875" style="1" customWidth="1"/>
    <col min="14874" max="14914" width="22.625" style="1" bestFit="1" customWidth="1"/>
    <col min="14915" max="14918" width="23.125" style="1" bestFit="1" customWidth="1"/>
    <col min="14919" max="14920" width="21.25" style="1" bestFit="1" customWidth="1"/>
    <col min="14921" max="14922" width="23.125" style="1" bestFit="1" customWidth="1"/>
    <col min="14923" max="14924" width="21.25" style="1" bestFit="1" customWidth="1"/>
    <col min="14925" max="15104" width="9" style="1"/>
    <col min="15105" max="15105" width="13.25" style="1" customWidth="1"/>
    <col min="15106" max="15106" width="8.625" style="1" customWidth="1"/>
    <col min="15107" max="15107" width="7.625" style="1" customWidth="1"/>
    <col min="15108" max="15108" width="9" style="1"/>
    <col min="15109" max="15109" width="12" style="1" customWidth="1"/>
    <col min="15110" max="15110" width="9" style="1" customWidth="1"/>
    <col min="15111" max="15111" width="5" style="1" customWidth="1"/>
    <col min="15112" max="15112" width="6.875" style="1" customWidth="1"/>
    <col min="15113" max="15113" width="7.125" style="1" customWidth="1"/>
    <col min="15114" max="15114" width="8.75" style="1" customWidth="1"/>
    <col min="15115" max="15116" width="5.875" style="1" customWidth="1"/>
    <col min="15117" max="15117" width="4.75" style="1" customWidth="1"/>
    <col min="15118" max="15118" width="6.75" style="1" customWidth="1"/>
    <col min="15119" max="15119" width="6.875" style="1" customWidth="1"/>
    <col min="15120" max="15120" width="5.375" style="1" customWidth="1"/>
    <col min="15121" max="15121" width="5.625" style="1" customWidth="1"/>
    <col min="15122" max="15122" width="3.875" style="1" customWidth="1"/>
    <col min="15123" max="15123" width="5.875" style="1" customWidth="1"/>
    <col min="15124" max="15124" width="7.375" style="1" customWidth="1"/>
    <col min="15125" max="15125" width="4.875" style="1" customWidth="1"/>
    <col min="15126" max="15126" width="5.875" style="1" customWidth="1"/>
    <col min="15127" max="15127" width="4" style="1" customWidth="1"/>
    <col min="15128" max="15128" width="5.875" style="1" customWidth="1"/>
    <col min="15129" max="15129" width="7.875" style="1" customWidth="1"/>
    <col min="15130" max="15170" width="22.625" style="1" bestFit="1" customWidth="1"/>
    <col min="15171" max="15174" width="23.125" style="1" bestFit="1" customWidth="1"/>
    <col min="15175" max="15176" width="21.25" style="1" bestFit="1" customWidth="1"/>
    <col min="15177" max="15178" width="23.125" style="1" bestFit="1" customWidth="1"/>
    <col min="15179" max="15180" width="21.25" style="1" bestFit="1" customWidth="1"/>
    <col min="15181" max="15360" width="9" style="1"/>
    <col min="15361" max="15361" width="13.25" style="1" customWidth="1"/>
    <col min="15362" max="15362" width="8.625" style="1" customWidth="1"/>
    <col min="15363" max="15363" width="7.625" style="1" customWidth="1"/>
    <col min="15364" max="15364" width="9" style="1"/>
    <col min="15365" max="15365" width="12" style="1" customWidth="1"/>
    <col min="15366" max="15366" width="9" style="1" customWidth="1"/>
    <col min="15367" max="15367" width="5" style="1" customWidth="1"/>
    <col min="15368" max="15368" width="6.875" style="1" customWidth="1"/>
    <col min="15369" max="15369" width="7.125" style="1" customWidth="1"/>
    <col min="15370" max="15370" width="8.75" style="1" customWidth="1"/>
    <col min="15371" max="15372" width="5.875" style="1" customWidth="1"/>
    <col min="15373" max="15373" width="4.75" style="1" customWidth="1"/>
    <col min="15374" max="15374" width="6.75" style="1" customWidth="1"/>
    <col min="15375" max="15375" width="6.875" style="1" customWidth="1"/>
    <col min="15376" max="15376" width="5.375" style="1" customWidth="1"/>
    <col min="15377" max="15377" width="5.625" style="1" customWidth="1"/>
    <col min="15378" max="15378" width="3.875" style="1" customWidth="1"/>
    <col min="15379" max="15379" width="5.875" style="1" customWidth="1"/>
    <col min="15380" max="15380" width="7.375" style="1" customWidth="1"/>
    <col min="15381" max="15381" width="4.875" style="1" customWidth="1"/>
    <col min="15382" max="15382" width="5.875" style="1" customWidth="1"/>
    <col min="15383" max="15383" width="4" style="1" customWidth="1"/>
    <col min="15384" max="15384" width="5.875" style="1" customWidth="1"/>
    <col min="15385" max="15385" width="7.875" style="1" customWidth="1"/>
    <col min="15386" max="15426" width="22.625" style="1" bestFit="1" customWidth="1"/>
    <col min="15427" max="15430" width="23.125" style="1" bestFit="1" customWidth="1"/>
    <col min="15431" max="15432" width="21.25" style="1" bestFit="1" customWidth="1"/>
    <col min="15433" max="15434" width="23.125" style="1" bestFit="1" customWidth="1"/>
    <col min="15435" max="15436" width="21.25" style="1" bestFit="1" customWidth="1"/>
    <col min="15437" max="15616" width="9" style="1"/>
    <col min="15617" max="15617" width="13.25" style="1" customWidth="1"/>
    <col min="15618" max="15618" width="8.625" style="1" customWidth="1"/>
    <col min="15619" max="15619" width="7.625" style="1" customWidth="1"/>
    <col min="15620" max="15620" width="9" style="1"/>
    <col min="15621" max="15621" width="12" style="1" customWidth="1"/>
    <col min="15622" max="15622" width="9" style="1" customWidth="1"/>
    <col min="15623" max="15623" width="5" style="1" customWidth="1"/>
    <col min="15624" max="15624" width="6.875" style="1" customWidth="1"/>
    <col min="15625" max="15625" width="7.125" style="1" customWidth="1"/>
    <col min="15626" max="15626" width="8.75" style="1" customWidth="1"/>
    <col min="15627" max="15628" width="5.875" style="1" customWidth="1"/>
    <col min="15629" max="15629" width="4.75" style="1" customWidth="1"/>
    <col min="15630" max="15630" width="6.75" style="1" customWidth="1"/>
    <col min="15631" max="15631" width="6.875" style="1" customWidth="1"/>
    <col min="15632" max="15632" width="5.375" style="1" customWidth="1"/>
    <col min="15633" max="15633" width="5.625" style="1" customWidth="1"/>
    <col min="15634" max="15634" width="3.875" style="1" customWidth="1"/>
    <col min="15635" max="15635" width="5.875" style="1" customWidth="1"/>
    <col min="15636" max="15636" width="7.375" style="1" customWidth="1"/>
    <col min="15637" max="15637" width="4.875" style="1" customWidth="1"/>
    <col min="15638" max="15638" width="5.875" style="1" customWidth="1"/>
    <col min="15639" max="15639" width="4" style="1" customWidth="1"/>
    <col min="15640" max="15640" width="5.875" style="1" customWidth="1"/>
    <col min="15641" max="15641" width="7.875" style="1" customWidth="1"/>
    <col min="15642" max="15682" width="22.625" style="1" bestFit="1" customWidth="1"/>
    <col min="15683" max="15686" width="23.125" style="1" bestFit="1" customWidth="1"/>
    <col min="15687" max="15688" width="21.25" style="1" bestFit="1" customWidth="1"/>
    <col min="15689" max="15690" width="23.125" style="1" bestFit="1" customWidth="1"/>
    <col min="15691" max="15692" width="21.25" style="1" bestFit="1" customWidth="1"/>
    <col min="15693" max="15872" width="9" style="1"/>
    <col min="15873" max="15873" width="13.25" style="1" customWidth="1"/>
    <col min="15874" max="15874" width="8.625" style="1" customWidth="1"/>
    <col min="15875" max="15875" width="7.625" style="1" customWidth="1"/>
    <col min="15876" max="15876" width="9" style="1"/>
    <col min="15877" max="15877" width="12" style="1" customWidth="1"/>
    <col min="15878" max="15878" width="9" style="1" customWidth="1"/>
    <col min="15879" max="15879" width="5" style="1" customWidth="1"/>
    <col min="15880" max="15880" width="6.875" style="1" customWidth="1"/>
    <col min="15881" max="15881" width="7.125" style="1" customWidth="1"/>
    <col min="15882" max="15882" width="8.75" style="1" customWidth="1"/>
    <col min="15883" max="15884" width="5.875" style="1" customWidth="1"/>
    <col min="15885" max="15885" width="4.75" style="1" customWidth="1"/>
    <col min="15886" max="15886" width="6.75" style="1" customWidth="1"/>
    <col min="15887" max="15887" width="6.875" style="1" customWidth="1"/>
    <col min="15888" max="15888" width="5.375" style="1" customWidth="1"/>
    <col min="15889" max="15889" width="5.625" style="1" customWidth="1"/>
    <col min="15890" max="15890" width="3.875" style="1" customWidth="1"/>
    <col min="15891" max="15891" width="5.875" style="1" customWidth="1"/>
    <col min="15892" max="15892" width="7.375" style="1" customWidth="1"/>
    <col min="15893" max="15893" width="4.875" style="1" customWidth="1"/>
    <col min="15894" max="15894" width="5.875" style="1" customWidth="1"/>
    <col min="15895" max="15895" width="4" style="1" customWidth="1"/>
    <col min="15896" max="15896" width="5.875" style="1" customWidth="1"/>
    <col min="15897" max="15897" width="7.875" style="1" customWidth="1"/>
    <col min="15898" max="15938" width="22.625" style="1" bestFit="1" customWidth="1"/>
    <col min="15939" max="15942" width="23.125" style="1" bestFit="1" customWidth="1"/>
    <col min="15943" max="15944" width="21.25" style="1" bestFit="1" customWidth="1"/>
    <col min="15945" max="15946" width="23.125" style="1" bestFit="1" customWidth="1"/>
    <col min="15947" max="15948" width="21.25" style="1" bestFit="1" customWidth="1"/>
    <col min="15949" max="16128" width="9" style="1"/>
    <col min="16129" max="16129" width="13.25" style="1" customWidth="1"/>
    <col min="16130" max="16130" width="8.625" style="1" customWidth="1"/>
    <col min="16131" max="16131" width="7.625" style="1" customWidth="1"/>
    <col min="16132" max="16132" width="9" style="1"/>
    <col min="16133" max="16133" width="12" style="1" customWidth="1"/>
    <col min="16134" max="16134" width="9" style="1" customWidth="1"/>
    <col min="16135" max="16135" width="5" style="1" customWidth="1"/>
    <col min="16136" max="16136" width="6.875" style="1" customWidth="1"/>
    <col min="16137" max="16137" width="7.125" style="1" customWidth="1"/>
    <col min="16138" max="16138" width="8.75" style="1" customWidth="1"/>
    <col min="16139" max="16140" width="5.875" style="1" customWidth="1"/>
    <col min="16141" max="16141" width="4.75" style="1" customWidth="1"/>
    <col min="16142" max="16142" width="6.75" style="1" customWidth="1"/>
    <col min="16143" max="16143" width="6.875" style="1" customWidth="1"/>
    <col min="16144" max="16144" width="5.375" style="1" customWidth="1"/>
    <col min="16145" max="16145" width="5.625" style="1" customWidth="1"/>
    <col min="16146" max="16146" width="3.875" style="1" customWidth="1"/>
    <col min="16147" max="16147" width="5.875" style="1" customWidth="1"/>
    <col min="16148" max="16148" width="7.375" style="1" customWidth="1"/>
    <col min="16149" max="16149" width="4.875" style="1" customWidth="1"/>
    <col min="16150" max="16150" width="5.875" style="1" customWidth="1"/>
    <col min="16151" max="16151" width="4" style="1" customWidth="1"/>
    <col min="16152" max="16152" width="5.875" style="1" customWidth="1"/>
    <col min="16153" max="16153" width="7.875" style="1" customWidth="1"/>
    <col min="16154" max="16194" width="22.625" style="1" bestFit="1" customWidth="1"/>
    <col min="16195" max="16198" width="23.125" style="1" bestFit="1" customWidth="1"/>
    <col min="16199" max="16200" width="21.25" style="1" bestFit="1" customWidth="1"/>
    <col min="16201" max="16202" width="23.125" style="1" bestFit="1" customWidth="1"/>
    <col min="16203" max="16204" width="21.25" style="1" bestFit="1" customWidth="1"/>
    <col min="16205" max="16384" width="9" style="1"/>
  </cols>
  <sheetData>
    <row r="1" spans="1:25" x14ac:dyDescent="0.15">
      <c r="A1" s="114" t="s">
        <v>92</v>
      </c>
      <c r="B1" s="116" t="s">
        <v>122</v>
      </c>
      <c r="C1" s="120"/>
      <c r="D1" s="120"/>
      <c r="E1" s="120"/>
      <c r="F1" s="117"/>
      <c r="G1" s="116" t="s">
        <v>125</v>
      </c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</row>
    <row r="2" spans="1:25" ht="22.5" customHeight="1" x14ac:dyDescent="0.15">
      <c r="A2" s="114"/>
      <c r="B2" s="51" t="s">
        <v>126</v>
      </c>
      <c r="C2" s="116" t="s">
        <v>120</v>
      </c>
      <c r="D2" s="117"/>
      <c r="E2" s="116" t="s">
        <v>121</v>
      </c>
      <c r="F2" s="117"/>
      <c r="G2" s="118" t="s">
        <v>16</v>
      </c>
      <c r="H2" s="119"/>
      <c r="I2" s="116" t="s">
        <v>93</v>
      </c>
      <c r="J2" s="117"/>
      <c r="K2" s="121" t="s">
        <v>17</v>
      </c>
      <c r="L2" s="122"/>
      <c r="M2" s="121" t="s">
        <v>94</v>
      </c>
      <c r="N2" s="122"/>
      <c r="O2" s="123" t="s">
        <v>95</v>
      </c>
      <c r="P2" s="121" t="s">
        <v>18</v>
      </c>
      <c r="Q2" s="122"/>
      <c r="R2" s="121" t="s">
        <v>96</v>
      </c>
      <c r="S2" s="122"/>
      <c r="T2" s="125" t="s">
        <v>97</v>
      </c>
      <c r="U2" s="121" t="s">
        <v>19</v>
      </c>
      <c r="V2" s="122"/>
      <c r="W2" s="121" t="s">
        <v>98</v>
      </c>
      <c r="X2" s="122"/>
      <c r="Y2" s="125" t="s">
        <v>99</v>
      </c>
    </row>
    <row r="3" spans="1:25" ht="18" customHeight="1" x14ac:dyDescent="0.15">
      <c r="A3" s="115"/>
      <c r="B3" s="51" t="s">
        <v>100</v>
      </c>
      <c r="C3" s="53" t="s">
        <v>100</v>
      </c>
      <c r="D3" s="54" t="s">
        <v>101</v>
      </c>
      <c r="E3" s="53" t="s">
        <v>100</v>
      </c>
      <c r="F3" s="54" t="s">
        <v>101</v>
      </c>
      <c r="G3" s="53" t="s">
        <v>20</v>
      </c>
      <c r="H3" s="53" t="s">
        <v>100</v>
      </c>
      <c r="I3" s="53" t="s">
        <v>100</v>
      </c>
      <c r="J3" s="54" t="s">
        <v>101</v>
      </c>
      <c r="K3" s="55" t="s">
        <v>20</v>
      </c>
      <c r="L3" s="55" t="s">
        <v>100</v>
      </c>
      <c r="M3" s="55" t="s">
        <v>20</v>
      </c>
      <c r="N3" s="55" t="s">
        <v>100</v>
      </c>
      <c r="O3" s="124"/>
      <c r="P3" s="55" t="s">
        <v>20</v>
      </c>
      <c r="Q3" s="55" t="s">
        <v>100</v>
      </c>
      <c r="R3" s="55" t="s">
        <v>20</v>
      </c>
      <c r="S3" s="55" t="s">
        <v>100</v>
      </c>
      <c r="T3" s="126"/>
      <c r="U3" s="55" t="s">
        <v>20</v>
      </c>
      <c r="V3" s="55" t="s">
        <v>100</v>
      </c>
      <c r="W3" s="55" t="s">
        <v>20</v>
      </c>
      <c r="X3" s="55" t="s">
        <v>100</v>
      </c>
      <c r="Y3" s="126"/>
    </row>
    <row r="4" spans="1:25" ht="15" customHeight="1" x14ac:dyDescent="0.15">
      <c r="A4" s="81" t="s">
        <v>34</v>
      </c>
      <c r="B4" s="7">
        <v>35250</v>
      </c>
      <c r="C4" s="55">
        <v>40911</v>
      </c>
      <c r="D4" s="56">
        <v>-0.13837354256801349</v>
      </c>
      <c r="E4" s="79">
        <v>81883</v>
      </c>
      <c r="F4" s="56">
        <v>-0.56950771222353846</v>
      </c>
      <c r="G4" s="55">
        <v>1</v>
      </c>
      <c r="H4" s="55">
        <v>538</v>
      </c>
      <c r="I4" s="55">
        <v>2942</v>
      </c>
      <c r="J4" s="56">
        <v>-0.8171312032630863</v>
      </c>
      <c r="K4" s="55" t="s">
        <v>102</v>
      </c>
      <c r="L4" s="55" t="s">
        <v>102</v>
      </c>
      <c r="M4" s="55" t="s">
        <v>102</v>
      </c>
      <c r="N4" s="55" t="s">
        <v>102</v>
      </c>
      <c r="O4" s="57" t="s">
        <v>102</v>
      </c>
      <c r="P4" s="55">
        <v>0</v>
      </c>
      <c r="Q4" s="55">
        <v>0</v>
      </c>
      <c r="R4" s="55">
        <v>2</v>
      </c>
      <c r="S4" s="55">
        <v>2165</v>
      </c>
      <c r="T4" s="57">
        <v>-1</v>
      </c>
      <c r="U4" s="55" t="s">
        <v>102</v>
      </c>
      <c r="V4" s="55" t="s">
        <v>102</v>
      </c>
      <c r="W4" s="55" t="s">
        <v>102</v>
      </c>
      <c r="X4" s="55" t="s">
        <v>102</v>
      </c>
      <c r="Y4" s="55" t="s">
        <v>102</v>
      </c>
    </row>
    <row r="5" spans="1:25" ht="15" customHeight="1" x14ac:dyDescent="0.15">
      <c r="A5" s="58" t="s">
        <v>33</v>
      </c>
      <c r="B5" s="7">
        <v>65902</v>
      </c>
      <c r="C5" s="55">
        <v>45132</v>
      </c>
      <c r="D5" s="56">
        <v>0.46020561907294161</v>
      </c>
      <c r="E5" s="79">
        <v>103353</v>
      </c>
      <c r="F5" s="56">
        <v>-0.36236006695499889</v>
      </c>
      <c r="G5" s="55">
        <v>4</v>
      </c>
      <c r="H5" s="55">
        <v>8952</v>
      </c>
      <c r="I5" s="55">
        <v>5927</v>
      </c>
      <c r="J5" s="56">
        <v>0.5103762443057196</v>
      </c>
      <c r="K5" s="55">
        <v>0</v>
      </c>
      <c r="L5" s="55">
        <v>0</v>
      </c>
      <c r="M5" s="55">
        <v>0</v>
      </c>
      <c r="N5" s="55">
        <v>0</v>
      </c>
      <c r="O5" s="57" t="e">
        <v>#DIV/0!</v>
      </c>
      <c r="P5" s="55" t="s">
        <v>102</v>
      </c>
      <c r="Q5" s="55" t="s">
        <v>102</v>
      </c>
      <c r="R5" s="55" t="s">
        <v>102</v>
      </c>
      <c r="S5" s="55" t="s">
        <v>102</v>
      </c>
      <c r="T5" s="55" t="s">
        <v>102</v>
      </c>
      <c r="U5" s="55" t="s">
        <v>102</v>
      </c>
      <c r="V5" s="55" t="s">
        <v>102</v>
      </c>
      <c r="W5" s="55" t="s">
        <v>102</v>
      </c>
      <c r="X5" s="55" t="s">
        <v>102</v>
      </c>
      <c r="Y5" s="55" t="s">
        <v>102</v>
      </c>
    </row>
    <row r="6" spans="1:25" ht="15" customHeight="1" x14ac:dyDescent="0.15">
      <c r="A6" s="58" t="s">
        <v>31</v>
      </c>
      <c r="B6" s="7">
        <v>112190</v>
      </c>
      <c r="C6" s="55">
        <v>124418</v>
      </c>
      <c r="D6" s="56">
        <v>-9.828159912552846E-2</v>
      </c>
      <c r="E6" s="79">
        <v>253984</v>
      </c>
      <c r="F6" s="56">
        <v>-0.55827926168577546</v>
      </c>
      <c r="G6" s="55">
        <v>8</v>
      </c>
      <c r="H6" s="55">
        <v>8861</v>
      </c>
      <c r="I6" s="55">
        <v>14428</v>
      </c>
      <c r="J6" s="56">
        <v>-0.3858469642362074</v>
      </c>
      <c r="K6" s="55" t="s">
        <v>102</v>
      </c>
      <c r="L6" s="55" t="s">
        <v>102</v>
      </c>
      <c r="M6" s="55" t="s">
        <v>102</v>
      </c>
      <c r="N6" s="55" t="s">
        <v>102</v>
      </c>
      <c r="O6" s="57" t="s">
        <v>102</v>
      </c>
      <c r="P6" s="55" t="s">
        <v>102</v>
      </c>
      <c r="Q6" s="55" t="s">
        <v>102</v>
      </c>
      <c r="R6" s="55" t="s">
        <v>102</v>
      </c>
      <c r="S6" s="55" t="s">
        <v>102</v>
      </c>
      <c r="T6" s="55" t="s">
        <v>102</v>
      </c>
      <c r="U6" s="55" t="s">
        <v>102</v>
      </c>
      <c r="V6" s="55" t="s">
        <v>102</v>
      </c>
      <c r="W6" s="55" t="s">
        <v>102</v>
      </c>
      <c r="X6" s="55" t="s">
        <v>102</v>
      </c>
      <c r="Y6" s="55"/>
    </row>
    <row r="7" spans="1:25" ht="15" customHeight="1" x14ac:dyDescent="0.15">
      <c r="A7" s="58" t="s">
        <v>32</v>
      </c>
      <c r="B7" s="7">
        <v>38815</v>
      </c>
      <c r="C7" s="55">
        <v>65188</v>
      </c>
      <c r="D7" s="56">
        <v>-0.40456832545867338</v>
      </c>
      <c r="E7" s="79">
        <v>118707</v>
      </c>
      <c r="F7" s="56">
        <v>-0.67301844036156255</v>
      </c>
      <c r="G7" s="55">
        <v>0</v>
      </c>
      <c r="H7" s="55">
        <v>0</v>
      </c>
      <c r="I7" s="55">
        <v>3448</v>
      </c>
      <c r="J7" s="56">
        <v>-1</v>
      </c>
      <c r="K7" s="55">
        <v>1</v>
      </c>
      <c r="L7" s="55">
        <v>3000</v>
      </c>
      <c r="M7" s="55">
        <v>0</v>
      </c>
      <c r="N7" s="55">
        <v>0</v>
      </c>
      <c r="O7" s="57" t="e">
        <v>#DIV/0!</v>
      </c>
      <c r="P7" s="55">
        <v>0</v>
      </c>
      <c r="Q7" s="55">
        <v>0</v>
      </c>
      <c r="R7" s="55">
        <v>0</v>
      </c>
      <c r="S7" s="55">
        <v>0</v>
      </c>
      <c r="T7" s="57" t="e">
        <v>#DIV/0!</v>
      </c>
      <c r="U7" s="55">
        <v>1</v>
      </c>
      <c r="V7" s="55">
        <v>880</v>
      </c>
      <c r="W7" s="55">
        <v>0</v>
      </c>
      <c r="X7" s="55">
        <v>0</v>
      </c>
      <c r="Y7" s="55"/>
    </row>
    <row r="8" spans="1:25" ht="15" customHeight="1" x14ac:dyDescent="0.15">
      <c r="A8" s="58" t="s">
        <v>35</v>
      </c>
      <c r="B8" s="7">
        <v>31702.5</v>
      </c>
      <c r="C8" s="55">
        <v>28088</v>
      </c>
      <c r="D8" s="56">
        <v>0.12868484762176019</v>
      </c>
      <c r="E8" s="79">
        <v>38586</v>
      </c>
      <c r="F8" s="56">
        <v>-0.17839371792878245</v>
      </c>
      <c r="G8" s="55">
        <v>2</v>
      </c>
      <c r="H8" s="55">
        <v>4464</v>
      </c>
      <c r="I8" s="55">
        <v>5294</v>
      </c>
      <c r="J8" s="56">
        <v>-0.15678126180581792</v>
      </c>
      <c r="K8" s="55">
        <v>0</v>
      </c>
      <c r="L8" s="55">
        <v>0</v>
      </c>
      <c r="M8" s="55">
        <v>0</v>
      </c>
      <c r="N8" s="55">
        <v>0</v>
      </c>
      <c r="O8" s="57" t="e">
        <v>#DIV/0!</v>
      </c>
      <c r="P8" s="55" t="s">
        <v>102</v>
      </c>
      <c r="Q8" s="55" t="s">
        <v>102</v>
      </c>
      <c r="R8" s="55" t="s">
        <v>102</v>
      </c>
      <c r="S8" s="55" t="s">
        <v>102</v>
      </c>
      <c r="T8" s="55" t="s">
        <v>102</v>
      </c>
      <c r="U8" s="55">
        <v>0</v>
      </c>
      <c r="V8" s="55">
        <v>0</v>
      </c>
      <c r="W8" s="55">
        <v>0</v>
      </c>
      <c r="X8" s="55">
        <v>0</v>
      </c>
      <c r="Y8" s="57" t="e">
        <v>#DIV/0!</v>
      </c>
    </row>
    <row r="9" spans="1:25" s="2" customFormat="1" ht="15" customHeight="1" x14ac:dyDescent="0.15">
      <c r="A9" s="59" t="s">
        <v>103</v>
      </c>
      <c r="B9" s="60">
        <v>283859.5</v>
      </c>
      <c r="C9" s="61">
        <v>303737</v>
      </c>
      <c r="D9" s="62">
        <v>-6.5443130076348943E-2</v>
      </c>
      <c r="E9" s="61">
        <v>596513</v>
      </c>
      <c r="F9" s="62">
        <v>-0.5241352661216101</v>
      </c>
      <c r="G9" s="61">
        <v>15</v>
      </c>
      <c r="H9" s="61">
        <v>22815</v>
      </c>
      <c r="I9" s="61">
        <v>32039</v>
      </c>
      <c r="J9" s="62">
        <v>-0.28789912294391212</v>
      </c>
      <c r="K9" s="61">
        <v>1</v>
      </c>
      <c r="L9" s="61">
        <v>3000</v>
      </c>
      <c r="M9" s="61">
        <v>0</v>
      </c>
      <c r="N9" s="61">
        <v>0</v>
      </c>
      <c r="O9" s="63" t="e">
        <v>#DIV/0!</v>
      </c>
      <c r="P9" s="61">
        <v>0</v>
      </c>
      <c r="Q9" s="61">
        <v>0</v>
      </c>
      <c r="R9" s="61">
        <v>2</v>
      </c>
      <c r="S9" s="61">
        <v>2165</v>
      </c>
      <c r="T9" s="63">
        <v>-1</v>
      </c>
      <c r="U9" s="61">
        <v>1</v>
      </c>
      <c r="V9" s="61">
        <v>880</v>
      </c>
      <c r="W9" s="61">
        <v>0</v>
      </c>
      <c r="X9" s="61">
        <v>0</v>
      </c>
      <c r="Y9" s="63" t="e">
        <v>#DIV/0!</v>
      </c>
    </row>
    <row r="10" spans="1:25" ht="15" customHeight="1" x14ac:dyDescent="0.15">
      <c r="A10" s="58" t="s">
        <v>58</v>
      </c>
      <c r="B10" s="7">
        <v>21359</v>
      </c>
      <c r="C10" s="55">
        <v>24978</v>
      </c>
      <c r="D10" s="56">
        <v>-0.14488750100088077</v>
      </c>
      <c r="E10" s="79">
        <v>28731</v>
      </c>
      <c r="F10" s="56">
        <v>-0.25658696181824509</v>
      </c>
      <c r="G10" s="55">
        <v>2</v>
      </c>
      <c r="H10" s="55">
        <v>4649</v>
      </c>
      <c r="I10" s="55">
        <v>1250</v>
      </c>
      <c r="J10" s="56">
        <v>2.7191999999999998</v>
      </c>
      <c r="K10" s="55" t="s">
        <v>102</v>
      </c>
      <c r="L10" s="55" t="s">
        <v>102</v>
      </c>
      <c r="M10" s="55" t="s">
        <v>102</v>
      </c>
      <c r="N10" s="55" t="s">
        <v>102</v>
      </c>
      <c r="O10" s="57" t="s">
        <v>102</v>
      </c>
      <c r="P10" s="55" t="s">
        <v>102</v>
      </c>
      <c r="Q10" s="55" t="s">
        <v>102</v>
      </c>
      <c r="R10" s="55" t="s">
        <v>102</v>
      </c>
      <c r="S10" s="55" t="s">
        <v>102</v>
      </c>
      <c r="T10" s="55" t="s">
        <v>102</v>
      </c>
      <c r="U10" s="55">
        <v>0</v>
      </c>
      <c r="V10" s="55">
        <v>0</v>
      </c>
      <c r="W10" s="55">
        <v>0</v>
      </c>
      <c r="X10" s="55">
        <v>0</v>
      </c>
      <c r="Y10" s="57" t="e">
        <v>#DIV/0!</v>
      </c>
    </row>
    <row r="11" spans="1:25" ht="15" customHeight="1" x14ac:dyDescent="0.15">
      <c r="A11" s="50" t="s">
        <v>60</v>
      </c>
      <c r="B11" s="7">
        <v>33743</v>
      </c>
      <c r="C11" s="55">
        <v>62863</v>
      </c>
      <c r="D11" s="56">
        <v>-0.46322956269983934</v>
      </c>
      <c r="E11" s="79">
        <v>70882</v>
      </c>
      <c r="F11" s="56">
        <v>-0.52395530600152362</v>
      </c>
      <c r="G11" s="55">
        <v>1</v>
      </c>
      <c r="H11" s="55">
        <v>920</v>
      </c>
      <c r="I11" s="55">
        <v>8890</v>
      </c>
      <c r="J11" s="56">
        <v>-0.89651293588301462</v>
      </c>
      <c r="K11" s="55" t="s">
        <v>102</v>
      </c>
      <c r="L11" s="55" t="s">
        <v>102</v>
      </c>
      <c r="M11" s="55" t="s">
        <v>102</v>
      </c>
      <c r="N11" s="55" t="s">
        <v>102</v>
      </c>
      <c r="O11" s="57" t="s">
        <v>102</v>
      </c>
      <c r="P11" s="55" t="s">
        <v>102</v>
      </c>
      <c r="Q11" s="55" t="s">
        <v>102</v>
      </c>
      <c r="R11" s="55" t="s">
        <v>102</v>
      </c>
      <c r="S11" s="55" t="s">
        <v>102</v>
      </c>
      <c r="T11" s="55" t="s">
        <v>102</v>
      </c>
      <c r="U11" s="55" t="s">
        <v>102</v>
      </c>
      <c r="V11" s="55" t="s">
        <v>102</v>
      </c>
      <c r="W11" s="55">
        <v>0</v>
      </c>
      <c r="X11" s="55" t="s">
        <v>24</v>
      </c>
      <c r="Y11" s="55"/>
    </row>
    <row r="12" spans="1:25" ht="15" customHeight="1" x14ac:dyDescent="0.15">
      <c r="A12" s="58" t="s">
        <v>59</v>
      </c>
      <c r="B12" s="7">
        <v>30043</v>
      </c>
      <c r="C12" s="55">
        <v>35597</v>
      </c>
      <c r="D12" s="56">
        <v>-0.1560243840773099</v>
      </c>
      <c r="E12" s="79">
        <v>54557</v>
      </c>
      <c r="F12" s="56">
        <v>-0.44932822552559709</v>
      </c>
      <c r="G12" s="55">
        <v>0</v>
      </c>
      <c r="H12" s="55">
        <v>0</v>
      </c>
      <c r="I12" s="55">
        <v>0</v>
      </c>
      <c r="J12" s="56" t="e">
        <v>#DIV/0!</v>
      </c>
      <c r="K12" s="55">
        <v>0</v>
      </c>
      <c r="L12" s="55">
        <v>0</v>
      </c>
      <c r="M12" s="55">
        <v>0</v>
      </c>
      <c r="N12" s="55">
        <v>0</v>
      </c>
      <c r="O12" s="57" t="e">
        <v>#DIV/0!</v>
      </c>
      <c r="P12" s="55">
        <v>0</v>
      </c>
      <c r="Q12" s="55">
        <v>0</v>
      </c>
      <c r="R12" s="55" t="s">
        <v>102</v>
      </c>
      <c r="S12" s="55" t="s">
        <v>102</v>
      </c>
      <c r="T12" s="55"/>
      <c r="U12" s="55">
        <v>1</v>
      </c>
      <c r="V12" s="55">
        <v>399</v>
      </c>
      <c r="W12" s="55">
        <v>0</v>
      </c>
      <c r="X12" s="55">
        <v>0</v>
      </c>
      <c r="Y12" s="57" t="e">
        <v>#DIV/0!</v>
      </c>
    </row>
    <row r="13" spans="1:25" ht="15" customHeight="1" x14ac:dyDescent="0.15">
      <c r="A13" s="64" t="s">
        <v>57</v>
      </c>
      <c r="B13" s="7">
        <v>24910</v>
      </c>
      <c r="C13" s="55">
        <v>27200</v>
      </c>
      <c r="D13" s="56">
        <v>-8.4191176470588241E-2</v>
      </c>
      <c r="E13" s="79">
        <v>60117</v>
      </c>
      <c r="F13" s="56">
        <v>-0.58564133273450103</v>
      </c>
      <c r="G13" s="55">
        <v>2</v>
      </c>
      <c r="H13" s="55">
        <v>2276</v>
      </c>
      <c r="I13" s="55">
        <v>1537</v>
      </c>
      <c r="J13" s="56">
        <v>0.48080676642810671</v>
      </c>
      <c r="K13" s="55"/>
      <c r="L13" s="55"/>
      <c r="M13" s="55"/>
      <c r="N13" s="55"/>
      <c r="O13" s="57"/>
      <c r="P13" s="55"/>
      <c r="Q13" s="55"/>
      <c r="R13" s="55"/>
      <c r="S13" s="55"/>
      <c r="T13" s="55"/>
      <c r="U13" s="55"/>
      <c r="V13" s="55"/>
      <c r="W13" s="55"/>
      <c r="X13" s="55"/>
      <c r="Y13" s="57"/>
    </row>
    <row r="14" spans="1:25" s="2" customFormat="1" ht="15" customHeight="1" x14ac:dyDescent="0.15">
      <c r="A14" s="59" t="s">
        <v>104</v>
      </c>
      <c r="B14" s="60">
        <v>110055</v>
      </c>
      <c r="C14" s="61">
        <v>150638</v>
      </c>
      <c r="D14" s="62">
        <v>-0.26940745363055801</v>
      </c>
      <c r="E14" s="61">
        <v>214287</v>
      </c>
      <c r="F14" s="62">
        <v>-0.48641308152151086</v>
      </c>
      <c r="G14" s="61">
        <v>5</v>
      </c>
      <c r="H14" s="61">
        <v>7845</v>
      </c>
      <c r="I14" s="61">
        <v>11677</v>
      </c>
      <c r="J14" s="62">
        <v>-0.32816648111672519</v>
      </c>
      <c r="K14" s="61">
        <v>0</v>
      </c>
      <c r="L14" s="61">
        <v>0</v>
      </c>
      <c r="M14" s="61">
        <v>0</v>
      </c>
      <c r="N14" s="61">
        <v>0</v>
      </c>
      <c r="O14" s="63" t="e">
        <v>#DIV/0!</v>
      </c>
      <c r="P14" s="61">
        <v>0</v>
      </c>
      <c r="Q14" s="61">
        <v>0</v>
      </c>
      <c r="R14" s="61">
        <v>0</v>
      </c>
      <c r="S14" s="61">
        <v>0</v>
      </c>
      <c r="T14" s="63" t="e">
        <v>#DIV/0!</v>
      </c>
      <c r="U14" s="61">
        <v>1</v>
      </c>
      <c r="V14" s="61">
        <v>399</v>
      </c>
      <c r="W14" s="61">
        <v>0</v>
      </c>
      <c r="X14" s="61">
        <v>0</v>
      </c>
      <c r="Y14" s="63" t="e">
        <v>#DIV/0!</v>
      </c>
    </row>
    <row r="15" spans="1:25" ht="15" customHeight="1" x14ac:dyDescent="0.15">
      <c r="A15" s="58" t="s">
        <v>26</v>
      </c>
      <c r="B15" s="65">
        <v>7125</v>
      </c>
      <c r="C15" s="55"/>
      <c r="D15" s="56"/>
      <c r="E15" s="79">
        <v>0</v>
      </c>
      <c r="F15" s="56" t="e">
        <v>#DIV/0!</v>
      </c>
      <c r="G15" s="55">
        <v>0</v>
      </c>
      <c r="H15" s="55"/>
      <c r="I15" s="55"/>
      <c r="J15" s="56"/>
      <c r="K15" s="55"/>
      <c r="L15" s="55"/>
      <c r="M15" s="55"/>
      <c r="N15" s="55"/>
      <c r="O15" s="57"/>
      <c r="P15" s="55"/>
      <c r="Q15" s="55"/>
      <c r="R15" s="55"/>
      <c r="S15" s="55"/>
      <c r="T15" s="57"/>
      <c r="U15" s="55"/>
      <c r="V15" s="55"/>
      <c r="W15" s="55"/>
      <c r="X15" s="55"/>
      <c r="Y15" s="57"/>
    </row>
    <row r="16" spans="1:25" ht="15" customHeight="1" x14ac:dyDescent="0.15">
      <c r="A16" s="58" t="s">
        <v>27</v>
      </c>
      <c r="B16" s="7">
        <v>1314</v>
      </c>
      <c r="C16" s="55"/>
      <c r="D16" s="56"/>
      <c r="E16" s="79">
        <v>0</v>
      </c>
      <c r="F16" s="56" t="e">
        <v>#DIV/0!</v>
      </c>
      <c r="G16" s="55">
        <v>0</v>
      </c>
      <c r="H16" s="55"/>
      <c r="I16" s="55"/>
      <c r="J16" s="56"/>
      <c r="K16" s="55"/>
      <c r="L16" s="55"/>
      <c r="M16" s="55"/>
      <c r="N16" s="55"/>
      <c r="O16" s="57"/>
      <c r="P16" s="55"/>
      <c r="Q16" s="55"/>
      <c r="R16" s="55"/>
      <c r="S16" s="55"/>
      <c r="T16" s="57"/>
      <c r="U16" s="55"/>
      <c r="V16" s="55"/>
      <c r="W16" s="55"/>
      <c r="X16" s="55"/>
      <c r="Y16" s="57"/>
    </row>
    <row r="17" spans="1:25" s="2" customFormat="1" ht="15" customHeight="1" x14ac:dyDescent="0.15">
      <c r="A17" s="59" t="s">
        <v>127</v>
      </c>
      <c r="B17" s="60">
        <v>8439</v>
      </c>
      <c r="C17" s="60">
        <v>0</v>
      </c>
      <c r="D17" s="62" t="e">
        <v>#DIV/0!</v>
      </c>
      <c r="E17" s="60">
        <v>0</v>
      </c>
      <c r="F17" s="62" t="e">
        <v>#DIV/0!</v>
      </c>
      <c r="G17" s="60">
        <v>0</v>
      </c>
      <c r="H17" s="60">
        <v>0</v>
      </c>
      <c r="I17" s="60">
        <v>0</v>
      </c>
      <c r="J17" s="62" t="e">
        <v>#DIV/0!</v>
      </c>
      <c r="K17" s="60">
        <v>0</v>
      </c>
      <c r="L17" s="60">
        <v>0</v>
      </c>
      <c r="M17" s="60">
        <v>0</v>
      </c>
      <c r="N17" s="60">
        <v>0</v>
      </c>
      <c r="O17" s="63" t="e">
        <v>#DIV/0!</v>
      </c>
      <c r="P17" s="60">
        <v>0</v>
      </c>
      <c r="Q17" s="60">
        <v>0</v>
      </c>
      <c r="R17" s="60">
        <v>0</v>
      </c>
      <c r="S17" s="60">
        <v>0</v>
      </c>
      <c r="T17" s="63" t="e">
        <v>#DIV/0!</v>
      </c>
      <c r="U17" s="60">
        <v>0</v>
      </c>
      <c r="V17" s="60">
        <v>0</v>
      </c>
      <c r="W17" s="60">
        <v>0</v>
      </c>
      <c r="X17" s="60">
        <v>0</v>
      </c>
      <c r="Y17" s="63" t="e">
        <v>#DIV/0!</v>
      </c>
    </row>
    <row r="18" spans="1:25" ht="15" customHeight="1" x14ac:dyDescent="0.15">
      <c r="A18" s="58" t="s">
        <v>62</v>
      </c>
      <c r="B18" s="7">
        <v>55281</v>
      </c>
      <c r="C18" s="55">
        <v>52221</v>
      </c>
      <c r="D18" s="56">
        <v>5.8597116102717298E-2</v>
      </c>
      <c r="E18" s="79">
        <v>125563</v>
      </c>
      <c r="F18" s="56">
        <v>-0.55973495376822791</v>
      </c>
      <c r="G18" s="55">
        <v>5</v>
      </c>
      <c r="H18" s="55">
        <v>7846</v>
      </c>
      <c r="I18" s="55">
        <v>4475</v>
      </c>
      <c r="J18" s="56">
        <v>0.75329608938547488</v>
      </c>
      <c r="K18" s="55">
        <v>2</v>
      </c>
      <c r="L18" s="55">
        <v>4620</v>
      </c>
      <c r="M18" s="55">
        <v>0</v>
      </c>
      <c r="N18" s="55">
        <v>0</v>
      </c>
      <c r="O18" s="57" t="e">
        <v>#DIV/0!</v>
      </c>
      <c r="P18" s="55">
        <v>0</v>
      </c>
      <c r="Q18" s="55">
        <v>0</v>
      </c>
      <c r="R18" s="55">
        <v>0</v>
      </c>
      <c r="S18" s="55">
        <v>0</v>
      </c>
      <c r="T18" s="57" t="e">
        <v>#DIV/0!</v>
      </c>
      <c r="U18" s="55">
        <v>0</v>
      </c>
      <c r="V18" s="55">
        <v>0</v>
      </c>
      <c r="W18" s="55">
        <v>2</v>
      </c>
      <c r="X18" s="55">
        <v>3825</v>
      </c>
      <c r="Y18" s="57">
        <v>-1</v>
      </c>
    </row>
    <row r="19" spans="1:25" ht="15" customHeight="1" x14ac:dyDescent="0.15">
      <c r="A19" s="58" t="s">
        <v>64</v>
      </c>
      <c r="B19" s="7">
        <v>10579</v>
      </c>
      <c r="C19" s="55">
        <v>21168</v>
      </c>
      <c r="D19" s="56">
        <v>-0.50023620559334847</v>
      </c>
      <c r="E19" s="79">
        <v>43818.000000000007</v>
      </c>
      <c r="F19" s="56">
        <v>-0.75856953763293633</v>
      </c>
      <c r="G19" s="55">
        <v>0</v>
      </c>
      <c r="H19" s="55">
        <v>0</v>
      </c>
      <c r="I19" s="55">
        <v>6133</v>
      </c>
      <c r="J19" s="56">
        <v>-1</v>
      </c>
      <c r="K19" s="55" t="s">
        <v>102</v>
      </c>
      <c r="L19" s="55" t="s">
        <v>102</v>
      </c>
      <c r="M19" s="55" t="s">
        <v>102</v>
      </c>
      <c r="N19" s="55" t="s">
        <v>102</v>
      </c>
      <c r="O19" s="57" t="s">
        <v>102</v>
      </c>
      <c r="P19" s="55" t="s">
        <v>102</v>
      </c>
      <c r="Q19" s="55" t="s">
        <v>102</v>
      </c>
      <c r="R19" s="55" t="s">
        <v>102</v>
      </c>
      <c r="S19" s="55" t="s">
        <v>102</v>
      </c>
      <c r="T19" s="57" t="s">
        <v>102</v>
      </c>
      <c r="U19" s="55" t="s">
        <v>102</v>
      </c>
      <c r="V19" s="55" t="s">
        <v>102</v>
      </c>
      <c r="W19" s="55" t="s">
        <v>102</v>
      </c>
      <c r="X19" s="55" t="s">
        <v>102</v>
      </c>
      <c r="Y19" s="57" t="s">
        <v>102</v>
      </c>
    </row>
    <row r="20" spans="1:25" ht="15" customHeight="1" x14ac:dyDescent="0.15">
      <c r="A20" s="8" t="s">
        <v>63</v>
      </c>
      <c r="B20" s="9">
        <v>8550</v>
      </c>
      <c r="C20" s="55">
        <v>538</v>
      </c>
      <c r="D20" s="82">
        <v>14.892193308550185</v>
      </c>
      <c r="E20" s="79">
        <v>18588</v>
      </c>
      <c r="F20" s="56">
        <v>-0.54002582311168501</v>
      </c>
      <c r="G20" s="55">
        <v>5</v>
      </c>
      <c r="H20" s="55">
        <v>8550</v>
      </c>
      <c r="I20" s="55">
        <v>0</v>
      </c>
      <c r="J20" s="56" t="e">
        <v>#DIV/0!</v>
      </c>
      <c r="K20" s="55"/>
      <c r="L20" s="55"/>
      <c r="M20" s="55"/>
      <c r="N20" s="55"/>
      <c r="O20" s="57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ht="15" customHeight="1" x14ac:dyDescent="0.15">
      <c r="A21" s="75" t="s">
        <v>65</v>
      </c>
      <c r="B21" s="76">
        <v>32197.200000000001</v>
      </c>
      <c r="C21" s="55">
        <v>0</v>
      </c>
      <c r="D21" s="82" t="e">
        <v>#DIV/0!</v>
      </c>
      <c r="E21" s="79">
        <v>0</v>
      </c>
      <c r="F21" s="56" t="e">
        <v>#DIV/0!</v>
      </c>
      <c r="G21" s="55">
        <v>4</v>
      </c>
      <c r="H21" s="55">
        <v>5137.5</v>
      </c>
      <c r="I21" s="55">
        <v>5422</v>
      </c>
      <c r="J21" s="56">
        <v>-5.2471412762818151E-2</v>
      </c>
      <c r="K21" s="55"/>
      <c r="L21" s="55"/>
      <c r="M21" s="55"/>
      <c r="N21" s="55"/>
      <c r="O21" s="57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ht="15" customHeight="1" x14ac:dyDescent="0.15">
      <c r="A22" s="75" t="s">
        <v>67</v>
      </c>
      <c r="B22" s="76">
        <v>17763.5</v>
      </c>
      <c r="C22" s="55">
        <v>8272</v>
      </c>
      <c r="D22" s="82">
        <v>1.1474250483558994</v>
      </c>
      <c r="E22" s="79">
        <v>57364</v>
      </c>
      <c r="F22" s="56">
        <v>-0.69033714524789069</v>
      </c>
      <c r="G22" s="55">
        <v>1</v>
      </c>
      <c r="H22" s="55">
        <v>2543</v>
      </c>
      <c r="I22" s="55">
        <v>0</v>
      </c>
      <c r="J22" s="56" t="e">
        <v>#DIV/0!</v>
      </c>
      <c r="K22" s="55"/>
      <c r="L22" s="55"/>
      <c r="M22" s="55" t="s">
        <v>102</v>
      </c>
      <c r="N22" s="55"/>
      <c r="O22" s="57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spans="1:25" ht="15" customHeight="1" x14ac:dyDescent="0.15">
      <c r="A23" s="75" t="s">
        <v>68</v>
      </c>
      <c r="B23" s="76">
        <v>10909</v>
      </c>
      <c r="C23" s="55">
        <v>15156</v>
      </c>
      <c r="D23" s="82">
        <v>-0.28021905515967271</v>
      </c>
      <c r="E23" s="79">
        <v>38310</v>
      </c>
      <c r="F23" s="56">
        <v>-0.7152440616027147</v>
      </c>
      <c r="G23" s="55">
        <v>2</v>
      </c>
      <c r="H23" s="55">
        <v>3497</v>
      </c>
      <c r="I23" s="55">
        <v>2393</v>
      </c>
      <c r="J23" s="56">
        <v>0.46134559130798164</v>
      </c>
      <c r="K23" s="55" t="s">
        <v>102</v>
      </c>
      <c r="L23" s="55" t="s">
        <v>102</v>
      </c>
      <c r="M23" s="1"/>
      <c r="N23" s="55" t="s">
        <v>102</v>
      </c>
      <c r="O23" s="57" t="s">
        <v>102</v>
      </c>
      <c r="P23" s="55">
        <v>0</v>
      </c>
      <c r="Q23" s="55">
        <v>0</v>
      </c>
      <c r="R23" s="55">
        <v>0</v>
      </c>
      <c r="S23" s="55">
        <v>0</v>
      </c>
      <c r="T23" s="57" t="e">
        <v>#DIV/0!</v>
      </c>
      <c r="U23" s="55" t="s">
        <v>102</v>
      </c>
      <c r="V23" s="55" t="s">
        <v>102</v>
      </c>
      <c r="W23" s="55" t="s">
        <v>102</v>
      </c>
      <c r="X23" s="55" t="s">
        <v>102</v>
      </c>
      <c r="Y23" s="57" t="s">
        <v>102</v>
      </c>
    </row>
    <row r="24" spans="1:25" ht="15" customHeight="1" x14ac:dyDescent="0.15">
      <c r="A24" s="81" t="s">
        <v>66</v>
      </c>
      <c r="B24" s="80">
        <v>51340</v>
      </c>
      <c r="C24" s="55">
        <v>33752</v>
      </c>
      <c r="D24" s="56">
        <v>0.52109504621948333</v>
      </c>
      <c r="E24" s="79">
        <v>44854</v>
      </c>
      <c r="F24" s="56">
        <v>0.14460248807241272</v>
      </c>
      <c r="G24" s="55">
        <v>2</v>
      </c>
      <c r="H24" s="55">
        <v>2002</v>
      </c>
      <c r="I24" s="55">
        <v>3136</v>
      </c>
      <c r="J24" s="56">
        <v>-0.36160714285714285</v>
      </c>
      <c r="K24" s="55" t="s">
        <v>102</v>
      </c>
      <c r="L24" s="55" t="s">
        <v>102</v>
      </c>
      <c r="M24" s="55" t="s">
        <v>102</v>
      </c>
      <c r="N24" s="55" t="s">
        <v>102</v>
      </c>
      <c r="O24" s="57" t="s">
        <v>102</v>
      </c>
      <c r="P24" s="55">
        <v>0</v>
      </c>
      <c r="Q24" s="55">
        <v>0</v>
      </c>
      <c r="R24" s="55">
        <v>0</v>
      </c>
      <c r="S24" s="55" t="s">
        <v>24</v>
      </c>
      <c r="T24" s="57" t="e">
        <v>#VALUE!</v>
      </c>
      <c r="U24" s="55" t="s">
        <v>102</v>
      </c>
      <c r="V24" s="55" t="s">
        <v>102</v>
      </c>
      <c r="W24" s="55" t="s">
        <v>102</v>
      </c>
      <c r="X24" s="55" t="s">
        <v>102</v>
      </c>
      <c r="Y24" s="57" t="s">
        <v>102</v>
      </c>
    </row>
    <row r="25" spans="1:25" ht="15" customHeight="1" x14ac:dyDescent="0.15">
      <c r="A25" s="58" t="s">
        <v>69</v>
      </c>
      <c r="B25" s="7">
        <v>15390</v>
      </c>
      <c r="C25" s="55">
        <v>36120</v>
      </c>
      <c r="D25" s="56">
        <v>-0.57392026578073085</v>
      </c>
      <c r="E25" s="79">
        <v>38975</v>
      </c>
      <c r="F25" s="56">
        <v>-0.60513149454778703</v>
      </c>
      <c r="G25" s="55">
        <v>2</v>
      </c>
      <c r="H25" s="55">
        <v>2628</v>
      </c>
      <c r="I25" s="55">
        <v>3706</v>
      </c>
      <c r="J25" s="56">
        <v>-0.29087965461413923</v>
      </c>
      <c r="K25" s="55" t="s">
        <v>102</v>
      </c>
      <c r="L25" s="55" t="s">
        <v>102</v>
      </c>
      <c r="M25" s="55" t="s">
        <v>102</v>
      </c>
      <c r="N25" s="55" t="s">
        <v>102</v>
      </c>
      <c r="O25" s="57" t="s">
        <v>102</v>
      </c>
      <c r="P25" s="55" t="s">
        <v>102</v>
      </c>
      <c r="Q25" s="55" t="s">
        <v>102</v>
      </c>
      <c r="R25" s="55" t="s">
        <v>102</v>
      </c>
      <c r="S25" s="55" t="s">
        <v>102</v>
      </c>
      <c r="T25" s="57" t="s">
        <v>102</v>
      </c>
      <c r="U25" s="55" t="s">
        <v>102</v>
      </c>
      <c r="V25" s="55" t="s">
        <v>102</v>
      </c>
      <c r="W25" s="55" t="s">
        <v>102</v>
      </c>
      <c r="X25" s="55" t="s">
        <v>102</v>
      </c>
      <c r="Y25" s="57" t="s">
        <v>102</v>
      </c>
    </row>
    <row r="26" spans="1:25" s="2" customFormat="1" ht="15" customHeight="1" x14ac:dyDescent="0.15">
      <c r="A26" s="59" t="s">
        <v>128</v>
      </c>
      <c r="B26" s="60">
        <v>202009.7</v>
      </c>
      <c r="C26" s="61">
        <v>167227</v>
      </c>
      <c r="D26" s="62">
        <v>0.2079969143738751</v>
      </c>
      <c r="E26" s="61">
        <v>367472</v>
      </c>
      <c r="F26" s="62">
        <v>-0.45027185744764225</v>
      </c>
      <c r="G26" s="61">
        <v>21</v>
      </c>
      <c r="H26" s="61">
        <v>32203.5</v>
      </c>
      <c r="I26" s="61">
        <v>25265</v>
      </c>
      <c r="J26" s="62">
        <v>0.27462893330694638</v>
      </c>
      <c r="K26" s="61">
        <v>2</v>
      </c>
      <c r="L26" s="61">
        <v>4620</v>
      </c>
      <c r="M26" s="61">
        <v>0</v>
      </c>
      <c r="N26" s="61">
        <v>0</v>
      </c>
      <c r="O26" s="63" t="e">
        <v>#DIV/0!</v>
      </c>
      <c r="P26" s="61">
        <v>0</v>
      </c>
      <c r="Q26" s="61">
        <v>0</v>
      </c>
      <c r="R26" s="61">
        <v>0</v>
      </c>
      <c r="S26" s="61">
        <v>0</v>
      </c>
      <c r="T26" s="63" t="e">
        <v>#DIV/0!</v>
      </c>
      <c r="U26" s="61">
        <v>0</v>
      </c>
      <c r="V26" s="61">
        <v>0</v>
      </c>
      <c r="W26" s="61">
        <v>2</v>
      </c>
      <c r="X26" s="61">
        <v>3825</v>
      </c>
      <c r="Y26" s="63">
        <v>-1</v>
      </c>
    </row>
    <row r="27" spans="1:25" s="3" customFormat="1" ht="15" customHeight="1" x14ac:dyDescent="0.15">
      <c r="A27" s="66" t="s">
        <v>105</v>
      </c>
      <c r="B27" s="67">
        <v>604363.19999999995</v>
      </c>
      <c r="C27" s="67">
        <v>621602</v>
      </c>
      <c r="D27" s="68">
        <v>-2.7732858002387454E-2</v>
      </c>
      <c r="E27" s="67">
        <v>1178272</v>
      </c>
      <c r="F27" s="68">
        <v>-0.48707666820564355</v>
      </c>
      <c r="G27" s="67">
        <v>41</v>
      </c>
      <c r="H27" s="67">
        <v>62863.5</v>
      </c>
      <c r="I27" s="67">
        <v>68981</v>
      </c>
      <c r="J27" s="68">
        <v>-8.8683840477812734E-2</v>
      </c>
      <c r="K27" s="67">
        <v>3</v>
      </c>
      <c r="L27" s="67">
        <v>7620</v>
      </c>
      <c r="M27" s="67">
        <v>0</v>
      </c>
      <c r="N27" s="67">
        <v>0</v>
      </c>
      <c r="O27" s="69" t="e">
        <v>#DIV/0!</v>
      </c>
      <c r="P27" s="67">
        <v>0</v>
      </c>
      <c r="Q27" s="67">
        <v>0</v>
      </c>
      <c r="R27" s="67">
        <v>2</v>
      </c>
      <c r="S27" s="67">
        <v>2165</v>
      </c>
      <c r="T27" s="69">
        <v>-1</v>
      </c>
      <c r="U27" s="67">
        <v>2</v>
      </c>
      <c r="V27" s="67">
        <v>1279</v>
      </c>
      <c r="W27" s="67">
        <v>2</v>
      </c>
      <c r="X27" s="67">
        <v>3825</v>
      </c>
      <c r="Y27" s="69">
        <v>-0.66562091503267973</v>
      </c>
    </row>
    <row r="28" spans="1:25" ht="15" customHeight="1" x14ac:dyDescent="0.15">
      <c r="A28" s="81" t="s">
        <v>48</v>
      </c>
      <c r="B28" s="80">
        <v>15472.5</v>
      </c>
      <c r="C28" s="55">
        <v>60021.5</v>
      </c>
      <c r="D28" s="82">
        <v>-0.74221737210832783</v>
      </c>
      <c r="E28" s="79">
        <v>120030</v>
      </c>
      <c r="F28" s="56">
        <v>-0.87109472631842044</v>
      </c>
      <c r="G28" s="83">
        <v>2</v>
      </c>
      <c r="H28" s="83">
        <v>2675.1</v>
      </c>
      <c r="I28" s="55">
        <v>11928</v>
      </c>
      <c r="J28" s="82">
        <v>-0.77572937625754523</v>
      </c>
      <c r="K28" s="83">
        <v>0</v>
      </c>
      <c r="L28" s="83">
        <v>0</v>
      </c>
      <c r="M28" s="83">
        <v>0</v>
      </c>
      <c r="N28" s="83">
        <v>0</v>
      </c>
      <c r="O28" s="84" t="e">
        <v>#DIV/0!</v>
      </c>
      <c r="P28" s="83">
        <v>0</v>
      </c>
      <c r="Q28" s="83">
        <v>0</v>
      </c>
      <c r="R28" s="83" t="s">
        <v>102</v>
      </c>
      <c r="S28" s="83" t="s">
        <v>102</v>
      </c>
      <c r="T28" s="83"/>
      <c r="U28" s="83">
        <v>0</v>
      </c>
      <c r="V28" s="83">
        <v>0</v>
      </c>
      <c r="W28" s="83">
        <v>0</v>
      </c>
      <c r="X28" s="83">
        <v>0</v>
      </c>
      <c r="Y28" s="83"/>
    </row>
    <row r="29" spans="1:25" ht="15" customHeight="1" x14ac:dyDescent="0.15">
      <c r="A29" s="58" t="s">
        <v>47</v>
      </c>
      <c r="B29" s="80">
        <v>16688</v>
      </c>
      <c r="C29" s="55">
        <v>29437</v>
      </c>
      <c r="D29" s="56">
        <v>-0.43309440500050955</v>
      </c>
      <c r="E29" s="79">
        <v>53054.5</v>
      </c>
      <c r="F29" s="56">
        <v>-0.68545552215174965</v>
      </c>
      <c r="G29" s="55">
        <v>2</v>
      </c>
      <c r="H29" s="55">
        <v>1937</v>
      </c>
      <c r="I29" s="55">
        <v>1199</v>
      </c>
      <c r="J29" s="56">
        <v>0.6155129274395329</v>
      </c>
      <c r="K29" s="55" t="s">
        <v>102</v>
      </c>
      <c r="L29" s="55" t="s">
        <v>102</v>
      </c>
      <c r="M29" s="55" t="s">
        <v>102</v>
      </c>
      <c r="N29" s="55" t="s">
        <v>102</v>
      </c>
      <c r="O29" s="55" t="s">
        <v>102</v>
      </c>
      <c r="P29" s="55" t="s">
        <v>102</v>
      </c>
      <c r="Q29" s="55" t="s">
        <v>102</v>
      </c>
      <c r="R29" s="55" t="s">
        <v>102</v>
      </c>
      <c r="S29" s="55" t="s">
        <v>102</v>
      </c>
      <c r="T29" s="55"/>
      <c r="U29" s="55" t="s">
        <v>102</v>
      </c>
      <c r="V29" s="55" t="s">
        <v>102</v>
      </c>
      <c r="W29" s="55">
        <v>0</v>
      </c>
      <c r="X29" s="55" t="s">
        <v>24</v>
      </c>
      <c r="Y29" s="55"/>
    </row>
    <row r="30" spans="1:25" ht="15" customHeight="1" x14ac:dyDescent="0.15">
      <c r="A30" s="58" t="s">
        <v>46</v>
      </c>
      <c r="B30" s="80">
        <v>89110.5</v>
      </c>
      <c r="C30" s="55">
        <v>109096</v>
      </c>
      <c r="D30" s="56">
        <v>-0.18319186771284007</v>
      </c>
      <c r="E30" s="79">
        <v>190349.5</v>
      </c>
      <c r="F30" s="56">
        <v>-0.53185850238639976</v>
      </c>
      <c r="G30" s="55">
        <v>12</v>
      </c>
      <c r="H30" s="55">
        <v>22874</v>
      </c>
      <c r="I30" s="55">
        <v>11431</v>
      </c>
      <c r="J30" s="56">
        <v>1.001049776922404</v>
      </c>
      <c r="K30" s="55">
        <v>4</v>
      </c>
      <c r="L30" s="55">
        <v>9526</v>
      </c>
      <c r="M30" s="55">
        <v>5</v>
      </c>
      <c r="N30" s="55">
        <v>8915</v>
      </c>
      <c r="O30" s="57">
        <v>6.8536174985978693E-2</v>
      </c>
      <c r="P30" s="55">
        <v>5</v>
      </c>
      <c r="Q30" s="55">
        <v>5802.5</v>
      </c>
      <c r="R30" s="55">
        <v>0</v>
      </c>
      <c r="S30" s="55">
        <v>0</v>
      </c>
      <c r="T30" s="55"/>
      <c r="U30" s="55">
        <v>2</v>
      </c>
      <c r="V30" s="55">
        <v>996</v>
      </c>
      <c r="W30" s="55">
        <v>2</v>
      </c>
      <c r="X30" s="55">
        <v>3156</v>
      </c>
      <c r="Y30" s="55"/>
    </row>
    <row r="31" spans="1:25" ht="15" customHeight="1" x14ac:dyDescent="0.15">
      <c r="A31" s="64" t="s">
        <v>49</v>
      </c>
      <c r="B31" s="7">
        <v>6201</v>
      </c>
      <c r="C31" s="55">
        <v>10572</v>
      </c>
      <c r="D31" s="56">
        <v>-0.41345062429057888</v>
      </c>
      <c r="E31" s="79">
        <v>27975</v>
      </c>
      <c r="F31" s="56">
        <v>-0.77833780160857913</v>
      </c>
      <c r="G31" s="55">
        <v>2</v>
      </c>
      <c r="H31" s="55">
        <v>1359</v>
      </c>
      <c r="I31" s="55">
        <v>4996</v>
      </c>
      <c r="J31" s="56">
        <v>-0.72798238590872699</v>
      </c>
      <c r="K31" s="55"/>
      <c r="L31" s="55"/>
      <c r="M31" s="55"/>
      <c r="N31" s="55"/>
      <c r="O31" s="57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 spans="1:25" s="2" customFormat="1" ht="15" customHeight="1" x14ac:dyDescent="0.15">
      <c r="A32" s="59" t="s">
        <v>106</v>
      </c>
      <c r="B32" s="60">
        <v>127472</v>
      </c>
      <c r="C32" s="61">
        <v>209126.5</v>
      </c>
      <c r="D32" s="62">
        <v>-0.39045505949748122</v>
      </c>
      <c r="E32" s="61">
        <v>391409</v>
      </c>
      <c r="F32" s="62">
        <v>-0.67432532210552132</v>
      </c>
      <c r="G32" s="61">
        <v>18</v>
      </c>
      <c r="H32" s="61">
        <v>28845.1</v>
      </c>
      <c r="I32" s="61">
        <v>29554</v>
      </c>
      <c r="J32" s="62">
        <v>-2.3986600798538319E-2</v>
      </c>
      <c r="K32" s="61">
        <v>4</v>
      </c>
      <c r="L32" s="61">
        <v>9526</v>
      </c>
      <c r="M32" s="61">
        <v>5</v>
      </c>
      <c r="N32" s="61">
        <v>8915</v>
      </c>
      <c r="O32" s="63">
        <v>6.8536174985978693E-2</v>
      </c>
      <c r="P32" s="61">
        <v>5</v>
      </c>
      <c r="Q32" s="61">
        <v>5802.5</v>
      </c>
      <c r="R32" s="61">
        <v>0</v>
      </c>
      <c r="S32" s="61">
        <v>0</v>
      </c>
      <c r="T32" s="63" t="e">
        <v>#DIV/0!</v>
      </c>
      <c r="U32" s="61">
        <v>2</v>
      </c>
      <c r="V32" s="61">
        <v>996</v>
      </c>
      <c r="W32" s="61">
        <v>2</v>
      </c>
      <c r="X32" s="61">
        <v>3156</v>
      </c>
      <c r="Y32" s="63">
        <v>-0.68441064638783267</v>
      </c>
    </row>
    <row r="33" spans="1:25" ht="15" customHeight="1" x14ac:dyDescent="0.15">
      <c r="A33" s="58" t="s">
        <v>52</v>
      </c>
      <c r="B33" s="7">
        <v>49823</v>
      </c>
      <c r="C33" s="55">
        <v>68693</v>
      </c>
      <c r="D33" s="56">
        <v>-0.27470047894254146</v>
      </c>
      <c r="E33" s="79">
        <v>130751</v>
      </c>
      <c r="F33" s="56">
        <v>-0.61894746502894815</v>
      </c>
      <c r="G33" s="55">
        <v>2</v>
      </c>
      <c r="H33" s="55">
        <v>5767</v>
      </c>
      <c r="I33" s="55">
        <v>6398</v>
      </c>
      <c r="J33" s="56">
        <v>-9.8624570178180687E-2</v>
      </c>
      <c r="K33" s="55">
        <v>1</v>
      </c>
      <c r="L33" s="55">
        <v>1185</v>
      </c>
      <c r="M33" s="55">
        <v>0</v>
      </c>
      <c r="N33" s="55">
        <v>0</v>
      </c>
      <c r="O33" s="57" t="e">
        <v>#DIV/0!</v>
      </c>
      <c r="P33" s="55" t="s">
        <v>102</v>
      </c>
      <c r="Q33" s="55" t="s">
        <v>102</v>
      </c>
      <c r="R33" s="55" t="s">
        <v>102</v>
      </c>
      <c r="S33" s="55" t="s">
        <v>102</v>
      </c>
      <c r="T33" s="55" t="s">
        <v>102</v>
      </c>
      <c r="U33" s="55" t="s">
        <v>102</v>
      </c>
      <c r="V33" s="55" t="s">
        <v>102</v>
      </c>
      <c r="W33" s="55" t="s">
        <v>102</v>
      </c>
      <c r="X33" s="55" t="s">
        <v>102</v>
      </c>
      <c r="Y33" s="55" t="s">
        <v>102</v>
      </c>
    </row>
    <row r="34" spans="1:25" ht="15" customHeight="1" x14ac:dyDescent="0.15">
      <c r="A34" s="58" t="s">
        <v>51</v>
      </c>
      <c r="B34" s="7">
        <v>68059</v>
      </c>
      <c r="C34" s="55">
        <v>68475</v>
      </c>
      <c r="D34" s="56">
        <v>-6.0752099306316176E-3</v>
      </c>
      <c r="E34" s="79">
        <v>133181</v>
      </c>
      <c r="F34" s="56">
        <v>-0.48897365239786456</v>
      </c>
      <c r="G34" s="55">
        <v>5</v>
      </c>
      <c r="H34" s="55">
        <v>11678</v>
      </c>
      <c r="I34" s="55">
        <v>15195</v>
      </c>
      <c r="J34" s="56">
        <v>-0.23145771635406384</v>
      </c>
      <c r="K34" s="55">
        <v>0</v>
      </c>
      <c r="L34" s="55">
        <v>0</v>
      </c>
      <c r="M34" s="55">
        <v>0</v>
      </c>
      <c r="N34" s="55">
        <v>0</v>
      </c>
      <c r="O34" s="57" t="e">
        <v>#DIV/0!</v>
      </c>
      <c r="P34" s="55">
        <v>0</v>
      </c>
      <c r="Q34" s="55">
        <v>0</v>
      </c>
      <c r="R34" s="55">
        <v>0</v>
      </c>
      <c r="S34" s="55">
        <v>0</v>
      </c>
      <c r="T34" s="55"/>
      <c r="U34" s="55">
        <v>0</v>
      </c>
      <c r="V34" s="55">
        <v>0</v>
      </c>
      <c r="W34" s="55">
        <v>0</v>
      </c>
      <c r="X34" s="55">
        <v>0</v>
      </c>
      <c r="Y34" s="57" t="e">
        <v>#DIV/0!</v>
      </c>
    </row>
    <row r="35" spans="1:25" ht="15" customHeight="1" x14ac:dyDescent="0.15">
      <c r="A35" s="58" t="s">
        <v>50</v>
      </c>
      <c r="B35" s="7">
        <v>51239</v>
      </c>
      <c r="C35" s="55">
        <v>74544</v>
      </c>
      <c r="D35" s="56">
        <v>-0.3126341489590041</v>
      </c>
      <c r="E35" s="79">
        <v>149793</v>
      </c>
      <c r="F35" s="56">
        <v>-0.65793461643735018</v>
      </c>
      <c r="G35" s="55">
        <v>3</v>
      </c>
      <c r="H35" s="55">
        <v>4404</v>
      </c>
      <c r="I35" s="55">
        <v>15980</v>
      </c>
      <c r="J35" s="56">
        <v>-0.7244055068836045</v>
      </c>
      <c r="K35" s="55">
        <v>0</v>
      </c>
      <c r="L35" s="55">
        <v>0</v>
      </c>
      <c r="M35" s="55">
        <v>0</v>
      </c>
      <c r="N35" s="55">
        <v>0</v>
      </c>
      <c r="O35" s="57" t="e">
        <v>#DIV/0!</v>
      </c>
      <c r="P35" s="55">
        <v>0</v>
      </c>
      <c r="Q35" s="55">
        <v>0</v>
      </c>
      <c r="R35" s="55">
        <v>0</v>
      </c>
      <c r="S35" s="55">
        <v>0</v>
      </c>
      <c r="T35" s="55"/>
      <c r="U35" s="55">
        <v>1</v>
      </c>
      <c r="V35" s="55">
        <v>580</v>
      </c>
      <c r="W35" s="55">
        <v>1</v>
      </c>
      <c r="X35" s="55">
        <v>1876</v>
      </c>
      <c r="Y35" s="57">
        <v>-0.69083155650319827</v>
      </c>
    </row>
    <row r="36" spans="1:25" ht="15" customHeight="1" x14ac:dyDescent="0.15">
      <c r="A36" s="64" t="s">
        <v>53</v>
      </c>
      <c r="B36" s="7">
        <v>17398</v>
      </c>
      <c r="C36" s="55">
        <v>12131</v>
      </c>
      <c r="D36" s="56">
        <v>0.43417690215151267</v>
      </c>
      <c r="E36" s="79">
        <v>24035</v>
      </c>
      <c r="F36" s="56">
        <v>-0.27613896401081756</v>
      </c>
      <c r="G36" s="55">
        <v>3</v>
      </c>
      <c r="H36" s="55">
        <v>6290</v>
      </c>
      <c r="I36" s="55">
        <v>2460</v>
      </c>
      <c r="J36" s="56">
        <v>1.556910569105691</v>
      </c>
      <c r="K36" s="55"/>
      <c r="L36" s="55"/>
      <c r="M36" s="55"/>
      <c r="N36" s="55"/>
      <c r="O36" s="57"/>
      <c r="P36" s="55"/>
      <c r="Q36" s="55"/>
      <c r="R36" s="55"/>
      <c r="S36" s="55"/>
      <c r="T36" s="55"/>
      <c r="U36" s="55"/>
      <c r="V36" s="55"/>
      <c r="W36" s="55"/>
      <c r="X36" s="55"/>
      <c r="Y36" s="55"/>
    </row>
    <row r="37" spans="1:25" s="2" customFormat="1" ht="15" customHeight="1" x14ac:dyDescent="0.15">
      <c r="A37" s="59" t="s">
        <v>107</v>
      </c>
      <c r="B37" s="60">
        <v>186519</v>
      </c>
      <c r="C37" s="61">
        <v>223843</v>
      </c>
      <c r="D37" s="62">
        <v>-0.1667418681843971</v>
      </c>
      <c r="E37" s="61">
        <v>437760</v>
      </c>
      <c r="F37" s="62">
        <v>-0.5739240679824561</v>
      </c>
      <c r="G37" s="61">
        <v>13</v>
      </c>
      <c r="H37" s="61">
        <v>28139</v>
      </c>
      <c r="I37" s="61">
        <v>40033</v>
      </c>
      <c r="J37" s="62">
        <v>-0.29710488846701472</v>
      </c>
      <c r="K37" s="61">
        <v>1</v>
      </c>
      <c r="L37" s="61">
        <v>1185</v>
      </c>
      <c r="M37" s="61">
        <v>0</v>
      </c>
      <c r="N37" s="61">
        <v>0</v>
      </c>
      <c r="O37" s="63" t="e">
        <v>#DIV/0!</v>
      </c>
      <c r="P37" s="61">
        <v>0</v>
      </c>
      <c r="Q37" s="61">
        <v>0</v>
      </c>
      <c r="R37" s="61">
        <v>0</v>
      </c>
      <c r="S37" s="61">
        <v>0</v>
      </c>
      <c r="T37" s="63" t="e">
        <v>#DIV/0!</v>
      </c>
      <c r="U37" s="61">
        <v>1</v>
      </c>
      <c r="V37" s="61">
        <v>580</v>
      </c>
      <c r="W37" s="61">
        <v>1</v>
      </c>
      <c r="X37" s="61">
        <v>1876</v>
      </c>
      <c r="Y37" s="63">
        <v>-0.69083155650319827</v>
      </c>
    </row>
    <row r="38" spans="1:25" ht="15" customHeight="1" x14ac:dyDescent="0.15">
      <c r="A38" s="58" t="s">
        <v>30</v>
      </c>
      <c r="B38" s="7">
        <v>9078</v>
      </c>
      <c r="C38" s="55">
        <v>17721</v>
      </c>
      <c r="D38" s="56">
        <v>-0.48772642627391233</v>
      </c>
      <c r="E38" s="79">
        <v>52512</v>
      </c>
      <c r="F38" s="56">
        <v>-0.82712522851919557</v>
      </c>
      <c r="G38" s="55">
        <v>0</v>
      </c>
      <c r="H38" s="55">
        <v>0</v>
      </c>
      <c r="I38" s="55">
        <v>608</v>
      </c>
      <c r="J38" s="56">
        <v>-1</v>
      </c>
      <c r="K38" s="55">
        <v>0</v>
      </c>
      <c r="L38" s="55">
        <v>0</v>
      </c>
      <c r="M38" s="55">
        <v>3</v>
      </c>
      <c r="N38" s="55">
        <v>4100</v>
      </c>
      <c r="O38" s="57">
        <v>-1</v>
      </c>
      <c r="P38" s="55">
        <v>1</v>
      </c>
      <c r="Q38" s="55">
        <v>2100</v>
      </c>
      <c r="R38" s="55">
        <v>4</v>
      </c>
      <c r="S38" s="55">
        <v>2126</v>
      </c>
      <c r="T38" s="57">
        <v>-1.2229539040451553E-2</v>
      </c>
      <c r="U38" s="55">
        <v>0</v>
      </c>
      <c r="V38" s="55">
        <v>0</v>
      </c>
      <c r="W38" s="55">
        <v>0</v>
      </c>
      <c r="X38" s="55">
        <v>0</v>
      </c>
      <c r="Y38" s="57" t="e">
        <v>#DIV/0!</v>
      </c>
    </row>
    <row r="39" spans="1:25" ht="15" customHeight="1" x14ac:dyDescent="0.15">
      <c r="A39" s="58" t="s">
        <v>29</v>
      </c>
      <c r="B39" s="7">
        <v>9577</v>
      </c>
      <c r="C39" s="55">
        <v>7587</v>
      </c>
      <c r="D39" s="56">
        <v>0.2622907605114011</v>
      </c>
      <c r="E39" s="79">
        <v>40831</v>
      </c>
      <c r="F39" s="56">
        <v>-0.76544782150816781</v>
      </c>
      <c r="G39" s="55">
        <v>1</v>
      </c>
      <c r="H39" s="55">
        <v>1888</v>
      </c>
      <c r="I39" s="55">
        <v>559</v>
      </c>
      <c r="J39" s="56">
        <v>2.3774597495527727</v>
      </c>
      <c r="K39" s="55" t="s">
        <v>102</v>
      </c>
      <c r="L39" s="55">
        <v>0</v>
      </c>
      <c r="M39" s="55" t="s">
        <v>102</v>
      </c>
      <c r="N39" s="55" t="s">
        <v>102</v>
      </c>
      <c r="O39" s="55" t="s">
        <v>102</v>
      </c>
      <c r="P39" s="55" t="s">
        <v>102</v>
      </c>
      <c r="Q39" s="55" t="s">
        <v>102</v>
      </c>
      <c r="R39" s="55">
        <v>0</v>
      </c>
      <c r="S39" s="55">
        <v>0</v>
      </c>
      <c r="T39" s="55" t="s">
        <v>102</v>
      </c>
      <c r="U39" s="55">
        <v>0</v>
      </c>
      <c r="V39" s="55">
        <v>0</v>
      </c>
      <c r="W39" s="55">
        <v>2</v>
      </c>
      <c r="X39" s="55">
        <v>2603</v>
      </c>
      <c r="Y39" s="57">
        <v>-1</v>
      </c>
    </row>
    <row r="40" spans="1:25" ht="15" customHeight="1" x14ac:dyDescent="0.15">
      <c r="A40" s="58" t="s">
        <v>28</v>
      </c>
      <c r="B40" s="7">
        <v>90545</v>
      </c>
      <c r="C40" s="55">
        <v>63609</v>
      </c>
      <c r="D40" s="56">
        <v>0.42346208869814023</v>
      </c>
      <c r="E40" s="79">
        <v>89655</v>
      </c>
      <c r="F40" s="56">
        <v>9.9269421671964748E-3</v>
      </c>
      <c r="G40" s="55">
        <v>4</v>
      </c>
      <c r="H40" s="55">
        <v>9222</v>
      </c>
      <c r="I40" s="55">
        <v>17497</v>
      </c>
      <c r="J40" s="56">
        <v>-0.47293821798022517</v>
      </c>
      <c r="K40" s="55">
        <v>0</v>
      </c>
      <c r="L40" s="55">
        <v>0</v>
      </c>
      <c r="M40" s="55">
        <v>0</v>
      </c>
      <c r="N40" s="55" t="s">
        <v>24</v>
      </c>
      <c r="O40" s="57" t="e">
        <v>#VALUE!</v>
      </c>
      <c r="P40" s="55" t="s">
        <v>102</v>
      </c>
      <c r="Q40" s="55" t="s">
        <v>102</v>
      </c>
      <c r="R40" s="55" t="s">
        <v>102</v>
      </c>
      <c r="S40" s="55" t="s">
        <v>102</v>
      </c>
      <c r="T40" s="55" t="s">
        <v>102</v>
      </c>
      <c r="U40" s="55">
        <v>0</v>
      </c>
      <c r="V40" s="55">
        <v>0</v>
      </c>
      <c r="W40" s="55" t="s">
        <v>102</v>
      </c>
      <c r="X40" s="55" t="s">
        <v>102</v>
      </c>
      <c r="Y40" s="57" t="e">
        <v>#VALUE!</v>
      </c>
    </row>
    <row r="41" spans="1:25" s="2" customFormat="1" ht="15" customHeight="1" x14ac:dyDescent="0.15">
      <c r="A41" s="59" t="s">
        <v>108</v>
      </c>
      <c r="B41" s="60">
        <v>109200</v>
      </c>
      <c r="C41" s="61">
        <v>88917</v>
      </c>
      <c r="D41" s="62">
        <v>0.22811160970343128</v>
      </c>
      <c r="E41" s="61">
        <v>182998</v>
      </c>
      <c r="F41" s="62">
        <v>-0.40327216690892798</v>
      </c>
      <c r="G41" s="61">
        <v>5</v>
      </c>
      <c r="H41" s="61">
        <v>11110</v>
      </c>
      <c r="I41" s="61">
        <v>18664</v>
      </c>
      <c r="J41" s="62">
        <v>-0.40473639091298758</v>
      </c>
      <c r="K41" s="61">
        <v>0</v>
      </c>
      <c r="L41" s="61">
        <v>0</v>
      </c>
      <c r="M41" s="61">
        <v>3</v>
      </c>
      <c r="N41" s="61">
        <v>4100</v>
      </c>
      <c r="O41" s="63">
        <v>-1</v>
      </c>
      <c r="P41" s="61">
        <v>1</v>
      </c>
      <c r="Q41" s="61">
        <v>2100</v>
      </c>
      <c r="R41" s="61">
        <v>4</v>
      </c>
      <c r="S41" s="61">
        <v>2126</v>
      </c>
      <c r="T41" s="63">
        <v>-1.2229539040451553E-2</v>
      </c>
      <c r="U41" s="61">
        <v>0</v>
      </c>
      <c r="V41" s="61">
        <v>0</v>
      </c>
      <c r="W41" s="61">
        <v>2</v>
      </c>
      <c r="X41" s="61">
        <v>2603</v>
      </c>
      <c r="Y41" s="63">
        <v>-1</v>
      </c>
    </row>
    <row r="42" spans="1:25" ht="15" customHeight="1" x14ac:dyDescent="0.15">
      <c r="A42" s="58" t="s">
        <v>56</v>
      </c>
      <c r="B42" s="7">
        <v>47048</v>
      </c>
      <c r="C42" s="55">
        <v>106712</v>
      </c>
      <c r="D42" s="56">
        <v>-0.55911237723967311</v>
      </c>
      <c r="E42" s="79">
        <v>121059</v>
      </c>
      <c r="F42" s="56">
        <v>-0.61136305437844352</v>
      </c>
      <c r="G42" s="55">
        <v>4</v>
      </c>
      <c r="H42" s="55">
        <v>9690</v>
      </c>
      <c r="I42" s="55">
        <v>7858</v>
      </c>
      <c r="J42" s="56">
        <v>0.23313820310511579</v>
      </c>
      <c r="K42" s="55">
        <v>0</v>
      </c>
      <c r="L42" s="55">
        <v>0</v>
      </c>
      <c r="M42" s="55">
        <v>0</v>
      </c>
      <c r="N42" s="55">
        <v>0</v>
      </c>
      <c r="O42" s="57" t="e">
        <v>#DIV/0!</v>
      </c>
      <c r="P42" s="55">
        <v>0</v>
      </c>
      <c r="Q42" s="55">
        <v>0</v>
      </c>
      <c r="R42" s="55">
        <v>0</v>
      </c>
      <c r="S42" s="55">
        <v>0</v>
      </c>
      <c r="T42" s="57" t="e">
        <v>#DIV/0!</v>
      </c>
      <c r="U42" s="55">
        <v>0</v>
      </c>
      <c r="V42" s="55">
        <v>0</v>
      </c>
      <c r="W42" s="55">
        <v>0</v>
      </c>
      <c r="X42" s="55">
        <v>0</v>
      </c>
      <c r="Y42" s="57" t="e">
        <v>#DIV/0!</v>
      </c>
    </row>
    <row r="43" spans="1:25" ht="15" customHeight="1" x14ac:dyDescent="0.15">
      <c r="A43" s="58" t="s">
        <v>54</v>
      </c>
      <c r="B43" s="7">
        <v>31755</v>
      </c>
      <c r="C43" s="55">
        <v>33328</v>
      </c>
      <c r="D43" s="56">
        <v>-4.7197551608257324E-2</v>
      </c>
      <c r="E43" s="79">
        <v>68567</v>
      </c>
      <c r="F43" s="56">
        <v>-0.53687633993028716</v>
      </c>
      <c r="G43" s="55">
        <v>2</v>
      </c>
      <c r="H43" s="55">
        <v>2657</v>
      </c>
      <c r="I43" s="55">
        <v>2076</v>
      </c>
      <c r="J43" s="56">
        <v>0.27986512524084778</v>
      </c>
      <c r="K43" s="55" t="s">
        <v>102</v>
      </c>
      <c r="L43" s="55" t="s">
        <v>102</v>
      </c>
      <c r="M43" s="55" t="s">
        <v>102</v>
      </c>
      <c r="N43" s="55" t="s">
        <v>102</v>
      </c>
      <c r="O43" s="57" t="s">
        <v>102</v>
      </c>
      <c r="P43" s="55">
        <v>2</v>
      </c>
      <c r="Q43" s="55">
        <v>1399</v>
      </c>
      <c r="R43" s="55">
        <v>3</v>
      </c>
      <c r="S43" s="55">
        <v>4500</v>
      </c>
      <c r="T43" s="57">
        <v>-0.68911111111111112</v>
      </c>
      <c r="U43" s="55">
        <v>0</v>
      </c>
      <c r="V43" s="55">
        <v>0</v>
      </c>
      <c r="W43" s="55">
        <v>0</v>
      </c>
      <c r="X43" s="55">
        <v>0</v>
      </c>
      <c r="Y43" s="57" t="e">
        <v>#DIV/0!</v>
      </c>
    </row>
    <row r="44" spans="1:25" ht="15" customHeight="1" x14ac:dyDescent="0.15">
      <c r="A44" s="70" t="s">
        <v>55</v>
      </c>
      <c r="B44" s="7">
        <v>42525</v>
      </c>
      <c r="C44" s="55">
        <v>71894</v>
      </c>
      <c r="D44" s="56">
        <v>-0.4085041867193368</v>
      </c>
      <c r="E44" s="79">
        <v>126083</v>
      </c>
      <c r="F44" s="56">
        <v>-0.66272217507514886</v>
      </c>
      <c r="G44" s="55">
        <v>3</v>
      </c>
      <c r="H44" s="55">
        <v>6062</v>
      </c>
      <c r="I44" s="55">
        <v>12055</v>
      </c>
      <c r="J44" s="56">
        <v>-0.49713811696391541</v>
      </c>
      <c r="K44" s="55"/>
      <c r="L44" s="55"/>
      <c r="M44" s="55"/>
      <c r="N44" s="55"/>
      <c r="O44" s="57"/>
      <c r="P44" s="55"/>
      <c r="Q44" s="55"/>
      <c r="R44" s="55"/>
      <c r="S44" s="55"/>
      <c r="T44" s="57"/>
      <c r="U44" s="55"/>
      <c r="V44" s="55"/>
      <c r="W44" s="55"/>
      <c r="X44" s="55"/>
      <c r="Y44" s="57"/>
    </row>
    <row r="45" spans="1:25" s="2" customFormat="1" ht="15" customHeight="1" x14ac:dyDescent="0.15">
      <c r="A45" s="59" t="s">
        <v>109</v>
      </c>
      <c r="B45" s="60">
        <v>121328</v>
      </c>
      <c r="C45" s="61">
        <v>211934</v>
      </c>
      <c r="D45" s="62">
        <v>-0.42751988826710202</v>
      </c>
      <c r="E45" s="61">
        <v>315709</v>
      </c>
      <c r="F45" s="62">
        <v>-0.61569673338422404</v>
      </c>
      <c r="G45" s="61">
        <v>9</v>
      </c>
      <c r="H45" s="61">
        <v>18409</v>
      </c>
      <c r="I45" s="61">
        <v>21989</v>
      </c>
      <c r="J45" s="62">
        <v>-0.16280867706580562</v>
      </c>
      <c r="K45" s="61">
        <v>0</v>
      </c>
      <c r="L45" s="61">
        <v>0</v>
      </c>
      <c r="M45" s="61">
        <v>0</v>
      </c>
      <c r="N45" s="61">
        <v>0</v>
      </c>
      <c r="O45" s="63" t="e">
        <v>#DIV/0!</v>
      </c>
      <c r="P45" s="61">
        <v>2</v>
      </c>
      <c r="Q45" s="61">
        <v>1399</v>
      </c>
      <c r="R45" s="61">
        <v>3</v>
      </c>
      <c r="S45" s="61">
        <v>4500</v>
      </c>
      <c r="T45" s="63">
        <v>-0.68911111111111112</v>
      </c>
      <c r="U45" s="61">
        <v>0</v>
      </c>
      <c r="V45" s="61">
        <v>0</v>
      </c>
      <c r="W45" s="61">
        <v>0</v>
      </c>
      <c r="X45" s="61">
        <v>0</v>
      </c>
      <c r="Y45" s="63" t="e">
        <v>#DIV/0!</v>
      </c>
    </row>
    <row r="46" spans="1:25" ht="15" customHeight="1" x14ac:dyDescent="0.15">
      <c r="A46" s="58" t="s">
        <v>71</v>
      </c>
      <c r="B46" s="7">
        <v>0</v>
      </c>
      <c r="C46" s="55">
        <v>17255</v>
      </c>
      <c r="D46" s="71">
        <v>-1</v>
      </c>
      <c r="E46" s="79">
        <v>32302</v>
      </c>
      <c r="F46" s="56">
        <v>-1</v>
      </c>
      <c r="G46" s="72">
        <v>0</v>
      </c>
      <c r="H46" s="72"/>
      <c r="I46" s="55">
        <v>0</v>
      </c>
      <c r="J46" s="71" t="e">
        <v>#DIV/0!</v>
      </c>
      <c r="K46" s="55" t="s">
        <v>102</v>
      </c>
      <c r="L46" s="55" t="s">
        <v>102</v>
      </c>
      <c r="M46" s="55" t="s">
        <v>102</v>
      </c>
      <c r="N46" s="55" t="s">
        <v>102</v>
      </c>
      <c r="O46" s="57" t="s">
        <v>102</v>
      </c>
      <c r="P46" s="55">
        <v>0</v>
      </c>
      <c r="Q46" s="55">
        <v>0</v>
      </c>
      <c r="R46" s="72">
        <v>4</v>
      </c>
      <c r="S46" s="72">
        <v>7372</v>
      </c>
      <c r="T46" s="73">
        <v>-1</v>
      </c>
      <c r="U46" s="55">
        <v>0</v>
      </c>
      <c r="V46" s="55">
        <v>0</v>
      </c>
      <c r="W46" s="72">
        <v>0</v>
      </c>
      <c r="X46" s="72">
        <v>0</v>
      </c>
      <c r="Y46" s="73" t="e">
        <v>#DIV/0!</v>
      </c>
    </row>
    <row r="47" spans="1:25" ht="15" customHeight="1" x14ac:dyDescent="0.15">
      <c r="A47" s="64" t="s">
        <v>72</v>
      </c>
      <c r="B47" s="52">
        <v>3926</v>
      </c>
      <c r="C47" s="55">
        <v>47100</v>
      </c>
      <c r="D47" s="56">
        <v>-0.91664543524416131</v>
      </c>
      <c r="E47" s="79">
        <v>44262</v>
      </c>
      <c r="F47" s="56">
        <v>-0.91130089015408255</v>
      </c>
      <c r="G47" s="55">
        <v>0</v>
      </c>
      <c r="H47" s="55"/>
      <c r="I47" s="55">
        <v>7967</v>
      </c>
      <c r="J47" s="56">
        <v>-1</v>
      </c>
      <c r="K47" s="55"/>
      <c r="L47" s="55"/>
      <c r="M47" s="55"/>
      <c r="N47" s="55"/>
      <c r="O47" s="57"/>
      <c r="P47" s="55"/>
      <c r="Q47" s="55"/>
      <c r="R47" s="55"/>
      <c r="S47" s="55"/>
      <c r="T47" s="57"/>
      <c r="U47" s="55"/>
      <c r="V47" s="55"/>
      <c r="W47" s="55"/>
      <c r="X47" s="55"/>
      <c r="Y47" s="57"/>
    </row>
    <row r="48" spans="1:25" s="2" customFormat="1" ht="15" customHeight="1" x14ac:dyDescent="0.15">
      <c r="A48" s="59" t="s">
        <v>110</v>
      </c>
      <c r="B48" s="60">
        <v>3926</v>
      </c>
      <c r="C48" s="61">
        <v>64355</v>
      </c>
      <c r="D48" s="62">
        <v>-0.9389946391111802</v>
      </c>
      <c r="E48" s="61">
        <v>76564</v>
      </c>
      <c r="F48" s="62">
        <v>-0.94872263727077999</v>
      </c>
      <c r="G48" s="61">
        <v>0</v>
      </c>
      <c r="H48" s="61">
        <v>0</v>
      </c>
      <c r="I48" s="61">
        <v>7967</v>
      </c>
      <c r="J48" s="62">
        <v>-1</v>
      </c>
      <c r="K48" s="61">
        <v>0</v>
      </c>
      <c r="L48" s="61">
        <v>0</v>
      </c>
      <c r="M48" s="61">
        <v>0</v>
      </c>
      <c r="N48" s="61">
        <v>0</v>
      </c>
      <c r="O48" s="63" t="e">
        <v>#DIV/0!</v>
      </c>
      <c r="P48" s="61">
        <v>0</v>
      </c>
      <c r="Q48" s="61">
        <v>0</v>
      </c>
      <c r="R48" s="61">
        <v>4</v>
      </c>
      <c r="S48" s="61">
        <v>7372</v>
      </c>
      <c r="T48" s="63">
        <v>-1</v>
      </c>
      <c r="U48" s="61">
        <v>0</v>
      </c>
      <c r="V48" s="61">
        <v>0</v>
      </c>
      <c r="W48" s="61">
        <v>0</v>
      </c>
      <c r="X48" s="61">
        <v>0</v>
      </c>
      <c r="Y48" s="63" t="e">
        <v>#DIV/0!</v>
      </c>
    </row>
    <row r="49" spans="1:25" s="3" customFormat="1" ht="15" customHeight="1" x14ac:dyDescent="0.15">
      <c r="A49" s="74" t="s">
        <v>111</v>
      </c>
      <c r="B49" s="67">
        <v>548445</v>
      </c>
      <c r="C49" s="67">
        <v>798175.5</v>
      </c>
      <c r="D49" s="68">
        <v>-0.31287667937690394</v>
      </c>
      <c r="E49" s="67">
        <v>1404440</v>
      </c>
      <c r="F49" s="68">
        <v>-0.60949203953177067</v>
      </c>
      <c r="G49" s="67">
        <v>14</v>
      </c>
      <c r="H49" s="67">
        <v>86503.1</v>
      </c>
      <c r="I49" s="67">
        <v>118207</v>
      </c>
      <c r="J49" s="68">
        <v>-0.26820662058930517</v>
      </c>
      <c r="K49" s="67">
        <v>5</v>
      </c>
      <c r="L49" s="67">
        <v>10711</v>
      </c>
      <c r="M49" s="67">
        <v>8</v>
      </c>
      <c r="N49" s="67">
        <v>13015</v>
      </c>
      <c r="O49" s="69">
        <v>-0.17702650787552823</v>
      </c>
      <c r="P49" s="67">
        <v>8</v>
      </c>
      <c r="Q49" s="67">
        <v>9301.5</v>
      </c>
      <c r="R49" s="67">
        <v>11</v>
      </c>
      <c r="S49" s="67">
        <v>13998</v>
      </c>
      <c r="T49" s="69">
        <v>-0.33551221603086157</v>
      </c>
      <c r="U49" s="67">
        <v>3</v>
      </c>
      <c r="V49" s="67">
        <v>1576</v>
      </c>
      <c r="W49" s="67">
        <v>5</v>
      </c>
      <c r="X49" s="67">
        <v>7635</v>
      </c>
      <c r="Y49" s="69">
        <v>-0.79358218729535035</v>
      </c>
    </row>
    <row r="50" spans="1:25" ht="15" customHeight="1" x14ac:dyDescent="0.15">
      <c r="A50" s="81" t="s">
        <v>38</v>
      </c>
      <c r="B50" s="7">
        <v>45624</v>
      </c>
      <c r="C50" s="55">
        <v>92621</v>
      </c>
      <c r="D50" s="82">
        <v>-0.50741192602109675</v>
      </c>
      <c r="E50" s="79">
        <v>114180</v>
      </c>
      <c r="F50" s="56">
        <v>-0.60042038885969518</v>
      </c>
      <c r="G50" s="83">
        <v>4</v>
      </c>
      <c r="H50" s="83">
        <v>7716</v>
      </c>
      <c r="I50" s="55">
        <v>4796</v>
      </c>
      <c r="J50" s="82">
        <v>0.60884070058381989</v>
      </c>
      <c r="K50" s="55">
        <v>0</v>
      </c>
      <c r="L50" s="55">
        <v>0</v>
      </c>
      <c r="M50" s="83">
        <v>2</v>
      </c>
      <c r="N50" s="83">
        <v>3488</v>
      </c>
      <c r="O50" s="84">
        <v>-1</v>
      </c>
      <c r="P50" s="83" t="s">
        <v>102</v>
      </c>
      <c r="Q50" s="83" t="s">
        <v>102</v>
      </c>
      <c r="R50" s="83" t="s">
        <v>102</v>
      </c>
      <c r="S50" s="83" t="s">
        <v>102</v>
      </c>
      <c r="T50" s="84" t="s">
        <v>102</v>
      </c>
      <c r="U50" s="83" t="s">
        <v>102</v>
      </c>
      <c r="V50" s="83" t="s">
        <v>102</v>
      </c>
      <c r="W50" s="83">
        <v>0</v>
      </c>
      <c r="X50" s="83" t="s">
        <v>24</v>
      </c>
      <c r="Y50" s="83" t="s">
        <v>102</v>
      </c>
    </row>
    <row r="51" spans="1:25" ht="15" customHeight="1" x14ac:dyDescent="0.15">
      <c r="A51" s="58" t="s">
        <v>39</v>
      </c>
      <c r="B51" s="7">
        <v>30513</v>
      </c>
      <c r="C51" s="55">
        <v>30347</v>
      </c>
      <c r="D51" s="56">
        <v>5.4700629386759811E-3</v>
      </c>
      <c r="E51" s="79">
        <v>47849</v>
      </c>
      <c r="F51" s="56">
        <v>-0.36230642228677717</v>
      </c>
      <c r="G51" s="55">
        <v>1</v>
      </c>
      <c r="H51" s="55">
        <v>2023</v>
      </c>
      <c r="I51" s="55">
        <v>0</v>
      </c>
      <c r="J51" s="56" t="e">
        <v>#DIV/0!</v>
      </c>
      <c r="K51" s="55">
        <v>0</v>
      </c>
      <c r="L51" s="55">
        <v>0</v>
      </c>
      <c r="M51" s="55">
        <v>0</v>
      </c>
      <c r="N51" s="55">
        <v>0</v>
      </c>
      <c r="O51" s="57" t="e">
        <v>#DIV/0!</v>
      </c>
      <c r="P51" s="55" t="s">
        <v>102</v>
      </c>
      <c r="Q51" s="55" t="s">
        <v>102</v>
      </c>
      <c r="R51" s="55" t="s">
        <v>102</v>
      </c>
      <c r="S51" s="55" t="s">
        <v>102</v>
      </c>
      <c r="T51" s="57" t="s">
        <v>102</v>
      </c>
      <c r="U51" s="55" t="s">
        <v>102</v>
      </c>
      <c r="V51" s="55" t="s">
        <v>102</v>
      </c>
      <c r="W51" s="55" t="s">
        <v>102</v>
      </c>
      <c r="X51" s="55" t="s">
        <v>102</v>
      </c>
      <c r="Y51" s="57" t="s">
        <v>102</v>
      </c>
    </row>
    <row r="52" spans="1:25" ht="15" customHeight="1" x14ac:dyDescent="0.15">
      <c r="A52" s="58" t="s">
        <v>37</v>
      </c>
      <c r="B52" s="7">
        <v>26646</v>
      </c>
      <c r="C52" s="55">
        <v>25558</v>
      </c>
      <c r="D52" s="56">
        <v>4.2569841145629547E-2</v>
      </c>
      <c r="E52" s="79">
        <v>48112</v>
      </c>
      <c r="F52" s="56">
        <v>-0.44616727635517128</v>
      </c>
      <c r="G52" s="55">
        <v>5</v>
      </c>
      <c r="H52" s="55">
        <v>9190</v>
      </c>
      <c r="I52" s="55">
        <v>2393</v>
      </c>
      <c r="J52" s="56">
        <v>2.8403677392394484</v>
      </c>
      <c r="K52" s="55">
        <v>0</v>
      </c>
      <c r="L52" s="55">
        <v>0</v>
      </c>
      <c r="M52" s="55">
        <v>0</v>
      </c>
      <c r="N52" s="55" t="s">
        <v>24</v>
      </c>
      <c r="O52" s="57" t="e">
        <v>#VALUE!</v>
      </c>
      <c r="P52" s="55">
        <v>0</v>
      </c>
      <c r="Q52" s="55">
        <v>0</v>
      </c>
      <c r="R52" s="55">
        <v>0</v>
      </c>
      <c r="S52" s="55">
        <v>0</v>
      </c>
      <c r="T52" s="57" t="e">
        <v>#DIV/0!</v>
      </c>
      <c r="U52" s="55">
        <v>0</v>
      </c>
      <c r="V52" s="55">
        <v>0</v>
      </c>
      <c r="W52" s="55">
        <v>0</v>
      </c>
      <c r="X52" s="55">
        <v>8</v>
      </c>
      <c r="Y52" s="57">
        <v>-1</v>
      </c>
    </row>
    <row r="53" spans="1:25" ht="15" customHeight="1" x14ac:dyDescent="0.15">
      <c r="A53" s="58" t="s">
        <v>36</v>
      </c>
      <c r="B53" s="7">
        <v>133333</v>
      </c>
      <c r="C53" s="55">
        <v>138381</v>
      </c>
      <c r="D53" s="56">
        <v>-3.6478996394013627E-2</v>
      </c>
      <c r="E53" s="79">
        <v>387891</v>
      </c>
      <c r="F53" s="56">
        <v>-0.65626168176111332</v>
      </c>
      <c r="G53" s="55">
        <v>5</v>
      </c>
      <c r="H53" s="55">
        <v>7928</v>
      </c>
      <c r="I53" s="55">
        <v>35574</v>
      </c>
      <c r="J53" s="56">
        <v>-0.77714060830943943</v>
      </c>
      <c r="K53" s="55">
        <v>0</v>
      </c>
      <c r="L53" s="55">
        <v>0</v>
      </c>
      <c r="M53" s="55">
        <v>7</v>
      </c>
      <c r="N53" s="55">
        <v>17620</v>
      </c>
      <c r="O53" s="57">
        <v>-1</v>
      </c>
      <c r="P53" s="55">
        <v>0</v>
      </c>
      <c r="Q53" s="55">
        <v>0</v>
      </c>
      <c r="R53" s="55">
        <v>0</v>
      </c>
      <c r="S53" s="55">
        <v>0</v>
      </c>
      <c r="T53" s="57" t="e">
        <v>#DIV/0!</v>
      </c>
      <c r="U53" s="55">
        <v>1</v>
      </c>
      <c r="V53" s="55">
        <v>1500</v>
      </c>
      <c r="W53" s="55">
        <v>3</v>
      </c>
      <c r="X53" s="55">
        <v>2664</v>
      </c>
      <c r="Y53" s="57">
        <v>-0.43693693693693691</v>
      </c>
    </row>
    <row r="54" spans="1:25" ht="15" customHeight="1" x14ac:dyDescent="0.15">
      <c r="A54" s="58" t="s">
        <v>40</v>
      </c>
      <c r="B54" s="7">
        <v>14002</v>
      </c>
      <c r="C54" s="55">
        <v>3794</v>
      </c>
      <c r="D54" s="56">
        <v>2.6905640484976279</v>
      </c>
      <c r="E54" s="79">
        <v>0</v>
      </c>
      <c r="F54" s="56" t="e">
        <v>#DIV/0!</v>
      </c>
      <c r="G54" s="55">
        <v>2</v>
      </c>
      <c r="H54" s="55">
        <v>2685</v>
      </c>
      <c r="I54" s="55">
        <v>399</v>
      </c>
      <c r="J54" s="56">
        <v>5.7293233082706765</v>
      </c>
      <c r="K54" s="55" t="s">
        <v>102</v>
      </c>
      <c r="L54" s="55" t="s">
        <v>102</v>
      </c>
      <c r="M54" s="55" t="s">
        <v>102</v>
      </c>
      <c r="N54" s="55" t="s">
        <v>102</v>
      </c>
      <c r="O54" s="57" t="s">
        <v>102</v>
      </c>
      <c r="P54" s="55" t="s">
        <v>102</v>
      </c>
      <c r="Q54" s="55" t="s">
        <v>102</v>
      </c>
      <c r="R54" s="55" t="s">
        <v>102</v>
      </c>
      <c r="S54" s="55" t="s">
        <v>102</v>
      </c>
      <c r="T54" s="57" t="s">
        <v>102</v>
      </c>
      <c r="U54" s="55" t="s">
        <v>102</v>
      </c>
      <c r="V54" s="55" t="s">
        <v>102</v>
      </c>
      <c r="W54" s="55" t="s">
        <v>102</v>
      </c>
      <c r="X54" s="55" t="s">
        <v>102</v>
      </c>
      <c r="Y54" s="57" t="s">
        <v>102</v>
      </c>
    </row>
    <row r="55" spans="1:25" ht="15" customHeight="1" x14ac:dyDescent="0.15">
      <c r="A55" s="58" t="s">
        <v>41</v>
      </c>
      <c r="B55" s="7">
        <v>36242</v>
      </c>
      <c r="C55" s="55">
        <v>63862</v>
      </c>
      <c r="D55" s="56">
        <v>-0.43249506748927374</v>
      </c>
      <c r="E55" s="79">
        <v>0</v>
      </c>
      <c r="F55" s="56" t="e">
        <v>#DIV/0!</v>
      </c>
      <c r="G55" s="55">
        <v>2</v>
      </c>
      <c r="H55" s="55">
        <v>5398</v>
      </c>
      <c r="I55" s="55">
        <v>9716</v>
      </c>
      <c r="J55" s="56">
        <v>-0.44442157266364757</v>
      </c>
      <c r="K55" s="55"/>
      <c r="L55" s="55"/>
      <c r="M55" s="55"/>
      <c r="N55" s="55"/>
      <c r="O55" s="57"/>
      <c r="P55" s="55"/>
      <c r="Q55" s="55"/>
      <c r="R55" s="55"/>
      <c r="S55" s="55"/>
      <c r="T55" s="57"/>
      <c r="U55" s="55"/>
      <c r="V55" s="55"/>
      <c r="W55" s="55"/>
      <c r="X55" s="55"/>
      <c r="Y55" s="57"/>
    </row>
    <row r="56" spans="1:25" s="2" customFormat="1" ht="15" customHeight="1" x14ac:dyDescent="0.15">
      <c r="A56" s="59" t="s">
        <v>112</v>
      </c>
      <c r="B56" s="60">
        <v>286360</v>
      </c>
      <c r="C56" s="61">
        <v>354563</v>
      </c>
      <c r="D56" s="62">
        <v>-0.19235791664668903</v>
      </c>
      <c r="E56" s="61">
        <v>598032</v>
      </c>
      <c r="F56" s="62">
        <v>-0.52116274714396549</v>
      </c>
      <c r="G56" s="61">
        <v>19</v>
      </c>
      <c r="H56" s="61">
        <v>34940</v>
      </c>
      <c r="I56" s="61">
        <v>52878</v>
      </c>
      <c r="J56" s="62">
        <v>-0.33923370778017325</v>
      </c>
      <c r="K56" s="61">
        <v>0</v>
      </c>
      <c r="L56" s="61">
        <v>0</v>
      </c>
      <c r="M56" s="61">
        <v>9</v>
      </c>
      <c r="N56" s="61">
        <v>21108</v>
      </c>
      <c r="O56" s="63">
        <v>-1</v>
      </c>
      <c r="P56" s="61">
        <v>0</v>
      </c>
      <c r="Q56" s="61">
        <v>0</v>
      </c>
      <c r="R56" s="61">
        <v>0</v>
      </c>
      <c r="S56" s="61">
        <v>0</v>
      </c>
      <c r="T56" s="63" t="e">
        <v>#DIV/0!</v>
      </c>
      <c r="U56" s="61">
        <v>1</v>
      </c>
      <c r="V56" s="61">
        <v>1500</v>
      </c>
      <c r="W56" s="61">
        <v>3</v>
      </c>
      <c r="X56" s="61">
        <v>2672</v>
      </c>
      <c r="Y56" s="63">
        <v>-0.43862275449101795</v>
      </c>
    </row>
    <row r="57" spans="1:25" ht="15" customHeight="1" x14ac:dyDescent="0.15">
      <c r="A57" s="58" t="s">
        <v>44</v>
      </c>
      <c r="B57" s="7">
        <v>35494</v>
      </c>
      <c r="C57" s="55">
        <v>63044</v>
      </c>
      <c r="D57" s="56">
        <v>-0.43699638347820569</v>
      </c>
      <c r="E57" s="79">
        <v>65112</v>
      </c>
      <c r="F57" s="56">
        <v>-0.45487774910922718</v>
      </c>
      <c r="G57" s="55">
        <v>3</v>
      </c>
      <c r="H57" s="55">
        <v>5854</v>
      </c>
      <c r="I57" s="55">
        <v>12943</v>
      </c>
      <c r="J57" s="56">
        <v>-0.54770918643282085</v>
      </c>
      <c r="K57" s="55">
        <v>2</v>
      </c>
      <c r="L57" s="55">
        <v>3800</v>
      </c>
      <c r="M57" s="55">
        <v>0</v>
      </c>
      <c r="N57" s="55">
        <v>0</v>
      </c>
      <c r="O57" s="57" t="e">
        <v>#DIV/0!</v>
      </c>
      <c r="P57" s="55">
        <v>0</v>
      </c>
      <c r="Q57" s="55">
        <v>0</v>
      </c>
      <c r="R57" s="55">
        <v>0</v>
      </c>
      <c r="S57" s="55">
        <v>0</v>
      </c>
      <c r="T57" s="57" t="e">
        <v>#DIV/0!</v>
      </c>
      <c r="U57" s="55">
        <v>0</v>
      </c>
      <c r="V57" s="55">
        <v>0</v>
      </c>
      <c r="W57" s="55">
        <v>0</v>
      </c>
      <c r="X57" s="55">
        <v>0</v>
      </c>
      <c r="Y57" s="57" t="e">
        <v>#DIV/0!</v>
      </c>
    </row>
    <row r="58" spans="1:25" ht="15" customHeight="1" x14ac:dyDescent="0.15">
      <c r="A58" s="58" t="s">
        <v>43</v>
      </c>
      <c r="B58" s="7">
        <v>75196</v>
      </c>
      <c r="C58" s="55">
        <v>114350</v>
      </c>
      <c r="D58" s="56">
        <v>-0.34240489724529954</v>
      </c>
      <c r="E58" s="79">
        <v>146770</v>
      </c>
      <c r="F58" s="56">
        <v>-0.48766096613749405</v>
      </c>
      <c r="G58" s="55">
        <v>6</v>
      </c>
      <c r="H58" s="55">
        <v>10158</v>
      </c>
      <c r="I58" s="55">
        <v>21808</v>
      </c>
      <c r="J58" s="56">
        <v>-0.53420763022743945</v>
      </c>
      <c r="K58" s="55" t="s">
        <v>102</v>
      </c>
      <c r="L58" s="55" t="s">
        <v>102</v>
      </c>
      <c r="M58" s="55" t="s">
        <v>102</v>
      </c>
      <c r="N58" s="55" t="s">
        <v>102</v>
      </c>
      <c r="O58" s="57" t="s">
        <v>102</v>
      </c>
      <c r="P58" s="55">
        <v>0</v>
      </c>
      <c r="Q58" s="55">
        <v>0</v>
      </c>
      <c r="R58" s="55">
        <v>2</v>
      </c>
      <c r="S58" s="55">
        <v>2810</v>
      </c>
      <c r="T58" s="57">
        <v>-1</v>
      </c>
      <c r="U58" s="55">
        <v>0</v>
      </c>
      <c r="V58" s="55">
        <v>0</v>
      </c>
      <c r="W58" s="55">
        <v>1</v>
      </c>
      <c r="X58" s="55">
        <v>890</v>
      </c>
      <c r="Y58" s="57">
        <v>-1</v>
      </c>
    </row>
    <row r="59" spans="1:25" ht="15" customHeight="1" x14ac:dyDescent="0.15">
      <c r="A59" s="58" t="s">
        <v>42</v>
      </c>
      <c r="B59" s="7">
        <v>22073</v>
      </c>
      <c r="C59" s="55">
        <v>36880</v>
      </c>
      <c r="D59" s="56">
        <v>-0.40149132321041214</v>
      </c>
      <c r="E59" s="79">
        <v>26616</v>
      </c>
      <c r="F59" s="56">
        <v>-0.1706868049293658</v>
      </c>
      <c r="G59" s="55">
        <v>2</v>
      </c>
      <c r="H59" s="55">
        <v>6628</v>
      </c>
      <c r="I59" s="55">
        <v>0</v>
      </c>
      <c r="J59" s="56" t="e">
        <v>#DIV/0!</v>
      </c>
      <c r="K59" s="55" t="s">
        <v>102</v>
      </c>
      <c r="L59" s="55" t="s">
        <v>102</v>
      </c>
      <c r="M59" s="55" t="s">
        <v>102</v>
      </c>
      <c r="N59" s="55" t="s">
        <v>102</v>
      </c>
      <c r="O59" s="57" t="s">
        <v>102</v>
      </c>
      <c r="P59" s="55" t="s">
        <v>102</v>
      </c>
      <c r="Q59" s="55" t="s">
        <v>102</v>
      </c>
      <c r="R59" s="55" t="s">
        <v>102</v>
      </c>
      <c r="S59" s="55" t="s">
        <v>102</v>
      </c>
      <c r="T59" s="57" t="s">
        <v>102</v>
      </c>
      <c r="U59" s="55" t="s">
        <v>102</v>
      </c>
      <c r="V59" s="55" t="s">
        <v>102</v>
      </c>
      <c r="W59" s="55" t="s">
        <v>102</v>
      </c>
      <c r="X59" s="55" t="s">
        <v>102</v>
      </c>
      <c r="Y59" s="57" t="s">
        <v>102</v>
      </c>
    </row>
    <row r="60" spans="1:25" s="2" customFormat="1" ht="15" customHeight="1" x14ac:dyDescent="0.15">
      <c r="A60" s="59" t="s">
        <v>113</v>
      </c>
      <c r="B60" s="60">
        <v>132763</v>
      </c>
      <c r="C60" s="61">
        <v>214274</v>
      </c>
      <c r="D60" s="62">
        <v>-0.38040546216526505</v>
      </c>
      <c r="E60" s="61">
        <v>238498</v>
      </c>
      <c r="F60" s="62">
        <v>-0.4433370510444532</v>
      </c>
      <c r="G60" s="61">
        <v>11</v>
      </c>
      <c r="H60" s="61">
        <v>22640</v>
      </c>
      <c r="I60" s="61">
        <v>34751</v>
      </c>
      <c r="J60" s="62">
        <v>-0.34850795660556533</v>
      </c>
      <c r="K60" s="61">
        <v>2</v>
      </c>
      <c r="L60" s="61">
        <v>3800</v>
      </c>
      <c r="M60" s="61">
        <v>0</v>
      </c>
      <c r="N60" s="61">
        <v>0</v>
      </c>
      <c r="O60" s="63" t="e">
        <v>#DIV/0!</v>
      </c>
      <c r="P60" s="61">
        <v>0</v>
      </c>
      <c r="Q60" s="61">
        <v>0</v>
      </c>
      <c r="R60" s="61">
        <v>2</v>
      </c>
      <c r="S60" s="61">
        <v>2810</v>
      </c>
      <c r="T60" s="63">
        <v>-1</v>
      </c>
      <c r="U60" s="61">
        <v>0</v>
      </c>
      <c r="V60" s="61">
        <v>0</v>
      </c>
      <c r="W60" s="61">
        <v>1</v>
      </c>
      <c r="X60" s="61">
        <v>890</v>
      </c>
      <c r="Y60" s="63">
        <v>-1</v>
      </c>
    </row>
    <row r="61" spans="1:25" ht="15" customHeight="1" x14ac:dyDescent="0.15">
      <c r="A61" s="58" t="s">
        <v>25</v>
      </c>
      <c r="B61" s="7">
        <v>20283</v>
      </c>
      <c r="C61" s="55">
        <v>37207</v>
      </c>
      <c r="D61" s="56">
        <v>-0.45486064450237856</v>
      </c>
      <c r="E61" s="79">
        <v>50151</v>
      </c>
      <c r="F61" s="56">
        <v>-0.59556140455823414</v>
      </c>
      <c r="G61" s="55">
        <v>3</v>
      </c>
      <c r="H61" s="55">
        <v>3813</v>
      </c>
      <c r="I61" s="55">
        <v>14094</v>
      </c>
      <c r="J61" s="56">
        <v>-0.7294593444018731</v>
      </c>
      <c r="K61" s="55" t="s">
        <v>102</v>
      </c>
      <c r="L61" s="55" t="s">
        <v>102</v>
      </c>
      <c r="M61" s="55" t="s">
        <v>102</v>
      </c>
      <c r="N61" s="55" t="s">
        <v>102</v>
      </c>
      <c r="O61" s="57" t="s">
        <v>102</v>
      </c>
      <c r="P61" s="55">
        <v>0</v>
      </c>
      <c r="Q61" s="55">
        <v>0</v>
      </c>
      <c r="R61" s="55" t="s">
        <v>102</v>
      </c>
      <c r="S61" s="55" t="s">
        <v>102</v>
      </c>
      <c r="T61" s="57" t="e">
        <v>#VALUE!</v>
      </c>
      <c r="U61" s="55">
        <v>0</v>
      </c>
      <c r="V61" s="55">
        <v>0</v>
      </c>
      <c r="W61" s="55">
        <v>0</v>
      </c>
      <c r="X61" s="55">
        <v>0</v>
      </c>
      <c r="Y61" s="57" t="e">
        <v>#DIV/0!</v>
      </c>
    </row>
    <row r="62" spans="1:25" ht="15" customHeight="1" x14ac:dyDescent="0.15">
      <c r="A62" s="58" t="s">
        <v>23</v>
      </c>
      <c r="B62" s="7">
        <v>26748.5</v>
      </c>
      <c r="C62" s="55">
        <v>49360.000000000015</v>
      </c>
      <c r="D62" s="56">
        <v>-0.45809359805510552</v>
      </c>
      <c r="E62" s="79">
        <v>101723.70000000001</v>
      </c>
      <c r="F62" s="56">
        <v>-0.73704751203505181</v>
      </c>
      <c r="G62" s="55">
        <v>6</v>
      </c>
      <c r="H62" s="55">
        <v>6387</v>
      </c>
      <c r="I62" s="55">
        <v>7839</v>
      </c>
      <c r="J62" s="56">
        <v>-0.18522770761576732</v>
      </c>
      <c r="K62" s="55" t="s">
        <v>102</v>
      </c>
      <c r="L62" s="55" t="s">
        <v>102</v>
      </c>
      <c r="M62" s="55" t="s">
        <v>102</v>
      </c>
      <c r="N62" s="55" t="s">
        <v>102</v>
      </c>
      <c r="O62" s="57" t="s">
        <v>102</v>
      </c>
      <c r="P62" s="55">
        <v>0</v>
      </c>
      <c r="Q62" s="55">
        <v>0</v>
      </c>
      <c r="R62" s="55" t="s">
        <v>102</v>
      </c>
      <c r="S62" s="55" t="s">
        <v>102</v>
      </c>
      <c r="T62" s="57" t="e">
        <v>#VALUE!</v>
      </c>
      <c r="U62" s="55">
        <v>2</v>
      </c>
      <c r="V62" s="55">
        <v>2440</v>
      </c>
      <c r="W62" s="55">
        <v>0</v>
      </c>
      <c r="X62" s="55">
        <v>0</v>
      </c>
      <c r="Y62" s="57" t="e">
        <v>#DIV/0!</v>
      </c>
    </row>
    <row r="63" spans="1:25" s="2" customFormat="1" ht="15" customHeight="1" x14ac:dyDescent="0.15">
      <c r="A63" s="59" t="s">
        <v>114</v>
      </c>
      <c r="B63" s="60">
        <v>47031.5</v>
      </c>
      <c r="C63" s="61">
        <v>86567.000000000015</v>
      </c>
      <c r="D63" s="62">
        <v>-0.45670405581803697</v>
      </c>
      <c r="E63" s="61">
        <v>151874.70000000001</v>
      </c>
      <c r="F63" s="62">
        <v>-0.69032696031662943</v>
      </c>
      <c r="G63" s="61">
        <v>9</v>
      </c>
      <c r="H63" s="61">
        <v>10200</v>
      </c>
      <c r="I63" s="61">
        <v>21933</v>
      </c>
      <c r="J63" s="62">
        <v>-0.53494733962522223</v>
      </c>
      <c r="K63" s="61">
        <v>0</v>
      </c>
      <c r="L63" s="61">
        <v>0</v>
      </c>
      <c r="M63" s="61">
        <v>0</v>
      </c>
      <c r="N63" s="61">
        <v>0</v>
      </c>
      <c r="O63" s="61">
        <v>0</v>
      </c>
      <c r="P63" s="61">
        <v>0</v>
      </c>
      <c r="Q63" s="61">
        <v>0</v>
      </c>
      <c r="R63" s="61">
        <v>0</v>
      </c>
      <c r="S63" s="61">
        <v>0</v>
      </c>
      <c r="T63" s="63" t="e">
        <v>#DIV/0!</v>
      </c>
      <c r="U63" s="61">
        <v>2</v>
      </c>
      <c r="V63" s="61">
        <v>2440</v>
      </c>
      <c r="W63" s="61">
        <v>0</v>
      </c>
      <c r="X63" s="61">
        <v>0</v>
      </c>
      <c r="Y63" s="63" t="e">
        <v>#DIV/0!</v>
      </c>
    </row>
    <row r="64" spans="1:25" ht="15" customHeight="1" x14ac:dyDescent="0.15">
      <c r="A64" s="58" t="s">
        <v>73</v>
      </c>
      <c r="B64" s="7">
        <v>16460</v>
      </c>
      <c r="C64" s="55">
        <v>18992</v>
      </c>
      <c r="D64" s="56">
        <v>-0.13331929233361414</v>
      </c>
      <c r="E64" s="79">
        <v>51623</v>
      </c>
      <c r="F64" s="56">
        <v>-0.68114987505569224</v>
      </c>
      <c r="G64" s="55">
        <v>2</v>
      </c>
      <c r="H64" s="55">
        <v>4314</v>
      </c>
      <c r="I64" s="55">
        <v>12522</v>
      </c>
      <c r="J64" s="56">
        <v>-0.65548634403449924</v>
      </c>
      <c r="K64" s="55" t="s">
        <v>102</v>
      </c>
      <c r="L64" s="55" t="s">
        <v>102</v>
      </c>
      <c r="M64" s="55" t="s">
        <v>102</v>
      </c>
      <c r="N64" s="55" t="s">
        <v>102</v>
      </c>
      <c r="O64" s="57" t="s">
        <v>102</v>
      </c>
      <c r="P64" s="55" t="s">
        <v>102</v>
      </c>
      <c r="Q64" s="55" t="s">
        <v>102</v>
      </c>
      <c r="R64" s="55" t="s">
        <v>102</v>
      </c>
      <c r="S64" s="55" t="s">
        <v>102</v>
      </c>
      <c r="T64" s="57" t="s">
        <v>102</v>
      </c>
      <c r="U64" s="55" t="s">
        <v>102</v>
      </c>
      <c r="V64" s="55" t="s">
        <v>102</v>
      </c>
      <c r="W64" s="55" t="s">
        <v>102</v>
      </c>
      <c r="X64" s="55" t="s">
        <v>102</v>
      </c>
      <c r="Y64" s="57" t="s">
        <v>102</v>
      </c>
    </row>
    <row r="65" spans="1:25" ht="15" customHeight="1" x14ac:dyDescent="0.15">
      <c r="A65" s="64" t="s">
        <v>74</v>
      </c>
      <c r="B65" s="7">
        <v>7747</v>
      </c>
      <c r="C65" s="55">
        <v>0</v>
      </c>
      <c r="D65" s="56" t="e">
        <v>#DIV/0!</v>
      </c>
      <c r="E65" s="79">
        <v>0</v>
      </c>
      <c r="F65" s="56" t="e">
        <v>#DIV/0!</v>
      </c>
      <c r="G65" s="55">
        <v>0</v>
      </c>
      <c r="H65" s="55"/>
      <c r="I65" s="55">
        <v>0</v>
      </c>
      <c r="J65" s="56" t="e">
        <v>#DIV/0!</v>
      </c>
      <c r="K65" s="55"/>
      <c r="L65" s="55"/>
      <c r="M65" s="55"/>
      <c r="N65" s="55"/>
      <c r="O65" s="57"/>
      <c r="P65" s="55"/>
      <c r="Q65" s="55"/>
      <c r="R65" s="55"/>
      <c r="S65" s="55"/>
      <c r="T65" s="57"/>
      <c r="U65" s="55"/>
      <c r="V65" s="55"/>
      <c r="W65" s="55"/>
      <c r="X65" s="55"/>
      <c r="Y65" s="55"/>
    </row>
    <row r="66" spans="1:25" ht="15" customHeight="1" x14ac:dyDescent="0.15">
      <c r="A66" s="64" t="s">
        <v>75</v>
      </c>
      <c r="B66" s="7">
        <v>4796</v>
      </c>
      <c r="C66" s="55">
        <v>15776</v>
      </c>
      <c r="D66" s="56">
        <v>-0.69599391480730222</v>
      </c>
      <c r="E66" s="79">
        <v>23253</v>
      </c>
      <c r="F66" s="56">
        <v>-0.79374704339225044</v>
      </c>
      <c r="G66" s="55">
        <v>0</v>
      </c>
      <c r="H66" s="55"/>
      <c r="I66" s="55">
        <v>2535</v>
      </c>
      <c r="J66" s="56">
        <v>-1</v>
      </c>
      <c r="K66" s="55"/>
      <c r="L66" s="55"/>
      <c r="M66" s="55"/>
      <c r="N66" s="55"/>
      <c r="O66" s="57"/>
      <c r="P66" s="55"/>
      <c r="Q66" s="55"/>
      <c r="R66" s="55"/>
      <c r="S66" s="55"/>
      <c r="T66" s="57"/>
      <c r="U66" s="55"/>
      <c r="V66" s="55"/>
      <c r="W66" s="55"/>
      <c r="X66" s="55"/>
      <c r="Y66" s="57"/>
    </row>
    <row r="67" spans="1:25" ht="15" customHeight="1" x14ac:dyDescent="0.15">
      <c r="A67" s="64" t="s">
        <v>76</v>
      </c>
      <c r="B67" s="7">
        <v>26491</v>
      </c>
      <c r="C67" s="55">
        <v>17581</v>
      </c>
      <c r="D67" s="56">
        <v>0.50679711051703547</v>
      </c>
      <c r="E67" s="79">
        <v>62458</v>
      </c>
      <c r="F67" s="56">
        <v>-0.57585897723270041</v>
      </c>
      <c r="G67" s="55">
        <v>2</v>
      </c>
      <c r="H67" s="55">
        <v>3925</v>
      </c>
      <c r="I67" s="55">
        <v>0</v>
      </c>
      <c r="J67" s="56" t="e">
        <v>#DIV/0!</v>
      </c>
      <c r="K67" s="55"/>
      <c r="L67" s="55"/>
      <c r="M67" s="55"/>
      <c r="N67" s="55"/>
      <c r="O67" s="57"/>
      <c r="P67" s="55"/>
      <c r="Q67" s="55"/>
      <c r="R67" s="55"/>
      <c r="S67" s="55"/>
      <c r="T67" s="57"/>
      <c r="U67" s="55"/>
      <c r="V67" s="55"/>
      <c r="W67" s="55"/>
      <c r="X67" s="55"/>
      <c r="Y67" s="57"/>
    </row>
    <row r="68" spans="1:25" ht="15" customHeight="1" x14ac:dyDescent="0.15">
      <c r="A68" s="64" t="s">
        <v>78</v>
      </c>
      <c r="B68" s="7">
        <v>6829</v>
      </c>
      <c r="C68" s="55">
        <v>6155</v>
      </c>
      <c r="D68" s="56">
        <v>0.10950446791226645</v>
      </c>
      <c r="E68" s="79">
        <v>25489</v>
      </c>
      <c r="F68" s="56">
        <v>-0.73208050531601865</v>
      </c>
      <c r="G68" s="55">
        <v>3</v>
      </c>
      <c r="H68" s="55">
        <v>6829</v>
      </c>
      <c r="I68" s="55">
        <v>498</v>
      </c>
      <c r="J68" s="56">
        <v>12.712851405622491</v>
      </c>
      <c r="K68" s="55"/>
      <c r="L68" s="55"/>
      <c r="M68" s="55"/>
      <c r="N68" s="55"/>
      <c r="O68" s="57"/>
      <c r="P68" s="55"/>
      <c r="Q68" s="55"/>
      <c r="R68" s="55"/>
      <c r="S68" s="55"/>
      <c r="T68" s="57"/>
      <c r="U68" s="55"/>
      <c r="V68" s="55"/>
      <c r="W68" s="55"/>
      <c r="X68" s="55"/>
      <c r="Y68" s="55"/>
    </row>
    <row r="69" spans="1:25" s="2" customFormat="1" ht="15" customHeight="1" x14ac:dyDescent="0.15">
      <c r="A69" s="59" t="s">
        <v>115</v>
      </c>
      <c r="B69" s="60">
        <v>62323</v>
      </c>
      <c r="C69" s="60">
        <v>58504</v>
      </c>
      <c r="D69" s="62">
        <v>6.5277587857240527E-2</v>
      </c>
      <c r="E69" s="60">
        <v>162823</v>
      </c>
      <c r="F69" s="62">
        <v>-0.6172346658641592</v>
      </c>
      <c r="G69" s="60">
        <v>7</v>
      </c>
      <c r="H69" s="60">
        <v>15068</v>
      </c>
      <c r="I69" s="60">
        <v>15555</v>
      </c>
      <c r="J69" s="62">
        <v>-3.1308261009321763E-2</v>
      </c>
      <c r="K69" s="60">
        <v>0</v>
      </c>
      <c r="L69" s="60">
        <v>0</v>
      </c>
      <c r="M69" s="60">
        <v>0</v>
      </c>
      <c r="N69" s="60">
        <v>0</v>
      </c>
      <c r="O69" s="63" t="e">
        <v>#DIV/0!</v>
      </c>
      <c r="P69" s="60">
        <v>0</v>
      </c>
      <c r="Q69" s="60">
        <v>0</v>
      </c>
      <c r="R69" s="60">
        <v>0</v>
      </c>
      <c r="S69" s="60">
        <v>0</v>
      </c>
      <c r="T69" s="63" t="e">
        <v>#DIV/0!</v>
      </c>
      <c r="U69" s="60">
        <v>0</v>
      </c>
      <c r="V69" s="60">
        <v>0</v>
      </c>
      <c r="W69" s="60">
        <v>0</v>
      </c>
      <c r="X69" s="60">
        <v>0</v>
      </c>
      <c r="Y69" s="63" t="e">
        <v>#DIV/0!</v>
      </c>
    </row>
    <row r="70" spans="1:25" s="3" customFormat="1" ht="15" customHeight="1" x14ac:dyDescent="0.15">
      <c r="A70" s="66" t="s">
        <v>116</v>
      </c>
      <c r="B70" s="67">
        <v>528477.5</v>
      </c>
      <c r="C70" s="67">
        <v>713908</v>
      </c>
      <c r="D70" s="68">
        <v>-0.2597400505387249</v>
      </c>
      <c r="E70" s="67">
        <v>1151227.7</v>
      </c>
      <c r="F70" s="68">
        <v>-0.54094441959657502</v>
      </c>
      <c r="G70" s="67">
        <v>46</v>
      </c>
      <c r="H70" s="67">
        <v>82848</v>
      </c>
      <c r="I70" s="67">
        <v>125117</v>
      </c>
      <c r="J70" s="68">
        <v>-0.3378357857045805</v>
      </c>
      <c r="K70" s="67">
        <v>2</v>
      </c>
      <c r="L70" s="67">
        <v>3800</v>
      </c>
      <c r="M70" s="67">
        <v>9</v>
      </c>
      <c r="N70" s="67">
        <v>21108</v>
      </c>
      <c r="O70" s="69">
        <v>-0.81997346977449304</v>
      </c>
      <c r="P70" s="67">
        <v>0</v>
      </c>
      <c r="Q70" s="67">
        <v>0</v>
      </c>
      <c r="R70" s="67">
        <v>2</v>
      </c>
      <c r="S70" s="67">
        <v>2810</v>
      </c>
      <c r="T70" s="69">
        <v>-1</v>
      </c>
      <c r="U70" s="67">
        <v>3</v>
      </c>
      <c r="V70" s="67">
        <v>3940</v>
      </c>
      <c r="W70" s="67">
        <v>4</v>
      </c>
      <c r="X70" s="67">
        <v>3562</v>
      </c>
      <c r="Y70" s="69">
        <v>0.10612015721504772</v>
      </c>
    </row>
    <row r="71" spans="1:25" ht="15" customHeight="1" x14ac:dyDescent="0.15">
      <c r="A71" s="58" t="s">
        <v>117</v>
      </c>
      <c r="B71" s="7"/>
      <c r="C71" s="55">
        <v>5017.25</v>
      </c>
      <c r="D71" s="56"/>
      <c r="E71" s="56"/>
      <c r="F71" s="56"/>
      <c r="G71" s="55"/>
      <c r="H71" s="55"/>
      <c r="I71" s="55"/>
      <c r="J71" s="56"/>
      <c r="K71" s="55"/>
      <c r="L71" s="55"/>
      <c r="M71" s="55"/>
      <c r="N71" s="55"/>
      <c r="O71" s="55"/>
      <c r="P71" s="55"/>
      <c r="Q71" s="55"/>
      <c r="R71" s="55"/>
      <c r="S71" s="55"/>
      <c r="T71" s="57"/>
      <c r="U71" s="55"/>
      <c r="V71" s="55"/>
      <c r="W71" s="55"/>
      <c r="X71" s="55"/>
      <c r="Y71" s="57"/>
    </row>
    <row r="72" spans="1:25" ht="15" customHeight="1" x14ac:dyDescent="0.15">
      <c r="A72" s="64" t="s">
        <v>118</v>
      </c>
      <c r="B72" s="52"/>
      <c r="C72" s="55">
        <v>92205.999999999971</v>
      </c>
      <c r="D72" s="56"/>
      <c r="E72" s="56"/>
      <c r="F72" s="56"/>
      <c r="G72" s="55"/>
      <c r="H72" s="55"/>
      <c r="I72" s="55">
        <v>13660</v>
      </c>
      <c r="J72" s="56"/>
      <c r="K72" s="55"/>
      <c r="L72" s="55"/>
      <c r="M72" s="55"/>
      <c r="N72" s="55"/>
      <c r="O72" s="57"/>
      <c r="P72" s="55"/>
      <c r="Q72" s="55"/>
      <c r="R72" s="55"/>
      <c r="S72" s="55"/>
      <c r="T72" s="55"/>
      <c r="U72" s="55"/>
      <c r="V72" s="55"/>
      <c r="W72" s="55"/>
      <c r="X72" s="55"/>
      <c r="Y72" s="55"/>
    </row>
    <row r="73" spans="1:25" ht="15" customHeight="1" x14ac:dyDescent="0.15">
      <c r="A73" s="77" t="s">
        <v>119</v>
      </c>
      <c r="B73" s="55">
        <v>1681285.7</v>
      </c>
      <c r="C73" s="55">
        <v>2230908.75</v>
      </c>
      <c r="D73" s="56">
        <v>-0.24636733797381899</v>
      </c>
      <c r="E73" s="55">
        <v>3733939.7</v>
      </c>
      <c r="F73" s="56">
        <v>-0.54972874896721025</v>
      </c>
      <c r="G73" s="55">
        <v>101</v>
      </c>
      <c r="H73" s="55">
        <v>232214.6</v>
      </c>
      <c r="I73" s="55">
        <v>325965</v>
      </c>
      <c r="J73" s="56">
        <v>-0.28760879235500741</v>
      </c>
      <c r="K73" s="55">
        <v>10</v>
      </c>
      <c r="L73" s="55">
        <v>22131</v>
      </c>
      <c r="M73" s="55">
        <v>17</v>
      </c>
      <c r="N73" s="55">
        <v>34123</v>
      </c>
      <c r="O73" s="57">
        <v>-0.35143451630864814</v>
      </c>
      <c r="P73" s="55">
        <v>8</v>
      </c>
      <c r="Q73" s="55">
        <v>9301.5</v>
      </c>
      <c r="R73" s="55">
        <v>15</v>
      </c>
      <c r="S73" s="55">
        <v>18973</v>
      </c>
      <c r="T73" s="57">
        <v>-0.50975069836082854</v>
      </c>
      <c r="U73" s="55">
        <v>8</v>
      </c>
      <c r="V73" s="55">
        <v>6795</v>
      </c>
      <c r="W73" s="55">
        <v>11</v>
      </c>
      <c r="X73" s="55">
        <v>15022</v>
      </c>
      <c r="Y73" s="57">
        <v>-0.54766342697377179</v>
      </c>
    </row>
    <row r="76" spans="1:25" x14ac:dyDescent="0.15">
      <c r="J76" s="4"/>
      <c r="K76" s="6"/>
      <c r="O76" s="4"/>
    </row>
    <row r="77" spans="1:25" x14ac:dyDescent="0.15">
      <c r="H77" s="4">
        <v>2299.1544554455445</v>
      </c>
      <c r="J77" s="4"/>
      <c r="K77" s="6"/>
      <c r="O77" s="4"/>
    </row>
    <row r="78" spans="1:25" x14ac:dyDescent="0.15">
      <c r="J78" s="4"/>
      <c r="K78" s="6"/>
      <c r="O78" s="4"/>
    </row>
    <row r="79" spans="1:25" x14ac:dyDescent="0.15">
      <c r="J79" s="4"/>
      <c r="K79" s="6"/>
      <c r="O79" s="4"/>
    </row>
  </sheetData>
  <mergeCells count="16">
    <mergeCell ref="A1:A3"/>
    <mergeCell ref="C2:D2"/>
    <mergeCell ref="E2:F2"/>
    <mergeCell ref="G2:H2"/>
    <mergeCell ref="I2:J2"/>
    <mergeCell ref="B1:F1"/>
    <mergeCell ref="G1:Y1"/>
    <mergeCell ref="M2:N2"/>
    <mergeCell ref="O2:O3"/>
    <mergeCell ref="R2:S2"/>
    <mergeCell ref="T2:T3"/>
    <mergeCell ref="W2:X2"/>
    <mergeCell ref="Y2:Y3"/>
    <mergeCell ref="K2:L2"/>
    <mergeCell ref="P2:Q2"/>
    <mergeCell ref="U2:V2"/>
  </mergeCells>
  <phoneticPr fontId="1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888396F17CDC46A9BCFF386CFCB455" ma:contentTypeVersion="5" ma:contentTypeDescription="Create a new document." ma:contentTypeScope="" ma:versionID="1b24dc58cf5f2a89c4496af3fe7d7c46">
  <xsd:schema xmlns:xsd="http://www.w3.org/2001/XMLSchema" xmlns:xs="http://www.w3.org/2001/XMLSchema" xmlns:p="http://schemas.microsoft.com/office/2006/metadata/properties" xmlns:ns3="115974a0-ad46-48a6-9edf-deded5fd0acf" xmlns:ns4="9e3e39f4-d5c4-4c06-8e0f-36827db566e8" targetNamespace="http://schemas.microsoft.com/office/2006/metadata/properties" ma:root="true" ma:fieldsID="956dd98ac7760ec102e80d15a7223a1b" ns3:_="" ns4:_="">
    <xsd:import namespace="115974a0-ad46-48a6-9edf-deded5fd0acf"/>
    <xsd:import namespace="9e3e39f4-d5c4-4c06-8e0f-36827db566e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5974a0-ad46-48a6-9edf-deded5fd0a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3e39f4-d5c4-4c06-8e0f-36827db566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65AA4E-F4C6-4E11-9B22-EB3151879308}">
  <ds:schemaRefs/>
</ds:datastoreItem>
</file>

<file path=customXml/itemProps2.xml><?xml version="1.0" encoding="utf-8"?>
<ds:datastoreItem xmlns:ds="http://schemas.openxmlformats.org/officeDocument/2006/customXml" ds:itemID="{D3599194-BF96-4C74-AC9B-D5DCF040AF54}">
  <ds:schemaRefs/>
</ds:datastoreItem>
</file>

<file path=customXml/itemProps3.xml><?xml version="1.0" encoding="utf-8"?>
<ds:datastoreItem xmlns:ds="http://schemas.openxmlformats.org/officeDocument/2006/customXml" ds:itemID="{1AF0C2C5-D7A9-497F-B7A2-F4F45719F46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同期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QDTW</dc:creator>
  <cp:lastModifiedBy>周丹丹</cp:lastModifiedBy>
  <dcterms:created xsi:type="dcterms:W3CDTF">2006-09-16T00:00:00Z</dcterms:created>
  <dcterms:modified xsi:type="dcterms:W3CDTF">2023-02-27T02:09:09Z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ContentTypeId">
    <vt:lpwstr>0x01010071888396F17CDC46A9BCFF386CFCB455</vt:lpwstr>
  </property>
  <property fmtid="{D5CDD505-2E9C-101B-9397-08002B2CF9AE}" pid="4" name="ICV">
    <vt:lpwstr>2240EE2DC9FD4CA196AC6CE237B0D17B</vt:lpwstr>
  </property>
</Properties>
</file>