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B172EE20-3323-4E13-82DB-3FEE778951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state="hidden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J15" i="2"/>
  <c r="H35" i="2"/>
  <c r="I36" i="2"/>
  <c r="J31" i="2"/>
  <c r="I31" i="2"/>
  <c r="F31" i="2"/>
  <c r="E31" i="2"/>
  <c r="E32" i="2"/>
  <c r="D32" i="2"/>
  <c r="D53" i="2"/>
  <c r="D50" i="2"/>
  <c r="D52" i="2"/>
  <c r="D51" i="2"/>
  <c r="G46" i="2"/>
  <c r="G44" i="2"/>
  <c r="F21" i="2"/>
  <c r="E21" i="2"/>
  <c r="D21" i="2"/>
  <c r="J18" i="2"/>
  <c r="H18" i="2"/>
  <c r="F18" i="2"/>
  <c r="E18" i="2"/>
  <c r="D18" i="2"/>
  <c r="E41" i="2"/>
  <c r="D35" i="2"/>
  <c r="G31" i="2"/>
  <c r="G33" i="2"/>
  <c r="E53" i="2"/>
  <c r="E50" i="2"/>
  <c r="D49" i="2"/>
  <c r="E17" i="2"/>
  <c r="D17" i="2"/>
  <c r="D16" i="2"/>
  <c r="F35" i="2"/>
  <c r="E35" i="2"/>
  <c r="E51" i="2"/>
  <c r="E43" i="2"/>
  <c r="G21" i="2"/>
  <c r="E52" i="2"/>
  <c r="J29" i="2"/>
  <c r="D27" i="2"/>
  <c r="F22" i="2"/>
  <c r="H23" i="2"/>
  <c r="K39" i="2"/>
  <c r="J39" i="2"/>
  <c r="H41" i="2"/>
  <c r="H16" i="2"/>
  <c r="E36" i="2"/>
  <c r="D33" i="2"/>
  <c r="E44" i="2"/>
  <c r="D45" i="2"/>
  <c r="K60" i="2"/>
  <c r="J60" i="2"/>
  <c r="J54" i="2"/>
  <c r="K47" i="2"/>
  <c r="J47" i="2"/>
  <c r="K46" i="2"/>
  <c r="K42" i="2"/>
  <c r="J42" i="2"/>
  <c r="J41" i="2"/>
  <c r="K40" i="2"/>
  <c r="J40" i="2"/>
  <c r="J36" i="2"/>
  <c r="K35" i="2"/>
  <c r="J35" i="2"/>
  <c r="K31" i="2"/>
  <c r="K30" i="2"/>
  <c r="J30" i="2"/>
  <c r="K29" i="2"/>
  <c r="J22" i="2"/>
  <c r="K16" i="2"/>
  <c r="J16" i="2"/>
  <c r="K15" i="2"/>
  <c r="K11" i="2"/>
  <c r="J11" i="2"/>
  <c r="K10" i="2"/>
  <c r="J10" i="2"/>
  <c r="I60" i="2"/>
  <c r="H60" i="2"/>
  <c r="I59" i="2"/>
  <c r="H59" i="2"/>
  <c r="I47" i="2"/>
  <c r="H47" i="2"/>
  <c r="I44" i="2"/>
  <c r="I42" i="2"/>
  <c r="H42" i="2"/>
  <c r="I40" i="2"/>
  <c r="H40" i="2"/>
  <c r="I35" i="2"/>
  <c r="H33" i="2"/>
  <c r="I27" i="2"/>
  <c r="H27" i="2"/>
  <c r="I30" i="2"/>
  <c r="H30" i="2"/>
  <c r="I23" i="2"/>
  <c r="I22" i="2"/>
  <c r="H22" i="2"/>
  <c r="G60" i="2"/>
  <c r="F60" i="2"/>
  <c r="G47" i="2"/>
  <c r="F47" i="2"/>
  <c r="F46" i="2"/>
  <c r="F44" i="2"/>
  <c r="G41" i="2"/>
  <c r="F41" i="2"/>
  <c r="G40" i="2"/>
  <c r="F40" i="2"/>
  <c r="G36" i="2"/>
  <c r="F36" i="2"/>
  <c r="F33" i="2"/>
  <c r="G30" i="2"/>
  <c r="F30" i="2"/>
  <c r="F25" i="2"/>
  <c r="G24" i="2"/>
  <c r="F24" i="2"/>
  <c r="G22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D13" i="2"/>
  <c r="E13" i="2"/>
  <c r="D14" i="2"/>
  <c r="E14" i="2"/>
  <c r="D15" i="2"/>
  <c r="E15" i="2"/>
  <c r="E16" i="2"/>
  <c r="E19" i="2"/>
  <c r="D22" i="2"/>
  <c r="E22" i="2"/>
  <c r="D23" i="2"/>
  <c r="E23" i="2"/>
  <c r="D24" i="2"/>
  <c r="E24" i="2"/>
  <c r="D25" i="2"/>
  <c r="E25" i="2"/>
  <c r="D26" i="2"/>
  <c r="E26" i="2"/>
  <c r="E27" i="2"/>
  <c r="D28" i="2"/>
  <c r="E28" i="2"/>
  <c r="E29" i="2"/>
  <c r="E30" i="2"/>
  <c r="D31" i="2"/>
  <c r="D34" i="2"/>
  <c r="E34" i="2"/>
  <c r="D37" i="2"/>
  <c r="D38" i="2"/>
  <c r="E38" i="2"/>
  <c r="D39" i="2"/>
  <c r="D40" i="2"/>
  <c r="E40" i="2"/>
  <c r="D41" i="2"/>
  <c r="D42" i="2"/>
  <c r="E42" i="2"/>
  <c r="D44" i="2"/>
  <c r="E46" i="2"/>
  <c r="D47" i="2"/>
  <c r="E47" i="2"/>
  <c r="D48" i="2"/>
  <c r="E48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H44" i="2" l="1"/>
  <c r="E12" i="2"/>
  <c r="E37" i="2"/>
  <c r="J46" i="2"/>
  <c r="D20" i="2"/>
  <c r="D46" i="2"/>
  <c r="D19" i="2"/>
  <c r="G35" i="2"/>
  <c r="I33" i="2"/>
  <c r="K41" i="2"/>
  <c r="H46" i="2"/>
  <c r="I46" i="2"/>
  <c r="D36" i="2"/>
  <c r="J23" i="2"/>
  <c r="I18" i="2"/>
  <c r="K18" i="2"/>
  <c r="E49" i="2"/>
  <c r="G19" i="2"/>
  <c r="E20" i="2"/>
  <c r="E45" i="2"/>
  <c r="G16" i="2"/>
  <c r="I41" i="2"/>
  <c r="H36" i="2"/>
  <c r="E39" i="2"/>
  <c r="F19" i="2"/>
  <c r="I16" i="2"/>
  <c r="G18" i="2"/>
  <c r="D43" i="2"/>
  <c r="E33" i="2"/>
  <c r="K36" i="2"/>
  <c r="F37" i="2"/>
  <c r="F61" i="2" s="1"/>
  <c r="D2" i="1" s="1"/>
  <c r="G25" i="2"/>
  <c r="G37" i="2"/>
  <c r="K22" i="2"/>
  <c r="H31" i="2"/>
  <c r="K23" i="2"/>
  <c r="K54" i="2"/>
  <c r="J33" i="2"/>
  <c r="I20" i="2"/>
  <c r="E61" i="2" l="1"/>
  <c r="C2" i="1" s="1"/>
  <c r="C3" i="1" s="1"/>
  <c r="I61" i="2"/>
  <c r="G2" i="1" s="1"/>
  <c r="G3" i="1" s="1"/>
  <c r="K61" i="2"/>
  <c r="I2" i="1" s="1"/>
  <c r="I3" i="1" s="1"/>
  <c r="H61" i="2"/>
  <c r="F2" i="1" s="1"/>
  <c r="J61" i="2"/>
  <c r="H2" i="1" s="1"/>
  <c r="G61" i="2"/>
  <c r="E2" i="1" s="1"/>
  <c r="E3" i="1" s="1"/>
  <c r="D61" i="2"/>
  <c r="B2" i="1" s="1"/>
  <c r="G4" i="1" l="1"/>
  <c r="C5" i="1"/>
  <c r="G5" i="1"/>
  <c r="C4" i="1"/>
  <c r="I5" i="1"/>
  <c r="I4" i="1"/>
  <c r="K2" i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<sst xmlns="http://schemas.openxmlformats.org/spreadsheetml/2006/main" count="534" uniqueCount="133">
  <si>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</si>
  <si>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</si>
  <si>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</si>
  <si>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</si>
  <si>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</si>
  <si>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</si>
  <si>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</si>
  <si>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</si>
  <si>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</si>
  <si>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</si>
  <si>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</si>
  <si>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</si>
  <si>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</si>
  <si>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</si>
  <si>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</si>
  <si>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</si>
  <si>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</si>
  <si>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</si>
  <si>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</si>
  <si>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</si>
  <si>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</si>
  <si>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</si>
  <si>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</si>
  <si>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</si>
  <si>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</si>
  <si>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</si>
  <si>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</si>
  <si>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</si>
  <si>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</si>
  <si>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</si>
  <si>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</si>
  <si>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</si>
  <si>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</si>
  <si>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</si>
  <si>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</si>
  <si>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</si>
  <si>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</si>
  <si>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</si>
  <si>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</si>
  <si>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</si>
  <si>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</si>
  <si>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</si>
  <si>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</si>
  <si>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</si>
  <si>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</si>
  <si>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</si>
  <si>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</si>
  <si>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</si>
  <si>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</si>
  <si>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</si>
  <si>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</si>
  <si>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</si>
  <si>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</si>
  <si>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</si>
  <si>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</si>
  <si>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</si>
  <si>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</si>
  <si>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</si>
  <si>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</si>
  <si>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</si>
  <si>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</si>
  <si>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</si>
  <si>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</si>
  <si>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</si>
  <si>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</si>
  <si>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</si>
  <si>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</si>
  <si>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</si>
  <si>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</si>
  <si>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</si>
  <si>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</si>
  <si>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</si>
  <si>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</si>
  <si>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</si>
  <si>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</si>
  <si>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</si>
  <si>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</si>
  <si>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</si>
  <si>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</si>
  <si>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</si>
  <si>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</si>
  <si>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</si>
  <si>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</si>
  <si>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</si>
  <si>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</si>
  <si>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</si>
  <si>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</si>
  <si>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</si>
  <si>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</si>
  <si>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</si>
  <si>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</si>
  <si>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</si>
  <si>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</si>
  <si>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</si>
  <si>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</si>
  <si>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</si>
  <si>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</si>
  <si>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</si>
  <si>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</si>
  <si>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</si>
  <si>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</si>
  <si>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</si>
  <si>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</si>
  <si>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</si>
  <si>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</si>
  <si>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</si>
  <si>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</si>
  <si>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</si>
  <si>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</si>
  <si>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</si>
  <si>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</si>
  <si>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</si>
  <si>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</si>
  <si>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</si>
  <si>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</si>
  <si>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</si>
  <si>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</si>
  <si>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</si>
  <si>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</si>
  <si>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</si>
  <si>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</si>
  <si>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</si>
  <si>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市北区合计</t>
    <phoneticPr fontId="14" type="noConversion"/>
  </si>
  <si>
    <t>日照区域合计</t>
    <phoneticPr fontId="14" type="noConversion"/>
  </si>
  <si>
    <t>1、准备三八节活动</t>
    <phoneticPr fontId="13" type="noConversion"/>
  </si>
  <si>
    <t>3月销售</t>
    <phoneticPr fontId="14" type="noConversion"/>
  </si>
  <si>
    <t>周销售（2.27-3.5）  同期是2022.2.28-3.6</t>
    <phoneticPr fontId="14" type="noConversion"/>
  </si>
  <si>
    <t>3.1-3.5</t>
    <phoneticPr fontId="14" type="noConversion"/>
  </si>
  <si>
    <r>
      <t>本周天王销售170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333993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1965</t>
    </r>
    <r>
      <rPr>
        <sz val="11"/>
        <color theme="1"/>
        <rFont val="宋体"/>
        <family val="3"/>
        <charset val="134"/>
        <scheme val="minor"/>
      </rPr>
      <t>元,比去年同期下降上升42410元，同比上升15%；
本周飞亚达销售12只，</t>
    </r>
    <r>
      <rPr>
        <sz val="11"/>
        <color theme="1"/>
        <rFont val="宋体"/>
        <family val="3"/>
        <charset val="134"/>
      </rPr>
      <t>24472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2039</t>
    </r>
    <r>
      <rPr>
        <sz val="11"/>
        <color theme="1"/>
        <rFont val="宋体"/>
        <family val="3"/>
        <charset val="134"/>
        <scheme val="minor"/>
      </rPr>
      <t>元，同比上升82%；
本周罗西尼销售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  <scheme val="minor"/>
      </rPr>
      <t>只，9134元，平均单价</t>
    </r>
    <r>
      <rPr>
        <sz val="11"/>
        <color theme="1"/>
        <rFont val="宋体"/>
        <family val="3"/>
        <charset val="134"/>
      </rPr>
      <t>1827元，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36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  <scheme val="minor"/>
      </rPr>
      <t>只,5480元，平均单价</t>
    </r>
    <r>
      <rPr>
        <sz val="11"/>
        <color theme="1"/>
        <rFont val="宋体"/>
        <family val="3"/>
        <charset val="134"/>
      </rPr>
      <t>1370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50</t>
    </r>
    <r>
      <rPr>
        <sz val="11"/>
        <color theme="1"/>
        <rFont val="宋体"/>
        <family val="3"/>
        <charset val="134"/>
        <scheme val="minor"/>
      </rPr>
      <t xml:space="preserve">%。                                   </t>
    </r>
    <phoneticPr fontId="13" type="noConversion"/>
  </si>
  <si>
    <r>
      <t>全区销售较同期上升15%。</t>
    </r>
    <r>
      <rPr>
        <sz val="11"/>
        <color theme="1"/>
        <rFont val="宋体"/>
        <family val="3"/>
        <charset val="134"/>
      </rPr>
      <t xml:space="preserve"> 本周当区四家国产腕表品牌共销售373079元，其中天王表占比89.52%，飞亚达占比6.56%，罗西尼占比2.45%,依波占比1.47%。天王表的优势明显，在商场中占主导地位。 
平度购物、即墨佳乐家、城阳家佳源当区本周销售前三位。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</si>
  <si>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r>
      <t>2023年3月第1</t>
    </r>
    <r>
      <rPr>
        <sz val="11"/>
        <color theme="1"/>
        <rFont val="宋体"/>
        <family val="3"/>
        <charset val="134"/>
      </rPr>
      <t>周（2月27日---3月5日）</t>
    </r>
    <phoneticPr fontId="13" type="noConversion"/>
  </si>
  <si>
    <t>QDTW20230306</t>
    <phoneticPr fontId="13" type="noConversion"/>
  </si>
  <si>
    <t>城阳家佳源销售10只，19645元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</si>
</sst>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9" fontId="1" fillId="0" borderId="8" xfId="0" applyNumberFormat="1" applyFont="1" applyBorder="1"/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0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0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76" fontId="2" fillId="0" borderId="17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1" fillId="0" borderId="18" xfId="0" applyFont="1" applyBorder="1"/>
    <xf numFmtId="0" fontId="1" fillId="2" borderId="18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/>
    </xf>
    <xf numFmtId="9" fontId="1" fillId="2" borderId="17" xfId="0" applyNumberFormat="1" applyFont="1" applyFill="1" applyBorder="1" applyAlignment="1">
      <alignment horizontal="center"/>
    </xf>
    <xf numFmtId="49" fontId="1" fillId="0" borderId="18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8" xfId="0" applyFont="1" applyFill="1" applyBorder="1"/>
    <xf numFmtId="0" fontId="1" fillId="3" borderId="20" xfId="0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49" fontId="1" fillId="0" borderId="22" xfId="0" applyNumberFormat="1" applyFont="1" applyBorder="1"/>
    <xf numFmtId="10" fontId="1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/>
    </xf>
    <xf numFmtId="49" fontId="1" fillId="3" borderId="18" xfId="0" applyNumberFormat="1" applyFont="1" applyFill="1" applyBorder="1"/>
    <xf numFmtId="49" fontId="1" fillId="0" borderId="17" xfId="0" applyNumberFormat="1" applyFont="1" applyBorder="1"/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/>
    <xf numFmtId="0" fontId="11" fillId="0" borderId="0" xfId="0" applyFont="1" applyAlignment="1">
      <alignment vertical="center"/>
    </xf>
    <xf numFmtId="178" fontId="1" fillId="0" borderId="17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/>
    <xf numFmtId="10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9" fontId="1" fillId="0" borderId="2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center" textRotation="255"/>
    </xf>
    <xf numFmtId="0" fontId="8" fillId="0" borderId="7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 textRotation="255"/>
    </xf>
    <xf numFmtId="0" fontId="8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76" fontId="2" fillId="0" borderId="20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" fillId="0" borderId="21" xfId="0" applyNumberFormat="1" applyFont="1" applyBorder="1" applyAlignment="1">
      <alignment horizontal="center" wrapText="1"/>
    </xf>
    <xf numFmtId="9" fontId="1" fillId="0" borderId="24" xfId="0" applyNumberFormat="1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1" workbookViewId="0">
      <selection activeCell="M18" sqref="M18"/>
    </sheetView>
  </sheetViews>
  <sheetFormatPr defaultColWidth="9" defaultRowHeight="13.5" x14ac:dyDescent="0.15"/>
  <cols>
    <col min="1" max="1" width="9" style="11" hidden="1" customWidth="1"/>
    <col min="2" max="2" width="6.875" style="11" customWidth="1"/>
    <col min="3" max="3" width="15.875" style="11" customWidth="1"/>
    <col min="4" max="4" width="5.75" style="11" customWidth="1"/>
    <col min="5" max="5" width="10.25" style="11" customWidth="1"/>
    <col min="6" max="6" width="5.125" style="11" customWidth="1"/>
    <col min="7" max="7" width="10.25" style="11" customWidth="1"/>
    <col min="8" max="8" width="5.375" style="11" customWidth="1"/>
    <col min="9" max="9" width="9.25" style="11" customWidth="1"/>
    <col min="10" max="10" width="7" style="11" customWidth="1"/>
    <col min="11" max="11" width="11.25" style="11" customWidth="1"/>
    <col min="12" max="12" width="7.75" style="27" customWidth="1"/>
    <col min="13" max="13" width="9" style="11"/>
    <col min="14" max="14" width="9.5" style="11" customWidth="1"/>
    <col min="15" max="255" width="9" style="11"/>
    <col min="256" max="256" width="9" style="11" hidden="1" customWidth="1"/>
    <col min="257" max="257" width="6.875" style="11" customWidth="1"/>
    <col min="258" max="258" width="15.875" style="11" customWidth="1"/>
    <col min="259" max="259" width="5.75" style="11" customWidth="1"/>
    <col min="260" max="260" width="10.25" style="11" customWidth="1"/>
    <col min="261" max="261" width="5.125" style="11" customWidth="1"/>
    <col min="262" max="262" width="10.25" style="11" customWidth="1"/>
    <col min="263" max="263" width="5.375" style="11" customWidth="1"/>
    <col min="264" max="264" width="9.25" style="11" customWidth="1"/>
    <col min="265" max="265" width="7" style="11" customWidth="1"/>
    <col min="266" max="266" width="12.5" style="11" customWidth="1"/>
    <col min="267" max="267" width="16" style="11" customWidth="1"/>
    <col min="268" max="268" width="9" style="11"/>
    <col min="269" max="269" width="9.5" style="11" customWidth="1"/>
    <col min="270" max="511" width="9" style="11"/>
    <col min="512" max="512" width="9" style="11" hidden="1" customWidth="1"/>
    <col min="513" max="513" width="6.875" style="11" customWidth="1"/>
    <col min="514" max="514" width="15.875" style="11" customWidth="1"/>
    <col min="515" max="515" width="5.75" style="11" customWidth="1"/>
    <col min="516" max="516" width="10.25" style="11" customWidth="1"/>
    <col min="517" max="517" width="5.125" style="11" customWidth="1"/>
    <col min="518" max="518" width="10.25" style="11" customWidth="1"/>
    <col min="519" max="519" width="5.375" style="11" customWidth="1"/>
    <col min="520" max="520" width="9.25" style="11" customWidth="1"/>
    <col min="521" max="521" width="7" style="11" customWidth="1"/>
    <col min="522" max="522" width="12.5" style="11" customWidth="1"/>
    <col min="523" max="523" width="16" style="11" customWidth="1"/>
    <col min="524" max="524" width="9" style="11"/>
    <col min="525" max="525" width="9.5" style="11" customWidth="1"/>
    <col min="526" max="767" width="9" style="11"/>
    <col min="768" max="768" width="9" style="11" hidden="1" customWidth="1"/>
    <col min="769" max="769" width="6.875" style="11" customWidth="1"/>
    <col min="770" max="770" width="15.875" style="11" customWidth="1"/>
    <col min="771" max="771" width="5.75" style="11" customWidth="1"/>
    <col min="772" max="772" width="10.25" style="11" customWidth="1"/>
    <col min="773" max="773" width="5.125" style="11" customWidth="1"/>
    <col min="774" max="774" width="10.25" style="11" customWidth="1"/>
    <col min="775" max="775" width="5.375" style="11" customWidth="1"/>
    <col min="776" max="776" width="9.25" style="11" customWidth="1"/>
    <col min="777" max="777" width="7" style="11" customWidth="1"/>
    <col min="778" max="778" width="12.5" style="11" customWidth="1"/>
    <col min="779" max="779" width="16" style="11" customWidth="1"/>
    <col min="780" max="780" width="9" style="11"/>
    <col min="781" max="781" width="9.5" style="11" customWidth="1"/>
    <col min="782" max="1023" width="9" style="11"/>
    <col min="1024" max="1024" width="9" style="11" hidden="1" customWidth="1"/>
    <col min="1025" max="1025" width="6.875" style="11" customWidth="1"/>
    <col min="1026" max="1026" width="15.875" style="11" customWidth="1"/>
    <col min="1027" max="1027" width="5.75" style="11" customWidth="1"/>
    <col min="1028" max="1028" width="10.25" style="11" customWidth="1"/>
    <col min="1029" max="1029" width="5.125" style="11" customWidth="1"/>
    <col min="1030" max="1030" width="10.25" style="11" customWidth="1"/>
    <col min="1031" max="1031" width="5.375" style="11" customWidth="1"/>
    <col min="1032" max="1032" width="9.25" style="11" customWidth="1"/>
    <col min="1033" max="1033" width="7" style="11" customWidth="1"/>
    <col min="1034" max="1034" width="12.5" style="11" customWidth="1"/>
    <col min="1035" max="1035" width="16" style="11" customWidth="1"/>
    <col min="1036" max="1036" width="9" style="11"/>
    <col min="1037" max="1037" width="9.5" style="11" customWidth="1"/>
    <col min="1038" max="1279" width="9" style="11"/>
    <col min="1280" max="1280" width="9" style="11" hidden="1" customWidth="1"/>
    <col min="1281" max="1281" width="6.875" style="11" customWidth="1"/>
    <col min="1282" max="1282" width="15.875" style="11" customWidth="1"/>
    <col min="1283" max="1283" width="5.75" style="11" customWidth="1"/>
    <col min="1284" max="1284" width="10.25" style="11" customWidth="1"/>
    <col min="1285" max="1285" width="5.125" style="11" customWidth="1"/>
    <col min="1286" max="1286" width="10.25" style="11" customWidth="1"/>
    <col min="1287" max="1287" width="5.375" style="11" customWidth="1"/>
    <col min="1288" max="1288" width="9.25" style="11" customWidth="1"/>
    <col min="1289" max="1289" width="7" style="11" customWidth="1"/>
    <col min="1290" max="1290" width="12.5" style="11" customWidth="1"/>
    <col min="1291" max="1291" width="16" style="11" customWidth="1"/>
    <col min="1292" max="1292" width="9" style="11"/>
    <col min="1293" max="1293" width="9.5" style="11" customWidth="1"/>
    <col min="1294" max="1535" width="9" style="11"/>
    <col min="1536" max="1536" width="9" style="11" hidden="1" customWidth="1"/>
    <col min="1537" max="1537" width="6.875" style="11" customWidth="1"/>
    <col min="1538" max="1538" width="15.875" style="11" customWidth="1"/>
    <col min="1539" max="1539" width="5.75" style="11" customWidth="1"/>
    <col min="1540" max="1540" width="10.25" style="11" customWidth="1"/>
    <col min="1541" max="1541" width="5.125" style="11" customWidth="1"/>
    <col min="1542" max="1542" width="10.25" style="11" customWidth="1"/>
    <col min="1543" max="1543" width="5.375" style="11" customWidth="1"/>
    <col min="1544" max="1544" width="9.25" style="11" customWidth="1"/>
    <col min="1545" max="1545" width="7" style="11" customWidth="1"/>
    <col min="1546" max="1546" width="12.5" style="11" customWidth="1"/>
    <col min="1547" max="1547" width="16" style="11" customWidth="1"/>
    <col min="1548" max="1548" width="9" style="11"/>
    <col min="1549" max="1549" width="9.5" style="11" customWidth="1"/>
    <col min="1550" max="1791" width="9" style="11"/>
    <col min="1792" max="1792" width="9" style="11" hidden="1" customWidth="1"/>
    <col min="1793" max="1793" width="6.875" style="11" customWidth="1"/>
    <col min="1794" max="1794" width="15.875" style="11" customWidth="1"/>
    <col min="1795" max="1795" width="5.75" style="11" customWidth="1"/>
    <col min="1796" max="1796" width="10.25" style="11" customWidth="1"/>
    <col min="1797" max="1797" width="5.125" style="11" customWidth="1"/>
    <col min="1798" max="1798" width="10.25" style="11" customWidth="1"/>
    <col min="1799" max="1799" width="5.375" style="11" customWidth="1"/>
    <col min="1800" max="1800" width="9.25" style="11" customWidth="1"/>
    <col min="1801" max="1801" width="7" style="11" customWidth="1"/>
    <col min="1802" max="1802" width="12.5" style="11" customWidth="1"/>
    <col min="1803" max="1803" width="16" style="11" customWidth="1"/>
    <col min="1804" max="1804" width="9" style="11"/>
    <col min="1805" max="1805" width="9.5" style="11" customWidth="1"/>
    <col min="1806" max="2047" width="9" style="11"/>
    <col min="2048" max="2048" width="9" style="11" hidden="1" customWidth="1"/>
    <col min="2049" max="2049" width="6.875" style="11" customWidth="1"/>
    <col min="2050" max="2050" width="15.875" style="11" customWidth="1"/>
    <col min="2051" max="2051" width="5.75" style="11" customWidth="1"/>
    <col min="2052" max="2052" width="10.25" style="11" customWidth="1"/>
    <col min="2053" max="2053" width="5.125" style="11" customWidth="1"/>
    <col min="2054" max="2054" width="10.25" style="11" customWidth="1"/>
    <col min="2055" max="2055" width="5.375" style="11" customWidth="1"/>
    <col min="2056" max="2056" width="9.25" style="11" customWidth="1"/>
    <col min="2057" max="2057" width="7" style="11" customWidth="1"/>
    <col min="2058" max="2058" width="12.5" style="11" customWidth="1"/>
    <col min="2059" max="2059" width="16" style="11" customWidth="1"/>
    <col min="2060" max="2060" width="9" style="11"/>
    <col min="2061" max="2061" width="9.5" style="11" customWidth="1"/>
    <col min="2062" max="2303" width="9" style="11"/>
    <col min="2304" max="2304" width="9" style="11" hidden="1" customWidth="1"/>
    <col min="2305" max="2305" width="6.875" style="11" customWidth="1"/>
    <col min="2306" max="2306" width="15.875" style="11" customWidth="1"/>
    <col min="2307" max="2307" width="5.75" style="11" customWidth="1"/>
    <col min="2308" max="2308" width="10.25" style="11" customWidth="1"/>
    <col min="2309" max="2309" width="5.125" style="11" customWidth="1"/>
    <col min="2310" max="2310" width="10.25" style="11" customWidth="1"/>
    <col min="2311" max="2311" width="5.375" style="11" customWidth="1"/>
    <col min="2312" max="2312" width="9.25" style="11" customWidth="1"/>
    <col min="2313" max="2313" width="7" style="11" customWidth="1"/>
    <col min="2314" max="2314" width="12.5" style="11" customWidth="1"/>
    <col min="2315" max="2315" width="16" style="11" customWidth="1"/>
    <col min="2316" max="2316" width="9" style="11"/>
    <col min="2317" max="2317" width="9.5" style="11" customWidth="1"/>
    <col min="2318" max="2559" width="9" style="11"/>
    <col min="2560" max="2560" width="9" style="11" hidden="1" customWidth="1"/>
    <col min="2561" max="2561" width="6.875" style="11" customWidth="1"/>
    <col min="2562" max="2562" width="15.875" style="11" customWidth="1"/>
    <col min="2563" max="2563" width="5.75" style="11" customWidth="1"/>
    <col min="2564" max="2564" width="10.25" style="11" customWidth="1"/>
    <col min="2565" max="2565" width="5.125" style="11" customWidth="1"/>
    <col min="2566" max="2566" width="10.25" style="11" customWidth="1"/>
    <col min="2567" max="2567" width="5.375" style="11" customWidth="1"/>
    <col min="2568" max="2568" width="9.25" style="11" customWidth="1"/>
    <col min="2569" max="2569" width="7" style="11" customWidth="1"/>
    <col min="2570" max="2570" width="12.5" style="11" customWidth="1"/>
    <col min="2571" max="2571" width="16" style="11" customWidth="1"/>
    <col min="2572" max="2572" width="9" style="11"/>
    <col min="2573" max="2573" width="9.5" style="11" customWidth="1"/>
    <col min="2574" max="2815" width="9" style="11"/>
    <col min="2816" max="2816" width="9" style="11" hidden="1" customWidth="1"/>
    <col min="2817" max="2817" width="6.875" style="11" customWidth="1"/>
    <col min="2818" max="2818" width="15.875" style="11" customWidth="1"/>
    <col min="2819" max="2819" width="5.75" style="11" customWidth="1"/>
    <col min="2820" max="2820" width="10.25" style="11" customWidth="1"/>
    <col min="2821" max="2821" width="5.125" style="11" customWidth="1"/>
    <col min="2822" max="2822" width="10.25" style="11" customWidth="1"/>
    <col min="2823" max="2823" width="5.375" style="11" customWidth="1"/>
    <col min="2824" max="2824" width="9.25" style="11" customWidth="1"/>
    <col min="2825" max="2825" width="7" style="11" customWidth="1"/>
    <col min="2826" max="2826" width="12.5" style="11" customWidth="1"/>
    <col min="2827" max="2827" width="16" style="11" customWidth="1"/>
    <col min="2828" max="2828" width="9" style="11"/>
    <col min="2829" max="2829" width="9.5" style="11" customWidth="1"/>
    <col min="2830" max="3071" width="9" style="11"/>
    <col min="3072" max="3072" width="9" style="11" hidden="1" customWidth="1"/>
    <col min="3073" max="3073" width="6.875" style="11" customWidth="1"/>
    <col min="3074" max="3074" width="15.875" style="11" customWidth="1"/>
    <col min="3075" max="3075" width="5.75" style="11" customWidth="1"/>
    <col min="3076" max="3076" width="10.25" style="11" customWidth="1"/>
    <col min="3077" max="3077" width="5.125" style="11" customWidth="1"/>
    <col min="3078" max="3078" width="10.25" style="11" customWidth="1"/>
    <col min="3079" max="3079" width="5.375" style="11" customWidth="1"/>
    <col min="3080" max="3080" width="9.25" style="11" customWidth="1"/>
    <col min="3081" max="3081" width="7" style="11" customWidth="1"/>
    <col min="3082" max="3082" width="12.5" style="11" customWidth="1"/>
    <col min="3083" max="3083" width="16" style="11" customWidth="1"/>
    <col min="3084" max="3084" width="9" style="11"/>
    <col min="3085" max="3085" width="9.5" style="11" customWidth="1"/>
    <col min="3086" max="3327" width="9" style="11"/>
    <col min="3328" max="3328" width="9" style="11" hidden="1" customWidth="1"/>
    <col min="3329" max="3329" width="6.875" style="11" customWidth="1"/>
    <col min="3330" max="3330" width="15.875" style="11" customWidth="1"/>
    <col min="3331" max="3331" width="5.75" style="11" customWidth="1"/>
    <col min="3332" max="3332" width="10.25" style="11" customWidth="1"/>
    <col min="3333" max="3333" width="5.125" style="11" customWidth="1"/>
    <col min="3334" max="3334" width="10.25" style="11" customWidth="1"/>
    <col min="3335" max="3335" width="5.375" style="11" customWidth="1"/>
    <col min="3336" max="3336" width="9.25" style="11" customWidth="1"/>
    <col min="3337" max="3337" width="7" style="11" customWidth="1"/>
    <col min="3338" max="3338" width="12.5" style="11" customWidth="1"/>
    <col min="3339" max="3339" width="16" style="11" customWidth="1"/>
    <col min="3340" max="3340" width="9" style="11"/>
    <col min="3341" max="3341" width="9.5" style="11" customWidth="1"/>
    <col min="3342" max="3583" width="9" style="11"/>
    <col min="3584" max="3584" width="9" style="11" hidden="1" customWidth="1"/>
    <col min="3585" max="3585" width="6.875" style="11" customWidth="1"/>
    <col min="3586" max="3586" width="15.875" style="11" customWidth="1"/>
    <col min="3587" max="3587" width="5.75" style="11" customWidth="1"/>
    <col min="3588" max="3588" width="10.25" style="11" customWidth="1"/>
    <col min="3589" max="3589" width="5.125" style="11" customWidth="1"/>
    <col min="3590" max="3590" width="10.25" style="11" customWidth="1"/>
    <col min="3591" max="3591" width="5.375" style="11" customWidth="1"/>
    <col min="3592" max="3592" width="9.25" style="11" customWidth="1"/>
    <col min="3593" max="3593" width="7" style="11" customWidth="1"/>
    <col min="3594" max="3594" width="12.5" style="11" customWidth="1"/>
    <col min="3595" max="3595" width="16" style="11" customWidth="1"/>
    <col min="3596" max="3596" width="9" style="11"/>
    <col min="3597" max="3597" width="9.5" style="11" customWidth="1"/>
    <col min="3598" max="3839" width="9" style="11"/>
    <col min="3840" max="3840" width="9" style="11" hidden="1" customWidth="1"/>
    <col min="3841" max="3841" width="6.875" style="11" customWidth="1"/>
    <col min="3842" max="3842" width="15.875" style="11" customWidth="1"/>
    <col min="3843" max="3843" width="5.75" style="11" customWidth="1"/>
    <col min="3844" max="3844" width="10.25" style="11" customWidth="1"/>
    <col min="3845" max="3845" width="5.125" style="11" customWidth="1"/>
    <col min="3846" max="3846" width="10.25" style="11" customWidth="1"/>
    <col min="3847" max="3847" width="5.375" style="11" customWidth="1"/>
    <col min="3848" max="3848" width="9.25" style="11" customWidth="1"/>
    <col min="3849" max="3849" width="7" style="11" customWidth="1"/>
    <col min="3850" max="3850" width="12.5" style="11" customWidth="1"/>
    <col min="3851" max="3851" width="16" style="11" customWidth="1"/>
    <col min="3852" max="3852" width="9" style="11"/>
    <col min="3853" max="3853" width="9.5" style="11" customWidth="1"/>
    <col min="3854" max="4095" width="9" style="11"/>
    <col min="4096" max="4096" width="9" style="11" hidden="1" customWidth="1"/>
    <col min="4097" max="4097" width="6.875" style="11" customWidth="1"/>
    <col min="4098" max="4098" width="15.875" style="11" customWidth="1"/>
    <col min="4099" max="4099" width="5.75" style="11" customWidth="1"/>
    <col min="4100" max="4100" width="10.25" style="11" customWidth="1"/>
    <col min="4101" max="4101" width="5.125" style="11" customWidth="1"/>
    <col min="4102" max="4102" width="10.25" style="11" customWidth="1"/>
    <col min="4103" max="4103" width="5.375" style="11" customWidth="1"/>
    <col min="4104" max="4104" width="9.25" style="11" customWidth="1"/>
    <col min="4105" max="4105" width="7" style="11" customWidth="1"/>
    <col min="4106" max="4106" width="12.5" style="11" customWidth="1"/>
    <col min="4107" max="4107" width="16" style="11" customWidth="1"/>
    <col min="4108" max="4108" width="9" style="11"/>
    <col min="4109" max="4109" width="9.5" style="11" customWidth="1"/>
    <col min="4110" max="4351" width="9" style="11"/>
    <col min="4352" max="4352" width="9" style="11" hidden="1" customWidth="1"/>
    <col min="4353" max="4353" width="6.875" style="11" customWidth="1"/>
    <col min="4354" max="4354" width="15.875" style="11" customWidth="1"/>
    <col min="4355" max="4355" width="5.75" style="11" customWidth="1"/>
    <col min="4356" max="4356" width="10.25" style="11" customWidth="1"/>
    <col min="4357" max="4357" width="5.125" style="11" customWidth="1"/>
    <col min="4358" max="4358" width="10.25" style="11" customWidth="1"/>
    <col min="4359" max="4359" width="5.375" style="11" customWidth="1"/>
    <col min="4360" max="4360" width="9.25" style="11" customWidth="1"/>
    <col min="4361" max="4361" width="7" style="11" customWidth="1"/>
    <col min="4362" max="4362" width="12.5" style="11" customWidth="1"/>
    <col min="4363" max="4363" width="16" style="11" customWidth="1"/>
    <col min="4364" max="4364" width="9" style="11"/>
    <col min="4365" max="4365" width="9.5" style="11" customWidth="1"/>
    <col min="4366" max="4607" width="9" style="11"/>
    <col min="4608" max="4608" width="9" style="11" hidden="1" customWidth="1"/>
    <col min="4609" max="4609" width="6.875" style="11" customWidth="1"/>
    <col min="4610" max="4610" width="15.875" style="11" customWidth="1"/>
    <col min="4611" max="4611" width="5.75" style="11" customWidth="1"/>
    <col min="4612" max="4612" width="10.25" style="11" customWidth="1"/>
    <col min="4613" max="4613" width="5.125" style="11" customWidth="1"/>
    <col min="4614" max="4614" width="10.25" style="11" customWidth="1"/>
    <col min="4615" max="4615" width="5.375" style="11" customWidth="1"/>
    <col min="4616" max="4616" width="9.25" style="11" customWidth="1"/>
    <col min="4617" max="4617" width="7" style="11" customWidth="1"/>
    <col min="4618" max="4618" width="12.5" style="11" customWidth="1"/>
    <col min="4619" max="4619" width="16" style="11" customWidth="1"/>
    <col min="4620" max="4620" width="9" style="11"/>
    <col min="4621" max="4621" width="9.5" style="11" customWidth="1"/>
    <col min="4622" max="4863" width="9" style="11"/>
    <col min="4864" max="4864" width="9" style="11" hidden="1" customWidth="1"/>
    <col min="4865" max="4865" width="6.875" style="11" customWidth="1"/>
    <col min="4866" max="4866" width="15.875" style="11" customWidth="1"/>
    <col min="4867" max="4867" width="5.75" style="11" customWidth="1"/>
    <col min="4868" max="4868" width="10.25" style="11" customWidth="1"/>
    <col min="4869" max="4869" width="5.125" style="11" customWidth="1"/>
    <col min="4870" max="4870" width="10.25" style="11" customWidth="1"/>
    <col min="4871" max="4871" width="5.375" style="11" customWidth="1"/>
    <col min="4872" max="4872" width="9.25" style="11" customWidth="1"/>
    <col min="4873" max="4873" width="7" style="11" customWidth="1"/>
    <col min="4874" max="4874" width="12.5" style="11" customWidth="1"/>
    <col min="4875" max="4875" width="16" style="11" customWidth="1"/>
    <col min="4876" max="4876" width="9" style="11"/>
    <col min="4877" max="4877" width="9.5" style="11" customWidth="1"/>
    <col min="4878" max="5119" width="9" style="11"/>
    <col min="5120" max="5120" width="9" style="11" hidden="1" customWidth="1"/>
    <col min="5121" max="5121" width="6.875" style="11" customWidth="1"/>
    <col min="5122" max="5122" width="15.875" style="11" customWidth="1"/>
    <col min="5123" max="5123" width="5.75" style="11" customWidth="1"/>
    <col min="5124" max="5124" width="10.25" style="11" customWidth="1"/>
    <col min="5125" max="5125" width="5.125" style="11" customWidth="1"/>
    <col min="5126" max="5126" width="10.25" style="11" customWidth="1"/>
    <col min="5127" max="5127" width="5.375" style="11" customWidth="1"/>
    <col min="5128" max="5128" width="9.25" style="11" customWidth="1"/>
    <col min="5129" max="5129" width="7" style="11" customWidth="1"/>
    <col min="5130" max="5130" width="12.5" style="11" customWidth="1"/>
    <col min="5131" max="5131" width="16" style="11" customWidth="1"/>
    <col min="5132" max="5132" width="9" style="11"/>
    <col min="5133" max="5133" width="9.5" style="11" customWidth="1"/>
    <col min="5134" max="5375" width="9" style="11"/>
    <col min="5376" max="5376" width="9" style="11" hidden="1" customWidth="1"/>
    <col min="5377" max="5377" width="6.875" style="11" customWidth="1"/>
    <col min="5378" max="5378" width="15.875" style="11" customWidth="1"/>
    <col min="5379" max="5379" width="5.75" style="11" customWidth="1"/>
    <col min="5380" max="5380" width="10.25" style="11" customWidth="1"/>
    <col min="5381" max="5381" width="5.125" style="11" customWidth="1"/>
    <col min="5382" max="5382" width="10.25" style="11" customWidth="1"/>
    <col min="5383" max="5383" width="5.375" style="11" customWidth="1"/>
    <col min="5384" max="5384" width="9.25" style="11" customWidth="1"/>
    <col min="5385" max="5385" width="7" style="11" customWidth="1"/>
    <col min="5386" max="5386" width="12.5" style="11" customWidth="1"/>
    <col min="5387" max="5387" width="16" style="11" customWidth="1"/>
    <col min="5388" max="5388" width="9" style="11"/>
    <col min="5389" max="5389" width="9.5" style="11" customWidth="1"/>
    <col min="5390" max="5631" width="9" style="11"/>
    <col min="5632" max="5632" width="9" style="11" hidden="1" customWidth="1"/>
    <col min="5633" max="5633" width="6.875" style="11" customWidth="1"/>
    <col min="5634" max="5634" width="15.875" style="11" customWidth="1"/>
    <col min="5635" max="5635" width="5.75" style="11" customWidth="1"/>
    <col min="5636" max="5636" width="10.25" style="11" customWidth="1"/>
    <col min="5637" max="5637" width="5.125" style="11" customWidth="1"/>
    <col min="5638" max="5638" width="10.25" style="11" customWidth="1"/>
    <col min="5639" max="5639" width="5.375" style="11" customWidth="1"/>
    <col min="5640" max="5640" width="9.25" style="11" customWidth="1"/>
    <col min="5641" max="5641" width="7" style="11" customWidth="1"/>
    <col min="5642" max="5642" width="12.5" style="11" customWidth="1"/>
    <col min="5643" max="5643" width="16" style="11" customWidth="1"/>
    <col min="5644" max="5644" width="9" style="11"/>
    <col min="5645" max="5645" width="9.5" style="11" customWidth="1"/>
    <col min="5646" max="5887" width="9" style="11"/>
    <col min="5888" max="5888" width="9" style="11" hidden="1" customWidth="1"/>
    <col min="5889" max="5889" width="6.875" style="11" customWidth="1"/>
    <col min="5890" max="5890" width="15.875" style="11" customWidth="1"/>
    <col min="5891" max="5891" width="5.75" style="11" customWidth="1"/>
    <col min="5892" max="5892" width="10.25" style="11" customWidth="1"/>
    <col min="5893" max="5893" width="5.125" style="11" customWidth="1"/>
    <col min="5894" max="5894" width="10.25" style="11" customWidth="1"/>
    <col min="5895" max="5895" width="5.375" style="11" customWidth="1"/>
    <col min="5896" max="5896" width="9.25" style="11" customWidth="1"/>
    <col min="5897" max="5897" width="7" style="11" customWidth="1"/>
    <col min="5898" max="5898" width="12.5" style="11" customWidth="1"/>
    <col min="5899" max="5899" width="16" style="11" customWidth="1"/>
    <col min="5900" max="5900" width="9" style="11"/>
    <col min="5901" max="5901" width="9.5" style="11" customWidth="1"/>
    <col min="5902" max="6143" width="9" style="11"/>
    <col min="6144" max="6144" width="9" style="11" hidden="1" customWidth="1"/>
    <col min="6145" max="6145" width="6.875" style="11" customWidth="1"/>
    <col min="6146" max="6146" width="15.875" style="11" customWidth="1"/>
    <col min="6147" max="6147" width="5.75" style="11" customWidth="1"/>
    <col min="6148" max="6148" width="10.25" style="11" customWidth="1"/>
    <col min="6149" max="6149" width="5.125" style="11" customWidth="1"/>
    <col min="6150" max="6150" width="10.25" style="11" customWidth="1"/>
    <col min="6151" max="6151" width="5.375" style="11" customWidth="1"/>
    <col min="6152" max="6152" width="9.25" style="11" customWidth="1"/>
    <col min="6153" max="6153" width="7" style="11" customWidth="1"/>
    <col min="6154" max="6154" width="12.5" style="11" customWidth="1"/>
    <col min="6155" max="6155" width="16" style="11" customWidth="1"/>
    <col min="6156" max="6156" width="9" style="11"/>
    <col min="6157" max="6157" width="9.5" style="11" customWidth="1"/>
    <col min="6158" max="6399" width="9" style="11"/>
    <col min="6400" max="6400" width="9" style="11" hidden="1" customWidth="1"/>
    <col min="6401" max="6401" width="6.875" style="11" customWidth="1"/>
    <col min="6402" max="6402" width="15.875" style="11" customWidth="1"/>
    <col min="6403" max="6403" width="5.75" style="11" customWidth="1"/>
    <col min="6404" max="6404" width="10.25" style="11" customWidth="1"/>
    <col min="6405" max="6405" width="5.125" style="11" customWidth="1"/>
    <col min="6406" max="6406" width="10.25" style="11" customWidth="1"/>
    <col min="6407" max="6407" width="5.375" style="11" customWidth="1"/>
    <col min="6408" max="6408" width="9.25" style="11" customWidth="1"/>
    <col min="6409" max="6409" width="7" style="11" customWidth="1"/>
    <col min="6410" max="6410" width="12.5" style="11" customWidth="1"/>
    <col min="6411" max="6411" width="16" style="11" customWidth="1"/>
    <col min="6412" max="6412" width="9" style="11"/>
    <col min="6413" max="6413" width="9.5" style="11" customWidth="1"/>
    <col min="6414" max="6655" width="9" style="11"/>
    <col min="6656" max="6656" width="9" style="11" hidden="1" customWidth="1"/>
    <col min="6657" max="6657" width="6.875" style="11" customWidth="1"/>
    <col min="6658" max="6658" width="15.875" style="11" customWidth="1"/>
    <col min="6659" max="6659" width="5.75" style="11" customWidth="1"/>
    <col min="6660" max="6660" width="10.25" style="11" customWidth="1"/>
    <col min="6661" max="6661" width="5.125" style="11" customWidth="1"/>
    <col min="6662" max="6662" width="10.25" style="11" customWidth="1"/>
    <col min="6663" max="6663" width="5.375" style="11" customWidth="1"/>
    <col min="6664" max="6664" width="9.25" style="11" customWidth="1"/>
    <col min="6665" max="6665" width="7" style="11" customWidth="1"/>
    <col min="6666" max="6666" width="12.5" style="11" customWidth="1"/>
    <col min="6667" max="6667" width="16" style="11" customWidth="1"/>
    <col min="6668" max="6668" width="9" style="11"/>
    <col min="6669" max="6669" width="9.5" style="11" customWidth="1"/>
    <col min="6670" max="6911" width="9" style="11"/>
    <col min="6912" max="6912" width="9" style="11" hidden="1" customWidth="1"/>
    <col min="6913" max="6913" width="6.875" style="11" customWidth="1"/>
    <col min="6914" max="6914" width="15.875" style="11" customWidth="1"/>
    <col min="6915" max="6915" width="5.75" style="11" customWidth="1"/>
    <col min="6916" max="6916" width="10.25" style="11" customWidth="1"/>
    <col min="6917" max="6917" width="5.125" style="11" customWidth="1"/>
    <col min="6918" max="6918" width="10.25" style="11" customWidth="1"/>
    <col min="6919" max="6919" width="5.375" style="11" customWidth="1"/>
    <col min="6920" max="6920" width="9.25" style="11" customWidth="1"/>
    <col min="6921" max="6921" width="7" style="11" customWidth="1"/>
    <col min="6922" max="6922" width="12.5" style="11" customWidth="1"/>
    <col min="6923" max="6923" width="16" style="11" customWidth="1"/>
    <col min="6924" max="6924" width="9" style="11"/>
    <col min="6925" max="6925" width="9.5" style="11" customWidth="1"/>
    <col min="6926" max="7167" width="9" style="11"/>
    <col min="7168" max="7168" width="9" style="11" hidden="1" customWidth="1"/>
    <col min="7169" max="7169" width="6.875" style="11" customWidth="1"/>
    <col min="7170" max="7170" width="15.875" style="11" customWidth="1"/>
    <col min="7171" max="7171" width="5.75" style="11" customWidth="1"/>
    <col min="7172" max="7172" width="10.25" style="11" customWidth="1"/>
    <col min="7173" max="7173" width="5.125" style="11" customWidth="1"/>
    <col min="7174" max="7174" width="10.25" style="11" customWidth="1"/>
    <col min="7175" max="7175" width="5.375" style="11" customWidth="1"/>
    <col min="7176" max="7176" width="9.25" style="11" customWidth="1"/>
    <col min="7177" max="7177" width="7" style="11" customWidth="1"/>
    <col min="7178" max="7178" width="12.5" style="11" customWidth="1"/>
    <col min="7179" max="7179" width="16" style="11" customWidth="1"/>
    <col min="7180" max="7180" width="9" style="11"/>
    <col min="7181" max="7181" width="9.5" style="11" customWidth="1"/>
    <col min="7182" max="7423" width="9" style="11"/>
    <col min="7424" max="7424" width="9" style="11" hidden="1" customWidth="1"/>
    <col min="7425" max="7425" width="6.875" style="11" customWidth="1"/>
    <col min="7426" max="7426" width="15.875" style="11" customWidth="1"/>
    <col min="7427" max="7427" width="5.75" style="11" customWidth="1"/>
    <col min="7428" max="7428" width="10.25" style="11" customWidth="1"/>
    <col min="7429" max="7429" width="5.125" style="11" customWidth="1"/>
    <col min="7430" max="7430" width="10.25" style="11" customWidth="1"/>
    <col min="7431" max="7431" width="5.375" style="11" customWidth="1"/>
    <col min="7432" max="7432" width="9.25" style="11" customWidth="1"/>
    <col min="7433" max="7433" width="7" style="11" customWidth="1"/>
    <col min="7434" max="7434" width="12.5" style="11" customWidth="1"/>
    <col min="7435" max="7435" width="16" style="11" customWidth="1"/>
    <col min="7436" max="7436" width="9" style="11"/>
    <col min="7437" max="7437" width="9.5" style="11" customWidth="1"/>
    <col min="7438" max="7679" width="9" style="11"/>
    <col min="7680" max="7680" width="9" style="11" hidden="1" customWidth="1"/>
    <col min="7681" max="7681" width="6.875" style="11" customWidth="1"/>
    <col min="7682" max="7682" width="15.875" style="11" customWidth="1"/>
    <col min="7683" max="7683" width="5.75" style="11" customWidth="1"/>
    <col min="7684" max="7684" width="10.25" style="11" customWidth="1"/>
    <col min="7685" max="7685" width="5.125" style="11" customWidth="1"/>
    <col min="7686" max="7686" width="10.25" style="11" customWidth="1"/>
    <col min="7687" max="7687" width="5.375" style="11" customWidth="1"/>
    <col min="7688" max="7688" width="9.25" style="11" customWidth="1"/>
    <col min="7689" max="7689" width="7" style="11" customWidth="1"/>
    <col min="7690" max="7690" width="12.5" style="11" customWidth="1"/>
    <col min="7691" max="7691" width="16" style="11" customWidth="1"/>
    <col min="7692" max="7692" width="9" style="11"/>
    <col min="7693" max="7693" width="9.5" style="11" customWidth="1"/>
    <col min="7694" max="7935" width="9" style="11"/>
    <col min="7936" max="7936" width="9" style="11" hidden="1" customWidth="1"/>
    <col min="7937" max="7937" width="6.875" style="11" customWidth="1"/>
    <col min="7938" max="7938" width="15.875" style="11" customWidth="1"/>
    <col min="7939" max="7939" width="5.75" style="11" customWidth="1"/>
    <col min="7940" max="7940" width="10.25" style="11" customWidth="1"/>
    <col min="7941" max="7941" width="5.125" style="11" customWidth="1"/>
    <col min="7942" max="7942" width="10.25" style="11" customWidth="1"/>
    <col min="7943" max="7943" width="5.375" style="11" customWidth="1"/>
    <col min="7944" max="7944" width="9.25" style="11" customWidth="1"/>
    <col min="7945" max="7945" width="7" style="11" customWidth="1"/>
    <col min="7946" max="7946" width="12.5" style="11" customWidth="1"/>
    <col min="7947" max="7947" width="16" style="11" customWidth="1"/>
    <col min="7948" max="7948" width="9" style="11"/>
    <col min="7949" max="7949" width="9.5" style="11" customWidth="1"/>
    <col min="7950" max="8191" width="9" style="11"/>
    <col min="8192" max="8192" width="9" style="11" hidden="1" customWidth="1"/>
    <col min="8193" max="8193" width="6.875" style="11" customWidth="1"/>
    <col min="8194" max="8194" width="15.875" style="11" customWidth="1"/>
    <col min="8195" max="8195" width="5.75" style="11" customWidth="1"/>
    <col min="8196" max="8196" width="10.25" style="11" customWidth="1"/>
    <col min="8197" max="8197" width="5.125" style="11" customWidth="1"/>
    <col min="8198" max="8198" width="10.25" style="11" customWidth="1"/>
    <col min="8199" max="8199" width="5.375" style="11" customWidth="1"/>
    <col min="8200" max="8200" width="9.25" style="11" customWidth="1"/>
    <col min="8201" max="8201" width="7" style="11" customWidth="1"/>
    <col min="8202" max="8202" width="12.5" style="11" customWidth="1"/>
    <col min="8203" max="8203" width="16" style="11" customWidth="1"/>
    <col min="8204" max="8204" width="9" style="11"/>
    <col min="8205" max="8205" width="9.5" style="11" customWidth="1"/>
    <col min="8206" max="8447" width="9" style="11"/>
    <col min="8448" max="8448" width="9" style="11" hidden="1" customWidth="1"/>
    <col min="8449" max="8449" width="6.875" style="11" customWidth="1"/>
    <col min="8450" max="8450" width="15.875" style="11" customWidth="1"/>
    <col min="8451" max="8451" width="5.75" style="11" customWidth="1"/>
    <col min="8452" max="8452" width="10.25" style="11" customWidth="1"/>
    <col min="8453" max="8453" width="5.125" style="11" customWidth="1"/>
    <col min="8454" max="8454" width="10.25" style="11" customWidth="1"/>
    <col min="8455" max="8455" width="5.375" style="11" customWidth="1"/>
    <col min="8456" max="8456" width="9.25" style="11" customWidth="1"/>
    <col min="8457" max="8457" width="7" style="11" customWidth="1"/>
    <col min="8458" max="8458" width="12.5" style="11" customWidth="1"/>
    <col min="8459" max="8459" width="16" style="11" customWidth="1"/>
    <col min="8460" max="8460" width="9" style="11"/>
    <col min="8461" max="8461" width="9.5" style="11" customWidth="1"/>
    <col min="8462" max="8703" width="9" style="11"/>
    <col min="8704" max="8704" width="9" style="11" hidden="1" customWidth="1"/>
    <col min="8705" max="8705" width="6.875" style="11" customWidth="1"/>
    <col min="8706" max="8706" width="15.875" style="11" customWidth="1"/>
    <col min="8707" max="8707" width="5.75" style="11" customWidth="1"/>
    <col min="8708" max="8708" width="10.25" style="11" customWidth="1"/>
    <col min="8709" max="8709" width="5.125" style="11" customWidth="1"/>
    <col min="8710" max="8710" width="10.25" style="11" customWidth="1"/>
    <col min="8711" max="8711" width="5.375" style="11" customWidth="1"/>
    <col min="8712" max="8712" width="9.25" style="11" customWidth="1"/>
    <col min="8713" max="8713" width="7" style="11" customWidth="1"/>
    <col min="8714" max="8714" width="12.5" style="11" customWidth="1"/>
    <col min="8715" max="8715" width="16" style="11" customWidth="1"/>
    <col min="8716" max="8716" width="9" style="11"/>
    <col min="8717" max="8717" width="9.5" style="11" customWidth="1"/>
    <col min="8718" max="8959" width="9" style="11"/>
    <col min="8960" max="8960" width="9" style="11" hidden="1" customWidth="1"/>
    <col min="8961" max="8961" width="6.875" style="11" customWidth="1"/>
    <col min="8962" max="8962" width="15.875" style="11" customWidth="1"/>
    <col min="8963" max="8963" width="5.75" style="11" customWidth="1"/>
    <col min="8964" max="8964" width="10.25" style="11" customWidth="1"/>
    <col min="8965" max="8965" width="5.125" style="11" customWidth="1"/>
    <col min="8966" max="8966" width="10.25" style="11" customWidth="1"/>
    <col min="8967" max="8967" width="5.375" style="11" customWidth="1"/>
    <col min="8968" max="8968" width="9.25" style="11" customWidth="1"/>
    <col min="8969" max="8969" width="7" style="11" customWidth="1"/>
    <col min="8970" max="8970" width="12.5" style="11" customWidth="1"/>
    <col min="8971" max="8971" width="16" style="11" customWidth="1"/>
    <col min="8972" max="8972" width="9" style="11"/>
    <col min="8973" max="8973" width="9.5" style="11" customWidth="1"/>
    <col min="8974" max="9215" width="9" style="11"/>
    <col min="9216" max="9216" width="9" style="11" hidden="1" customWidth="1"/>
    <col min="9217" max="9217" width="6.875" style="11" customWidth="1"/>
    <col min="9218" max="9218" width="15.875" style="11" customWidth="1"/>
    <col min="9219" max="9219" width="5.75" style="11" customWidth="1"/>
    <col min="9220" max="9220" width="10.25" style="11" customWidth="1"/>
    <col min="9221" max="9221" width="5.125" style="11" customWidth="1"/>
    <col min="9222" max="9222" width="10.25" style="11" customWidth="1"/>
    <col min="9223" max="9223" width="5.375" style="11" customWidth="1"/>
    <col min="9224" max="9224" width="9.25" style="11" customWidth="1"/>
    <col min="9225" max="9225" width="7" style="11" customWidth="1"/>
    <col min="9226" max="9226" width="12.5" style="11" customWidth="1"/>
    <col min="9227" max="9227" width="16" style="11" customWidth="1"/>
    <col min="9228" max="9228" width="9" style="11"/>
    <col min="9229" max="9229" width="9.5" style="11" customWidth="1"/>
    <col min="9230" max="9471" width="9" style="11"/>
    <col min="9472" max="9472" width="9" style="11" hidden="1" customWidth="1"/>
    <col min="9473" max="9473" width="6.875" style="11" customWidth="1"/>
    <col min="9474" max="9474" width="15.875" style="11" customWidth="1"/>
    <col min="9475" max="9475" width="5.75" style="11" customWidth="1"/>
    <col min="9476" max="9476" width="10.25" style="11" customWidth="1"/>
    <col min="9477" max="9477" width="5.125" style="11" customWidth="1"/>
    <col min="9478" max="9478" width="10.25" style="11" customWidth="1"/>
    <col min="9479" max="9479" width="5.375" style="11" customWidth="1"/>
    <col min="9480" max="9480" width="9.25" style="11" customWidth="1"/>
    <col min="9481" max="9481" width="7" style="11" customWidth="1"/>
    <col min="9482" max="9482" width="12.5" style="11" customWidth="1"/>
    <col min="9483" max="9483" width="16" style="11" customWidth="1"/>
    <col min="9484" max="9484" width="9" style="11"/>
    <col min="9485" max="9485" width="9.5" style="11" customWidth="1"/>
    <col min="9486" max="9727" width="9" style="11"/>
    <col min="9728" max="9728" width="9" style="11" hidden="1" customWidth="1"/>
    <col min="9729" max="9729" width="6.875" style="11" customWidth="1"/>
    <col min="9730" max="9730" width="15.875" style="11" customWidth="1"/>
    <col min="9731" max="9731" width="5.75" style="11" customWidth="1"/>
    <col min="9732" max="9732" width="10.25" style="11" customWidth="1"/>
    <col min="9733" max="9733" width="5.125" style="11" customWidth="1"/>
    <col min="9734" max="9734" width="10.25" style="11" customWidth="1"/>
    <col min="9735" max="9735" width="5.375" style="11" customWidth="1"/>
    <col min="9736" max="9736" width="9.25" style="11" customWidth="1"/>
    <col min="9737" max="9737" width="7" style="11" customWidth="1"/>
    <col min="9738" max="9738" width="12.5" style="11" customWidth="1"/>
    <col min="9739" max="9739" width="16" style="11" customWidth="1"/>
    <col min="9740" max="9740" width="9" style="11"/>
    <col min="9741" max="9741" width="9.5" style="11" customWidth="1"/>
    <col min="9742" max="9983" width="9" style="11"/>
    <col min="9984" max="9984" width="9" style="11" hidden="1" customWidth="1"/>
    <col min="9985" max="9985" width="6.875" style="11" customWidth="1"/>
    <col min="9986" max="9986" width="15.875" style="11" customWidth="1"/>
    <col min="9987" max="9987" width="5.75" style="11" customWidth="1"/>
    <col min="9988" max="9988" width="10.25" style="11" customWidth="1"/>
    <col min="9989" max="9989" width="5.125" style="11" customWidth="1"/>
    <col min="9990" max="9990" width="10.25" style="11" customWidth="1"/>
    <col min="9991" max="9991" width="5.375" style="11" customWidth="1"/>
    <col min="9992" max="9992" width="9.25" style="11" customWidth="1"/>
    <col min="9993" max="9993" width="7" style="11" customWidth="1"/>
    <col min="9994" max="9994" width="12.5" style="11" customWidth="1"/>
    <col min="9995" max="9995" width="16" style="11" customWidth="1"/>
    <col min="9996" max="9996" width="9" style="11"/>
    <col min="9997" max="9997" width="9.5" style="11" customWidth="1"/>
    <col min="9998" max="10239" width="9" style="11"/>
    <col min="10240" max="10240" width="9" style="11" hidden="1" customWidth="1"/>
    <col min="10241" max="10241" width="6.875" style="11" customWidth="1"/>
    <col min="10242" max="10242" width="15.875" style="11" customWidth="1"/>
    <col min="10243" max="10243" width="5.75" style="11" customWidth="1"/>
    <col min="10244" max="10244" width="10.25" style="11" customWidth="1"/>
    <col min="10245" max="10245" width="5.125" style="11" customWidth="1"/>
    <col min="10246" max="10246" width="10.25" style="11" customWidth="1"/>
    <col min="10247" max="10247" width="5.375" style="11" customWidth="1"/>
    <col min="10248" max="10248" width="9.25" style="11" customWidth="1"/>
    <col min="10249" max="10249" width="7" style="11" customWidth="1"/>
    <col min="10250" max="10250" width="12.5" style="11" customWidth="1"/>
    <col min="10251" max="10251" width="16" style="11" customWidth="1"/>
    <col min="10252" max="10252" width="9" style="11"/>
    <col min="10253" max="10253" width="9.5" style="11" customWidth="1"/>
    <col min="10254" max="10495" width="9" style="11"/>
    <col min="10496" max="10496" width="9" style="11" hidden="1" customWidth="1"/>
    <col min="10497" max="10497" width="6.875" style="11" customWidth="1"/>
    <col min="10498" max="10498" width="15.875" style="11" customWidth="1"/>
    <col min="10499" max="10499" width="5.75" style="11" customWidth="1"/>
    <col min="10500" max="10500" width="10.25" style="11" customWidth="1"/>
    <col min="10501" max="10501" width="5.125" style="11" customWidth="1"/>
    <col min="10502" max="10502" width="10.25" style="11" customWidth="1"/>
    <col min="10503" max="10503" width="5.375" style="11" customWidth="1"/>
    <col min="10504" max="10504" width="9.25" style="11" customWidth="1"/>
    <col min="10505" max="10505" width="7" style="11" customWidth="1"/>
    <col min="10506" max="10506" width="12.5" style="11" customWidth="1"/>
    <col min="10507" max="10507" width="16" style="11" customWidth="1"/>
    <col min="10508" max="10508" width="9" style="11"/>
    <col min="10509" max="10509" width="9.5" style="11" customWidth="1"/>
    <col min="10510" max="10751" width="9" style="11"/>
    <col min="10752" max="10752" width="9" style="11" hidden="1" customWidth="1"/>
    <col min="10753" max="10753" width="6.875" style="11" customWidth="1"/>
    <col min="10754" max="10754" width="15.875" style="11" customWidth="1"/>
    <col min="10755" max="10755" width="5.75" style="11" customWidth="1"/>
    <col min="10756" max="10756" width="10.25" style="11" customWidth="1"/>
    <col min="10757" max="10757" width="5.125" style="11" customWidth="1"/>
    <col min="10758" max="10758" width="10.25" style="11" customWidth="1"/>
    <col min="10759" max="10759" width="5.375" style="11" customWidth="1"/>
    <col min="10760" max="10760" width="9.25" style="11" customWidth="1"/>
    <col min="10761" max="10761" width="7" style="11" customWidth="1"/>
    <col min="10762" max="10762" width="12.5" style="11" customWidth="1"/>
    <col min="10763" max="10763" width="16" style="11" customWidth="1"/>
    <col min="10764" max="10764" width="9" style="11"/>
    <col min="10765" max="10765" width="9.5" style="11" customWidth="1"/>
    <col min="10766" max="11007" width="9" style="11"/>
    <col min="11008" max="11008" width="9" style="11" hidden="1" customWidth="1"/>
    <col min="11009" max="11009" width="6.875" style="11" customWidth="1"/>
    <col min="11010" max="11010" width="15.875" style="11" customWidth="1"/>
    <col min="11011" max="11011" width="5.75" style="11" customWidth="1"/>
    <col min="11012" max="11012" width="10.25" style="11" customWidth="1"/>
    <col min="11013" max="11013" width="5.125" style="11" customWidth="1"/>
    <col min="11014" max="11014" width="10.25" style="11" customWidth="1"/>
    <col min="11015" max="11015" width="5.375" style="11" customWidth="1"/>
    <col min="11016" max="11016" width="9.25" style="11" customWidth="1"/>
    <col min="11017" max="11017" width="7" style="11" customWidth="1"/>
    <col min="11018" max="11018" width="12.5" style="11" customWidth="1"/>
    <col min="11019" max="11019" width="16" style="11" customWidth="1"/>
    <col min="11020" max="11020" width="9" style="11"/>
    <col min="11021" max="11021" width="9.5" style="11" customWidth="1"/>
    <col min="11022" max="11263" width="9" style="11"/>
    <col min="11264" max="11264" width="9" style="11" hidden="1" customWidth="1"/>
    <col min="11265" max="11265" width="6.875" style="11" customWidth="1"/>
    <col min="11266" max="11266" width="15.875" style="11" customWidth="1"/>
    <col min="11267" max="11267" width="5.75" style="11" customWidth="1"/>
    <col min="11268" max="11268" width="10.25" style="11" customWidth="1"/>
    <col min="11269" max="11269" width="5.125" style="11" customWidth="1"/>
    <col min="11270" max="11270" width="10.25" style="11" customWidth="1"/>
    <col min="11271" max="11271" width="5.375" style="11" customWidth="1"/>
    <col min="11272" max="11272" width="9.25" style="11" customWidth="1"/>
    <col min="11273" max="11273" width="7" style="11" customWidth="1"/>
    <col min="11274" max="11274" width="12.5" style="11" customWidth="1"/>
    <col min="11275" max="11275" width="16" style="11" customWidth="1"/>
    <col min="11276" max="11276" width="9" style="11"/>
    <col min="11277" max="11277" width="9.5" style="11" customWidth="1"/>
    <col min="11278" max="11519" width="9" style="11"/>
    <col min="11520" max="11520" width="9" style="11" hidden="1" customWidth="1"/>
    <col min="11521" max="11521" width="6.875" style="11" customWidth="1"/>
    <col min="11522" max="11522" width="15.875" style="11" customWidth="1"/>
    <col min="11523" max="11523" width="5.75" style="11" customWidth="1"/>
    <col min="11524" max="11524" width="10.25" style="11" customWidth="1"/>
    <col min="11525" max="11525" width="5.125" style="11" customWidth="1"/>
    <col min="11526" max="11526" width="10.25" style="11" customWidth="1"/>
    <col min="11527" max="11527" width="5.375" style="11" customWidth="1"/>
    <col min="11528" max="11528" width="9.25" style="11" customWidth="1"/>
    <col min="11529" max="11529" width="7" style="11" customWidth="1"/>
    <col min="11530" max="11530" width="12.5" style="11" customWidth="1"/>
    <col min="11531" max="11531" width="16" style="11" customWidth="1"/>
    <col min="11532" max="11532" width="9" style="11"/>
    <col min="11533" max="11533" width="9.5" style="11" customWidth="1"/>
    <col min="11534" max="11775" width="9" style="11"/>
    <col min="11776" max="11776" width="9" style="11" hidden="1" customWidth="1"/>
    <col min="11777" max="11777" width="6.875" style="11" customWidth="1"/>
    <col min="11778" max="11778" width="15.875" style="11" customWidth="1"/>
    <col min="11779" max="11779" width="5.75" style="11" customWidth="1"/>
    <col min="11780" max="11780" width="10.25" style="11" customWidth="1"/>
    <col min="11781" max="11781" width="5.125" style="11" customWidth="1"/>
    <col min="11782" max="11782" width="10.25" style="11" customWidth="1"/>
    <col min="11783" max="11783" width="5.375" style="11" customWidth="1"/>
    <col min="11784" max="11784" width="9.25" style="11" customWidth="1"/>
    <col min="11785" max="11785" width="7" style="11" customWidth="1"/>
    <col min="11786" max="11786" width="12.5" style="11" customWidth="1"/>
    <col min="11787" max="11787" width="16" style="11" customWidth="1"/>
    <col min="11788" max="11788" width="9" style="11"/>
    <col min="11789" max="11789" width="9.5" style="11" customWidth="1"/>
    <col min="11790" max="12031" width="9" style="11"/>
    <col min="12032" max="12032" width="9" style="11" hidden="1" customWidth="1"/>
    <col min="12033" max="12033" width="6.875" style="11" customWidth="1"/>
    <col min="12034" max="12034" width="15.875" style="11" customWidth="1"/>
    <col min="12035" max="12035" width="5.75" style="11" customWidth="1"/>
    <col min="12036" max="12036" width="10.25" style="11" customWidth="1"/>
    <col min="12037" max="12037" width="5.125" style="11" customWidth="1"/>
    <col min="12038" max="12038" width="10.25" style="11" customWidth="1"/>
    <col min="12039" max="12039" width="5.375" style="11" customWidth="1"/>
    <col min="12040" max="12040" width="9.25" style="11" customWidth="1"/>
    <col min="12041" max="12041" width="7" style="11" customWidth="1"/>
    <col min="12042" max="12042" width="12.5" style="11" customWidth="1"/>
    <col min="12043" max="12043" width="16" style="11" customWidth="1"/>
    <col min="12044" max="12044" width="9" style="11"/>
    <col min="12045" max="12045" width="9.5" style="11" customWidth="1"/>
    <col min="12046" max="12287" width="9" style="11"/>
    <col min="12288" max="12288" width="9" style="11" hidden="1" customWidth="1"/>
    <col min="12289" max="12289" width="6.875" style="11" customWidth="1"/>
    <col min="12290" max="12290" width="15.875" style="11" customWidth="1"/>
    <col min="12291" max="12291" width="5.75" style="11" customWidth="1"/>
    <col min="12292" max="12292" width="10.25" style="11" customWidth="1"/>
    <col min="12293" max="12293" width="5.125" style="11" customWidth="1"/>
    <col min="12294" max="12294" width="10.25" style="11" customWidth="1"/>
    <col min="12295" max="12295" width="5.375" style="11" customWidth="1"/>
    <col min="12296" max="12296" width="9.25" style="11" customWidth="1"/>
    <col min="12297" max="12297" width="7" style="11" customWidth="1"/>
    <col min="12298" max="12298" width="12.5" style="11" customWidth="1"/>
    <col min="12299" max="12299" width="16" style="11" customWidth="1"/>
    <col min="12300" max="12300" width="9" style="11"/>
    <col min="12301" max="12301" width="9.5" style="11" customWidth="1"/>
    <col min="12302" max="12543" width="9" style="11"/>
    <col min="12544" max="12544" width="9" style="11" hidden="1" customWidth="1"/>
    <col min="12545" max="12545" width="6.875" style="11" customWidth="1"/>
    <col min="12546" max="12546" width="15.875" style="11" customWidth="1"/>
    <col min="12547" max="12547" width="5.75" style="11" customWidth="1"/>
    <col min="12548" max="12548" width="10.25" style="11" customWidth="1"/>
    <col min="12549" max="12549" width="5.125" style="11" customWidth="1"/>
    <col min="12550" max="12550" width="10.25" style="11" customWidth="1"/>
    <col min="12551" max="12551" width="5.375" style="11" customWidth="1"/>
    <col min="12552" max="12552" width="9.25" style="11" customWidth="1"/>
    <col min="12553" max="12553" width="7" style="11" customWidth="1"/>
    <col min="12554" max="12554" width="12.5" style="11" customWidth="1"/>
    <col min="12555" max="12555" width="16" style="11" customWidth="1"/>
    <col min="12556" max="12556" width="9" style="11"/>
    <col min="12557" max="12557" width="9.5" style="11" customWidth="1"/>
    <col min="12558" max="12799" width="9" style="11"/>
    <col min="12800" max="12800" width="9" style="11" hidden="1" customWidth="1"/>
    <col min="12801" max="12801" width="6.875" style="11" customWidth="1"/>
    <col min="12802" max="12802" width="15.875" style="11" customWidth="1"/>
    <col min="12803" max="12803" width="5.75" style="11" customWidth="1"/>
    <col min="12804" max="12804" width="10.25" style="11" customWidth="1"/>
    <col min="12805" max="12805" width="5.125" style="11" customWidth="1"/>
    <col min="12806" max="12806" width="10.25" style="11" customWidth="1"/>
    <col min="12807" max="12807" width="5.375" style="11" customWidth="1"/>
    <col min="12808" max="12808" width="9.25" style="11" customWidth="1"/>
    <col min="12809" max="12809" width="7" style="11" customWidth="1"/>
    <col min="12810" max="12810" width="12.5" style="11" customWidth="1"/>
    <col min="12811" max="12811" width="16" style="11" customWidth="1"/>
    <col min="12812" max="12812" width="9" style="11"/>
    <col min="12813" max="12813" width="9.5" style="11" customWidth="1"/>
    <col min="12814" max="13055" width="9" style="11"/>
    <col min="13056" max="13056" width="9" style="11" hidden="1" customWidth="1"/>
    <col min="13057" max="13057" width="6.875" style="11" customWidth="1"/>
    <col min="13058" max="13058" width="15.875" style="11" customWidth="1"/>
    <col min="13059" max="13059" width="5.75" style="11" customWidth="1"/>
    <col min="13060" max="13060" width="10.25" style="11" customWidth="1"/>
    <col min="13061" max="13061" width="5.125" style="11" customWidth="1"/>
    <col min="13062" max="13062" width="10.25" style="11" customWidth="1"/>
    <col min="13063" max="13063" width="5.375" style="11" customWidth="1"/>
    <col min="13064" max="13064" width="9.25" style="11" customWidth="1"/>
    <col min="13065" max="13065" width="7" style="11" customWidth="1"/>
    <col min="13066" max="13066" width="12.5" style="11" customWidth="1"/>
    <col min="13067" max="13067" width="16" style="11" customWidth="1"/>
    <col min="13068" max="13068" width="9" style="11"/>
    <col min="13069" max="13069" width="9.5" style="11" customWidth="1"/>
    <col min="13070" max="13311" width="9" style="11"/>
    <col min="13312" max="13312" width="9" style="11" hidden="1" customWidth="1"/>
    <col min="13313" max="13313" width="6.875" style="11" customWidth="1"/>
    <col min="13314" max="13314" width="15.875" style="11" customWidth="1"/>
    <col min="13315" max="13315" width="5.75" style="11" customWidth="1"/>
    <col min="13316" max="13316" width="10.25" style="11" customWidth="1"/>
    <col min="13317" max="13317" width="5.125" style="11" customWidth="1"/>
    <col min="13318" max="13318" width="10.25" style="11" customWidth="1"/>
    <col min="13319" max="13319" width="5.375" style="11" customWidth="1"/>
    <col min="13320" max="13320" width="9.25" style="11" customWidth="1"/>
    <col min="13321" max="13321" width="7" style="11" customWidth="1"/>
    <col min="13322" max="13322" width="12.5" style="11" customWidth="1"/>
    <col min="13323" max="13323" width="16" style="11" customWidth="1"/>
    <col min="13324" max="13324" width="9" style="11"/>
    <col min="13325" max="13325" width="9.5" style="11" customWidth="1"/>
    <col min="13326" max="13567" width="9" style="11"/>
    <col min="13568" max="13568" width="9" style="11" hidden="1" customWidth="1"/>
    <col min="13569" max="13569" width="6.875" style="11" customWidth="1"/>
    <col min="13570" max="13570" width="15.875" style="11" customWidth="1"/>
    <col min="13571" max="13571" width="5.75" style="11" customWidth="1"/>
    <col min="13572" max="13572" width="10.25" style="11" customWidth="1"/>
    <col min="13573" max="13573" width="5.125" style="11" customWidth="1"/>
    <col min="13574" max="13574" width="10.25" style="11" customWidth="1"/>
    <col min="13575" max="13575" width="5.375" style="11" customWidth="1"/>
    <col min="13576" max="13576" width="9.25" style="11" customWidth="1"/>
    <col min="13577" max="13577" width="7" style="11" customWidth="1"/>
    <col min="13578" max="13578" width="12.5" style="11" customWidth="1"/>
    <col min="13579" max="13579" width="16" style="11" customWidth="1"/>
    <col min="13580" max="13580" width="9" style="11"/>
    <col min="13581" max="13581" width="9.5" style="11" customWidth="1"/>
    <col min="13582" max="13823" width="9" style="11"/>
    <col min="13824" max="13824" width="9" style="11" hidden="1" customWidth="1"/>
    <col min="13825" max="13825" width="6.875" style="11" customWidth="1"/>
    <col min="13826" max="13826" width="15.875" style="11" customWidth="1"/>
    <col min="13827" max="13827" width="5.75" style="11" customWidth="1"/>
    <col min="13828" max="13828" width="10.25" style="11" customWidth="1"/>
    <col min="13829" max="13829" width="5.125" style="11" customWidth="1"/>
    <col min="13830" max="13830" width="10.25" style="11" customWidth="1"/>
    <col min="13831" max="13831" width="5.375" style="11" customWidth="1"/>
    <col min="13832" max="13832" width="9.25" style="11" customWidth="1"/>
    <col min="13833" max="13833" width="7" style="11" customWidth="1"/>
    <col min="13834" max="13834" width="12.5" style="11" customWidth="1"/>
    <col min="13835" max="13835" width="16" style="11" customWidth="1"/>
    <col min="13836" max="13836" width="9" style="11"/>
    <col min="13837" max="13837" width="9.5" style="11" customWidth="1"/>
    <col min="13838" max="14079" width="9" style="11"/>
    <col min="14080" max="14080" width="9" style="11" hidden="1" customWidth="1"/>
    <col min="14081" max="14081" width="6.875" style="11" customWidth="1"/>
    <col min="14082" max="14082" width="15.875" style="11" customWidth="1"/>
    <col min="14083" max="14083" width="5.75" style="11" customWidth="1"/>
    <col min="14084" max="14084" width="10.25" style="11" customWidth="1"/>
    <col min="14085" max="14085" width="5.125" style="11" customWidth="1"/>
    <col min="14086" max="14086" width="10.25" style="11" customWidth="1"/>
    <col min="14087" max="14087" width="5.375" style="11" customWidth="1"/>
    <col min="14088" max="14088" width="9.25" style="11" customWidth="1"/>
    <col min="14089" max="14089" width="7" style="11" customWidth="1"/>
    <col min="14090" max="14090" width="12.5" style="11" customWidth="1"/>
    <col min="14091" max="14091" width="16" style="11" customWidth="1"/>
    <col min="14092" max="14092" width="9" style="11"/>
    <col min="14093" max="14093" width="9.5" style="11" customWidth="1"/>
    <col min="14094" max="14335" width="9" style="11"/>
    <col min="14336" max="14336" width="9" style="11" hidden="1" customWidth="1"/>
    <col min="14337" max="14337" width="6.875" style="11" customWidth="1"/>
    <col min="14338" max="14338" width="15.875" style="11" customWidth="1"/>
    <col min="14339" max="14339" width="5.75" style="11" customWidth="1"/>
    <col min="14340" max="14340" width="10.25" style="11" customWidth="1"/>
    <col min="14341" max="14341" width="5.125" style="11" customWidth="1"/>
    <col min="14342" max="14342" width="10.25" style="11" customWidth="1"/>
    <col min="14343" max="14343" width="5.375" style="11" customWidth="1"/>
    <col min="14344" max="14344" width="9.25" style="11" customWidth="1"/>
    <col min="14345" max="14345" width="7" style="11" customWidth="1"/>
    <col min="14346" max="14346" width="12.5" style="11" customWidth="1"/>
    <col min="14347" max="14347" width="16" style="11" customWidth="1"/>
    <col min="14348" max="14348" width="9" style="11"/>
    <col min="14349" max="14349" width="9.5" style="11" customWidth="1"/>
    <col min="14350" max="14591" width="9" style="11"/>
    <col min="14592" max="14592" width="9" style="11" hidden="1" customWidth="1"/>
    <col min="14593" max="14593" width="6.875" style="11" customWidth="1"/>
    <col min="14594" max="14594" width="15.875" style="11" customWidth="1"/>
    <col min="14595" max="14595" width="5.75" style="11" customWidth="1"/>
    <col min="14596" max="14596" width="10.25" style="11" customWidth="1"/>
    <col min="14597" max="14597" width="5.125" style="11" customWidth="1"/>
    <col min="14598" max="14598" width="10.25" style="11" customWidth="1"/>
    <col min="14599" max="14599" width="5.375" style="11" customWidth="1"/>
    <col min="14600" max="14600" width="9.25" style="11" customWidth="1"/>
    <col min="14601" max="14601" width="7" style="11" customWidth="1"/>
    <col min="14602" max="14602" width="12.5" style="11" customWidth="1"/>
    <col min="14603" max="14603" width="16" style="11" customWidth="1"/>
    <col min="14604" max="14604" width="9" style="11"/>
    <col min="14605" max="14605" width="9.5" style="11" customWidth="1"/>
    <col min="14606" max="14847" width="9" style="11"/>
    <col min="14848" max="14848" width="9" style="11" hidden="1" customWidth="1"/>
    <col min="14849" max="14849" width="6.875" style="11" customWidth="1"/>
    <col min="14850" max="14850" width="15.875" style="11" customWidth="1"/>
    <col min="14851" max="14851" width="5.75" style="11" customWidth="1"/>
    <col min="14852" max="14852" width="10.25" style="11" customWidth="1"/>
    <col min="14853" max="14853" width="5.125" style="11" customWidth="1"/>
    <col min="14854" max="14854" width="10.25" style="11" customWidth="1"/>
    <col min="14855" max="14855" width="5.375" style="11" customWidth="1"/>
    <col min="14856" max="14856" width="9.25" style="11" customWidth="1"/>
    <col min="14857" max="14857" width="7" style="11" customWidth="1"/>
    <col min="14858" max="14858" width="12.5" style="11" customWidth="1"/>
    <col min="14859" max="14859" width="16" style="11" customWidth="1"/>
    <col min="14860" max="14860" width="9" style="11"/>
    <col min="14861" max="14861" width="9.5" style="11" customWidth="1"/>
    <col min="14862" max="15103" width="9" style="11"/>
    <col min="15104" max="15104" width="9" style="11" hidden="1" customWidth="1"/>
    <col min="15105" max="15105" width="6.875" style="11" customWidth="1"/>
    <col min="15106" max="15106" width="15.875" style="11" customWidth="1"/>
    <col min="15107" max="15107" width="5.75" style="11" customWidth="1"/>
    <col min="15108" max="15108" width="10.25" style="11" customWidth="1"/>
    <col min="15109" max="15109" width="5.125" style="11" customWidth="1"/>
    <col min="15110" max="15110" width="10.25" style="11" customWidth="1"/>
    <col min="15111" max="15111" width="5.375" style="11" customWidth="1"/>
    <col min="15112" max="15112" width="9.25" style="11" customWidth="1"/>
    <col min="15113" max="15113" width="7" style="11" customWidth="1"/>
    <col min="15114" max="15114" width="12.5" style="11" customWidth="1"/>
    <col min="15115" max="15115" width="16" style="11" customWidth="1"/>
    <col min="15116" max="15116" width="9" style="11"/>
    <col min="15117" max="15117" width="9.5" style="11" customWidth="1"/>
    <col min="15118" max="15359" width="9" style="11"/>
    <col min="15360" max="15360" width="9" style="11" hidden="1" customWidth="1"/>
    <col min="15361" max="15361" width="6.875" style="11" customWidth="1"/>
    <col min="15362" max="15362" width="15.875" style="11" customWidth="1"/>
    <col min="15363" max="15363" width="5.75" style="11" customWidth="1"/>
    <col min="15364" max="15364" width="10.25" style="11" customWidth="1"/>
    <col min="15365" max="15365" width="5.125" style="11" customWidth="1"/>
    <col min="15366" max="15366" width="10.25" style="11" customWidth="1"/>
    <col min="15367" max="15367" width="5.375" style="11" customWidth="1"/>
    <col min="15368" max="15368" width="9.25" style="11" customWidth="1"/>
    <col min="15369" max="15369" width="7" style="11" customWidth="1"/>
    <col min="15370" max="15370" width="12.5" style="11" customWidth="1"/>
    <col min="15371" max="15371" width="16" style="11" customWidth="1"/>
    <col min="15372" max="15372" width="9" style="11"/>
    <col min="15373" max="15373" width="9.5" style="11" customWidth="1"/>
    <col min="15374" max="15615" width="9" style="11"/>
    <col min="15616" max="15616" width="9" style="11" hidden="1" customWidth="1"/>
    <col min="15617" max="15617" width="6.875" style="11" customWidth="1"/>
    <col min="15618" max="15618" width="15.875" style="11" customWidth="1"/>
    <col min="15619" max="15619" width="5.75" style="11" customWidth="1"/>
    <col min="15620" max="15620" width="10.25" style="11" customWidth="1"/>
    <col min="15621" max="15621" width="5.125" style="11" customWidth="1"/>
    <col min="15622" max="15622" width="10.25" style="11" customWidth="1"/>
    <col min="15623" max="15623" width="5.375" style="11" customWidth="1"/>
    <col min="15624" max="15624" width="9.25" style="11" customWidth="1"/>
    <col min="15625" max="15625" width="7" style="11" customWidth="1"/>
    <col min="15626" max="15626" width="12.5" style="11" customWidth="1"/>
    <col min="15627" max="15627" width="16" style="11" customWidth="1"/>
    <col min="15628" max="15628" width="9" style="11"/>
    <col min="15629" max="15629" width="9.5" style="11" customWidth="1"/>
    <col min="15630" max="15871" width="9" style="11"/>
    <col min="15872" max="15872" width="9" style="11" hidden="1" customWidth="1"/>
    <col min="15873" max="15873" width="6.875" style="11" customWidth="1"/>
    <col min="15874" max="15874" width="15.875" style="11" customWidth="1"/>
    <col min="15875" max="15875" width="5.75" style="11" customWidth="1"/>
    <col min="15876" max="15876" width="10.25" style="11" customWidth="1"/>
    <col min="15877" max="15877" width="5.125" style="11" customWidth="1"/>
    <col min="15878" max="15878" width="10.25" style="11" customWidth="1"/>
    <col min="15879" max="15879" width="5.375" style="11" customWidth="1"/>
    <col min="15880" max="15880" width="9.25" style="11" customWidth="1"/>
    <col min="15881" max="15881" width="7" style="11" customWidth="1"/>
    <col min="15882" max="15882" width="12.5" style="11" customWidth="1"/>
    <col min="15883" max="15883" width="16" style="11" customWidth="1"/>
    <col min="15884" max="15884" width="9" style="11"/>
    <col min="15885" max="15885" width="9.5" style="11" customWidth="1"/>
    <col min="15886" max="16127" width="9" style="11"/>
    <col min="16128" max="16128" width="9" style="11" hidden="1" customWidth="1"/>
    <col min="16129" max="16129" width="6.875" style="11" customWidth="1"/>
    <col min="16130" max="16130" width="15.875" style="11" customWidth="1"/>
    <col min="16131" max="16131" width="5.75" style="11" customWidth="1"/>
    <col min="16132" max="16132" width="10.25" style="11" customWidth="1"/>
    <col min="16133" max="16133" width="5.125" style="11" customWidth="1"/>
    <col min="16134" max="16134" width="10.25" style="11" customWidth="1"/>
    <col min="16135" max="16135" width="5.375" style="11" customWidth="1"/>
    <col min="16136" max="16136" width="9.25" style="11" customWidth="1"/>
    <col min="16137" max="16137" width="7" style="11" customWidth="1"/>
    <col min="16138" max="16138" width="12.5" style="11" customWidth="1"/>
    <col min="16139" max="16139" width="16" style="11" customWidth="1"/>
    <col min="16140" max="16140" width="9" style="11"/>
    <col min="16141" max="16141" width="9.5" style="11" customWidth="1"/>
    <col min="16142" max="16384" width="9" style="11"/>
  </cols>
  <sheetData>
    <row r="1" spans="2:14" x14ac:dyDescent="0.15">
      <c r="B1" s="11" t="s">
        <v>0</v>
      </c>
      <c r="C1" s="11" t="s">
        <v>1</v>
      </c>
      <c r="I1" s="11" t="s">
        <v>2</v>
      </c>
      <c r="J1" s="78" t="s">
        <v>131</v>
      </c>
    </row>
    <row r="2" spans="2:14" x14ac:dyDescent="0.15">
      <c r="B2" s="28" t="s">
        <v>3</v>
      </c>
      <c r="C2" s="11" t="s">
        <v>4</v>
      </c>
      <c r="I2" s="11" t="s">
        <v>5</v>
      </c>
      <c r="J2" s="11" t="s">
        <v>6</v>
      </c>
    </row>
    <row r="3" spans="2:14" x14ac:dyDescent="0.15">
      <c r="B3" s="11" t="s">
        <v>7</v>
      </c>
      <c r="C3" s="29">
        <v>44991</v>
      </c>
      <c r="I3" s="11" t="s">
        <v>8</v>
      </c>
      <c r="J3" s="11" t="s">
        <v>9</v>
      </c>
    </row>
    <row r="4" spans="2:14" x14ac:dyDescent="0.15">
      <c r="I4" s="11" t="s">
        <v>10</v>
      </c>
      <c r="J4" s="11" t="s">
        <v>11</v>
      </c>
    </row>
    <row r="5" spans="2:14" x14ac:dyDescent="0.15">
      <c r="B5" s="85" t="s">
        <v>12</v>
      </c>
      <c r="C5" s="85"/>
      <c r="D5" s="85"/>
      <c r="E5" s="85"/>
      <c r="F5" s="85"/>
      <c r="G5" s="85"/>
      <c r="H5" s="85"/>
      <c r="I5" s="85"/>
      <c r="J5" s="85"/>
      <c r="K5" s="85"/>
    </row>
    <row r="6" spans="2:14" x14ac:dyDescent="0.15">
      <c r="B6" s="11" t="s">
        <v>13</v>
      </c>
    </row>
    <row r="7" spans="2:14" ht="27" customHeight="1" x14ac:dyDescent="0.15">
      <c r="B7" s="86" t="s">
        <v>130</v>
      </c>
      <c r="C7" s="87"/>
      <c r="D7" s="87"/>
      <c r="E7" s="87"/>
      <c r="F7" s="87"/>
      <c r="G7" s="87"/>
      <c r="H7" s="87"/>
      <c r="I7" s="87"/>
      <c r="J7" s="87"/>
      <c r="K7" s="87"/>
    </row>
    <row r="8" spans="2:14" ht="18.75" customHeight="1" x14ac:dyDescent="0.15">
      <c r="B8" s="90" t="s">
        <v>14</v>
      </c>
      <c r="C8" s="113" t="s">
        <v>15</v>
      </c>
      <c r="D8" s="88" t="s">
        <v>16</v>
      </c>
      <c r="E8" s="89"/>
      <c r="F8" s="88" t="s">
        <v>17</v>
      </c>
      <c r="G8" s="89"/>
      <c r="H8" s="88" t="s">
        <v>18</v>
      </c>
      <c r="I8" s="89"/>
      <c r="J8" s="88" t="s">
        <v>19</v>
      </c>
      <c r="K8" s="89"/>
    </row>
    <row r="9" spans="2:14" x14ac:dyDescent="0.15">
      <c r="B9" s="91"/>
      <c r="C9" s="91"/>
      <c r="D9" s="30" t="s">
        <v>20</v>
      </c>
      <c r="E9" s="30" t="s">
        <v>21</v>
      </c>
      <c r="F9" s="30" t="s">
        <v>20</v>
      </c>
      <c r="G9" s="30" t="s">
        <v>21</v>
      </c>
      <c r="H9" s="30" t="s">
        <v>20</v>
      </c>
      <c r="I9" s="30" t="s">
        <v>21</v>
      </c>
      <c r="J9" s="30" t="s">
        <v>20</v>
      </c>
      <c r="K9" s="30" t="s">
        <v>21</v>
      </c>
    </row>
    <row r="10" spans="2:14" ht="14.25" x14ac:dyDescent="0.15">
      <c r="B10" s="109" t="s">
        <v>22</v>
      </c>
      <c r="C10" s="31" t="s">
        <v>23</v>
      </c>
      <c r="D10" s="13">
        <f>VLOOKUP(C10,Sheet3!A:T,7,0)</f>
        <v>3</v>
      </c>
      <c r="E10" s="13">
        <f>VLOOKUP(C10,Sheet3!A:T,8,0)</f>
        <v>2656</v>
      </c>
      <c r="F10" s="32"/>
      <c r="G10" s="33" t="s">
        <v>24</v>
      </c>
      <c r="H10" s="34" t="str">
        <f>VLOOKUP(C10,Sheet3!A:T,14,0)</f>
        <v>-</v>
      </c>
      <c r="I10" s="34" t="str">
        <f>VLOOKUP(C10,Sheet3!A:T,15,0)</f>
        <v>-</v>
      </c>
      <c r="J10" s="34">
        <f>VLOOKUP(C10,Sheet3!A:U,21,0)</f>
        <v>2</v>
      </c>
      <c r="K10" s="34">
        <f>VLOOKUP(C10,Sheet3!A:Y,22,0)</f>
        <v>2060</v>
      </c>
      <c r="M10" s="23"/>
    </row>
    <row r="11" spans="2:14" ht="14.25" x14ac:dyDescent="0.15">
      <c r="B11" s="109"/>
      <c r="C11" s="31" t="s">
        <v>25</v>
      </c>
      <c r="D11" s="13">
        <f>VLOOKUP(C11,Sheet3!A:T,7,0)</f>
        <v>6</v>
      </c>
      <c r="E11" s="13">
        <f>VLOOKUP(C11,Sheet3!A:T,8,0)</f>
        <v>15627</v>
      </c>
      <c r="F11" s="32"/>
      <c r="G11" s="33" t="s">
        <v>24</v>
      </c>
      <c r="H11" s="34" t="str">
        <f>VLOOKUP(C11,Sheet3!A:T,14,0)</f>
        <v>-</v>
      </c>
      <c r="I11" s="34" t="str">
        <f>VLOOKUP(C11,Sheet3!A:T,15,0)</f>
        <v>-</v>
      </c>
      <c r="J11" s="34">
        <f>VLOOKUP(C11,Sheet3!A:U,21,0)</f>
        <v>0</v>
      </c>
      <c r="K11" s="34">
        <f>VLOOKUP(C11,Sheet3!A:Y,22,0)</f>
        <v>0</v>
      </c>
      <c r="M11" s="23"/>
    </row>
    <row r="12" spans="2:14" ht="14.25" x14ac:dyDescent="0.15">
      <c r="B12" s="109"/>
      <c r="C12" s="31" t="s">
        <v>26</v>
      </c>
      <c r="D12" s="13">
        <f>VLOOKUP(C12,Sheet3!A:T,7,0)</f>
        <v>1</v>
      </c>
      <c r="E12" s="13">
        <f>VLOOKUP(C12,Sheet3!A:T,8,0)</f>
        <v>538</v>
      </c>
      <c r="F12" s="35"/>
      <c r="G12" s="33"/>
      <c r="H12" s="34"/>
      <c r="I12" s="34"/>
      <c r="J12" s="34"/>
      <c r="K12" s="34"/>
      <c r="M12" s="23"/>
    </row>
    <row r="13" spans="2:14" ht="14.25" x14ac:dyDescent="0.15">
      <c r="B13" s="109"/>
      <c r="C13" s="31" t="s">
        <v>27</v>
      </c>
      <c r="D13" s="13">
        <f>VLOOKUP(C13,Sheet3!A:T,7,0)</f>
        <v>0</v>
      </c>
      <c r="E13" s="13">
        <f>VLOOKUP(C13,Sheet3!A:T,8,0)</f>
        <v>0</v>
      </c>
      <c r="F13" s="35"/>
      <c r="G13" s="33"/>
      <c r="H13" s="34"/>
      <c r="I13" s="34"/>
      <c r="J13" s="34"/>
      <c r="K13" s="34"/>
      <c r="M13" s="23"/>
    </row>
    <row r="14" spans="2:14" ht="14.25" x14ac:dyDescent="0.15">
      <c r="B14" s="109"/>
      <c r="C14" s="31" t="s">
        <v>28</v>
      </c>
      <c r="D14" s="13">
        <f>VLOOKUP(C14,Sheet3!A:T,7,0)</f>
        <v>7</v>
      </c>
      <c r="E14" s="13">
        <f>VLOOKUP(C14,Sheet3!A:T,8,0)</f>
        <v>9061</v>
      </c>
      <c r="F14" s="35"/>
      <c r="G14" s="33" t="s">
        <v>24</v>
      </c>
      <c r="H14" s="32"/>
      <c r="I14" s="33" t="s">
        <v>24</v>
      </c>
      <c r="J14" s="34" t="str">
        <f>VLOOKUP(C14,Sheet3!A:U,19,0)</f>
        <v>-</v>
      </c>
      <c r="K14" s="34" t="str">
        <f>VLOOKUP(C14,Sheet3!A:T,20,0)</f>
        <v>-</v>
      </c>
      <c r="M14" s="23"/>
    </row>
    <row r="15" spans="2:14" ht="14.25" x14ac:dyDescent="0.15">
      <c r="B15" s="109"/>
      <c r="C15" s="31" t="s">
        <v>29</v>
      </c>
      <c r="D15" s="13">
        <f>VLOOKUP(C15,Sheet3!A:T,7,0)</f>
        <v>2</v>
      </c>
      <c r="E15" s="13">
        <f>VLOOKUP(C15,Sheet3!A:T,8,0)</f>
        <v>1747</v>
      </c>
      <c r="F15" s="32"/>
      <c r="G15" s="33" t="s">
        <v>24</v>
      </c>
      <c r="H15" s="34" t="str">
        <f>VLOOKUP(C15,Sheet3!A:T,14,0)</f>
        <v>-</v>
      </c>
      <c r="I15" s="34" t="str">
        <f>VLOOKUP(C15,Sheet3!A:T,15,0)</f>
        <v>-</v>
      </c>
      <c r="J15" s="34">
        <f>VLOOKUP(C15,Sheet3!A:U,21,0)</f>
        <v>0</v>
      </c>
      <c r="K15" s="34">
        <f>VLOOKUP(C15,Sheet3!A:Y,22,0)</f>
        <v>0</v>
      </c>
      <c r="M15" s="23"/>
      <c r="N15" s="23"/>
    </row>
    <row r="16" spans="2:14" ht="14.25" x14ac:dyDescent="0.15">
      <c r="B16" s="109"/>
      <c r="C16" s="31" t="s">
        <v>30</v>
      </c>
      <c r="D16" s="13">
        <f>VLOOKUP(C16,Sheet3!A:T,7,0)</f>
        <v>0</v>
      </c>
      <c r="E16" s="13">
        <f>VLOOKUP(C16,Sheet3!A:T,8,0)</f>
        <v>0</v>
      </c>
      <c r="F16" s="34">
        <f>VLOOKUP(C16,Sheet3!A:T,11,0)</f>
        <v>0</v>
      </c>
      <c r="G16" s="34">
        <f>VLOOKUP(C16,Sheet3!A:T,12,0)</f>
        <v>0</v>
      </c>
      <c r="H16" s="34">
        <f>VLOOKUP(C16,Sheet3!A:T,16,0)</f>
        <v>0</v>
      </c>
      <c r="I16" s="34">
        <f>VLOOKUP(C16,Sheet3!A:T,17,0)</f>
        <v>0</v>
      </c>
      <c r="J16" s="34">
        <f>VLOOKUP(C16,Sheet3!A:U,21,0)</f>
        <v>0</v>
      </c>
      <c r="K16" s="34">
        <f>VLOOKUP(C16,Sheet3!A:Y,22,0)</f>
        <v>0</v>
      </c>
      <c r="M16" s="23"/>
      <c r="N16" s="23"/>
    </row>
    <row r="17" spans="2:14" ht="14.25" x14ac:dyDescent="0.15">
      <c r="B17" s="109"/>
      <c r="C17" s="31" t="s">
        <v>31</v>
      </c>
      <c r="D17" s="13">
        <f>VLOOKUP(C17,Sheet3!A:T,7,0)</f>
        <v>10</v>
      </c>
      <c r="E17" s="13">
        <f>VLOOKUP(C17,Sheet3!A:T,8,0)</f>
        <v>19645</v>
      </c>
      <c r="F17" s="35"/>
      <c r="G17" s="33" t="s">
        <v>24</v>
      </c>
      <c r="H17" s="35"/>
      <c r="I17" s="33" t="s">
        <v>24</v>
      </c>
      <c r="J17" s="32"/>
      <c r="K17" s="33" t="s">
        <v>24</v>
      </c>
      <c r="M17" s="23"/>
      <c r="N17" s="23"/>
    </row>
    <row r="18" spans="2:14" ht="14.25" x14ac:dyDescent="0.15">
      <c r="B18" s="109"/>
      <c r="C18" s="31" t="s">
        <v>32</v>
      </c>
      <c r="D18" s="13">
        <f>VLOOKUP(C18,Sheet3!A:T,7,0)</f>
        <v>4</v>
      </c>
      <c r="E18" s="13">
        <f>VLOOKUP(C18,Sheet3!A:T,8,0)</f>
        <v>6854</v>
      </c>
      <c r="F18" s="34">
        <f>VLOOKUP(C18,Sheet3!A:T,11,0)</f>
        <v>0</v>
      </c>
      <c r="G18" s="34">
        <f>VLOOKUP(C18,Sheet3!A:T,12,0)</f>
        <v>0</v>
      </c>
      <c r="H18" s="34">
        <f>VLOOKUP(C18,Sheet3!A:T,16,0)</f>
        <v>0</v>
      </c>
      <c r="I18" s="34">
        <f>VLOOKUP(C18,Sheet3!A:T,17,0)</f>
        <v>0</v>
      </c>
      <c r="J18" s="34">
        <f>VLOOKUP(C18,Sheet3!A:U,21,0)</f>
        <v>1</v>
      </c>
      <c r="K18" s="34">
        <f>VLOOKUP(C18,Sheet3!A:Y,22,0)</f>
        <v>2180</v>
      </c>
      <c r="M18" s="23"/>
      <c r="N18" s="23"/>
    </row>
    <row r="19" spans="2:14" ht="17.25" customHeight="1" x14ac:dyDescent="0.15">
      <c r="B19" s="109"/>
      <c r="C19" s="31" t="s">
        <v>33</v>
      </c>
      <c r="D19" s="13">
        <f>VLOOKUP(C19,Sheet3!A:T,7,0)</f>
        <v>3</v>
      </c>
      <c r="E19" s="13">
        <f>VLOOKUP(C19,Sheet3!A:T,8,0)</f>
        <v>3373</v>
      </c>
      <c r="F19" s="34">
        <f>VLOOKUP(C19,Sheet3!A:T,11,0)</f>
        <v>0</v>
      </c>
      <c r="G19" s="34">
        <f>VLOOKUP(C19,Sheet3!A:T,12,0)</f>
        <v>0</v>
      </c>
      <c r="H19" s="36"/>
      <c r="I19" s="34" t="s">
        <v>24</v>
      </c>
      <c r="J19" s="32"/>
      <c r="K19" s="34" t="s">
        <v>24</v>
      </c>
      <c r="M19" s="23"/>
      <c r="N19" s="23"/>
    </row>
    <row r="20" spans="2:14" ht="14.25" x14ac:dyDescent="0.15">
      <c r="B20" s="109"/>
      <c r="C20" s="31" t="s">
        <v>34</v>
      </c>
      <c r="D20" s="13">
        <f>VLOOKUP(C20,Sheet3!A:T,7,0)</f>
        <v>3</v>
      </c>
      <c r="E20" s="13">
        <f>VLOOKUP(C20,Sheet3!A:T,8,0)</f>
        <v>5747</v>
      </c>
      <c r="F20" s="36"/>
      <c r="G20" s="34" t="s">
        <v>24</v>
      </c>
      <c r="H20" s="34" t="str">
        <f>VLOOKUP(C20,Sheet3!A:T,14,0)</f>
        <v>-</v>
      </c>
      <c r="I20" s="34" t="str">
        <f>VLOOKUP(C20,Sheet3!A:T,15,0)</f>
        <v>-</v>
      </c>
      <c r="J20" s="36"/>
      <c r="K20" s="34" t="s">
        <v>24</v>
      </c>
      <c r="M20" s="23"/>
      <c r="N20" s="23"/>
    </row>
    <row r="21" spans="2:14" ht="14.25" x14ac:dyDescent="0.15">
      <c r="B21" s="109"/>
      <c r="C21" s="31" t="s">
        <v>35</v>
      </c>
      <c r="D21" s="13">
        <f>VLOOKUP(C21,Sheet3!A:T,7,0)</f>
        <v>2</v>
      </c>
      <c r="E21" s="13">
        <f>VLOOKUP(C21,Sheet3!A:T,8,0)</f>
        <v>2078</v>
      </c>
      <c r="F21" s="34">
        <f>VLOOKUP(C21,Sheet3!A:T,11,0)</f>
        <v>0</v>
      </c>
      <c r="G21" s="34">
        <f>VLOOKUP(C21,Sheet3!A:T,12,0)</f>
        <v>0</v>
      </c>
      <c r="H21" s="36"/>
      <c r="I21" s="34" t="s">
        <v>24</v>
      </c>
      <c r="J21" s="34" t="str">
        <f>VLOOKUP(C21,Sheet3!A:U,19,0)</f>
        <v>-</v>
      </c>
      <c r="K21" s="34" t="str">
        <f>VLOOKUP(C21,Sheet3!A:T,20,0)</f>
        <v>-</v>
      </c>
      <c r="M21" s="23"/>
      <c r="N21" s="23"/>
    </row>
    <row r="22" spans="2:14" ht="14.25" x14ac:dyDescent="0.15">
      <c r="B22" s="109"/>
      <c r="C22" s="31" t="s">
        <v>36</v>
      </c>
      <c r="D22" s="13">
        <f>VLOOKUP(C22,Sheet3!A:T,7,0)</f>
        <v>7</v>
      </c>
      <c r="E22" s="13">
        <f>VLOOKUP(C22,Sheet3!A:T,8,0)</f>
        <v>14721</v>
      </c>
      <c r="F22" s="34">
        <f>VLOOKUP(C22,Sheet3!A:T,11,0)</f>
        <v>1</v>
      </c>
      <c r="G22" s="34">
        <f>VLOOKUP(C22,Sheet3!A:T,12,0)</f>
        <v>2097</v>
      </c>
      <c r="H22" s="34">
        <f>VLOOKUP(C22,Sheet3!A:T,16,0)</f>
        <v>0</v>
      </c>
      <c r="I22" s="34">
        <f>VLOOKUP(C22,Sheet3!A:T,17,0)</f>
        <v>0</v>
      </c>
      <c r="J22" s="34">
        <f>VLOOKUP(C22,Sheet3!A:U,21,0)</f>
        <v>0</v>
      </c>
      <c r="K22" s="34">
        <f>VLOOKUP(C22,Sheet3!A:Y,22,0)</f>
        <v>0</v>
      </c>
      <c r="M22" s="23"/>
    </row>
    <row r="23" spans="2:14" ht="14.25" x14ac:dyDescent="0.15">
      <c r="B23" s="109"/>
      <c r="C23" s="31" t="s">
        <v>37</v>
      </c>
      <c r="D23" s="13">
        <f>VLOOKUP(C23,Sheet3!A:T,7,0)</f>
        <v>2</v>
      </c>
      <c r="E23" s="13">
        <f>VLOOKUP(C23,Sheet3!A:T,8,0)</f>
        <v>3426</v>
      </c>
      <c r="F23" s="36"/>
      <c r="G23" s="34" t="s">
        <v>24</v>
      </c>
      <c r="H23" s="34">
        <f>VLOOKUP(C23,Sheet3!A:T,16,0)</f>
        <v>0</v>
      </c>
      <c r="I23" s="34">
        <f>VLOOKUP(C23,Sheet3!A:T,17,0)</f>
        <v>0</v>
      </c>
      <c r="J23" s="34">
        <f>VLOOKUP(C23,Sheet3!A:U,21,0)</f>
        <v>0</v>
      </c>
      <c r="K23" s="34">
        <f>VLOOKUP(C23,Sheet3!A:Y,22,0)</f>
        <v>0</v>
      </c>
      <c r="M23" s="23"/>
    </row>
    <row r="24" spans="2:14" ht="14.25" x14ac:dyDescent="0.15">
      <c r="B24" s="109"/>
      <c r="C24" s="31" t="s">
        <v>38</v>
      </c>
      <c r="D24" s="13">
        <f>VLOOKUP(C24,Sheet3!A:T,7,0)</f>
        <v>6</v>
      </c>
      <c r="E24" s="13">
        <f>VLOOKUP(C24,Sheet3!A:T,8,0)</f>
        <v>10786</v>
      </c>
      <c r="F24" s="34">
        <f>VLOOKUP(C24,Sheet3!A:T,11,0)</f>
        <v>0</v>
      </c>
      <c r="G24" s="34">
        <f>VLOOKUP(C24,Sheet3!A:T,12,0)</f>
        <v>0</v>
      </c>
      <c r="H24" s="36"/>
      <c r="I24" s="34" t="s">
        <v>24</v>
      </c>
      <c r="J24" s="36"/>
      <c r="K24" s="34" t="s">
        <v>24</v>
      </c>
      <c r="M24" s="23"/>
      <c r="N24" s="23"/>
    </row>
    <row r="25" spans="2:14" ht="14.25" x14ac:dyDescent="0.15">
      <c r="B25" s="109"/>
      <c r="C25" s="31" t="s">
        <v>39</v>
      </c>
      <c r="D25" s="13">
        <f>VLOOKUP(C25,Sheet3!A:T,7,0)</f>
        <v>4</v>
      </c>
      <c r="E25" s="13">
        <f>VLOOKUP(C25,Sheet3!A:T,8,0)</f>
        <v>4094</v>
      </c>
      <c r="F25" s="34">
        <f>VLOOKUP(C25,Sheet3!A:T,11,0)</f>
        <v>0</v>
      </c>
      <c r="G25" s="34">
        <f>VLOOKUP(C25,Sheet3!A:T,12,0)</f>
        <v>0</v>
      </c>
      <c r="H25" s="32"/>
      <c r="I25" s="32"/>
      <c r="J25" s="32"/>
      <c r="K25" s="32"/>
      <c r="M25" s="23"/>
      <c r="N25" s="23"/>
    </row>
    <row r="26" spans="2:14" ht="14.25" x14ac:dyDescent="0.15">
      <c r="B26" s="109"/>
      <c r="C26" s="31" t="s">
        <v>40</v>
      </c>
      <c r="D26" s="13">
        <f>VLOOKUP(C26,Sheet3!A:T,7,0)</f>
        <v>0</v>
      </c>
      <c r="E26" s="13">
        <f>VLOOKUP(C26,Sheet3!A:T,8,0)</f>
        <v>0</v>
      </c>
      <c r="F26" s="32"/>
      <c r="G26" s="33" t="s">
        <v>24</v>
      </c>
      <c r="H26" s="32"/>
      <c r="I26" s="33" t="s">
        <v>24</v>
      </c>
      <c r="J26" s="32"/>
      <c r="K26" s="33" t="s">
        <v>24</v>
      </c>
      <c r="M26" s="23"/>
      <c r="N26" s="23"/>
    </row>
    <row r="27" spans="2:14" ht="14.25" x14ac:dyDescent="0.15">
      <c r="B27" s="109"/>
      <c r="C27" s="31" t="s">
        <v>41</v>
      </c>
      <c r="D27" s="13">
        <f>VLOOKUP(C27,Sheet3!A:T,7,0)</f>
        <v>3</v>
      </c>
      <c r="E27" s="13">
        <f>VLOOKUP(C27,Sheet3!A:T,8,0)</f>
        <v>3316</v>
      </c>
      <c r="F27" s="32"/>
      <c r="G27" s="33"/>
      <c r="H27" s="34">
        <f>VLOOKUP(C27,Sheet3!A:T,16,0)</f>
        <v>0</v>
      </c>
      <c r="I27" s="34">
        <f>VLOOKUP(C27,Sheet3!A:T,17,0)</f>
        <v>0</v>
      </c>
      <c r="J27" s="32"/>
      <c r="K27" s="33"/>
      <c r="M27" s="23"/>
      <c r="N27" s="23"/>
    </row>
    <row r="28" spans="2:14" ht="14.25" x14ac:dyDescent="0.15">
      <c r="B28" s="109"/>
      <c r="C28" s="31" t="s">
        <v>42</v>
      </c>
      <c r="D28" s="13">
        <f>VLOOKUP(C28,Sheet3!A:T,7,0)</f>
        <v>4</v>
      </c>
      <c r="E28" s="13">
        <f>VLOOKUP(C28,Sheet3!A:T,8,0)</f>
        <v>4604</v>
      </c>
      <c r="F28" s="32"/>
      <c r="G28" s="33" t="s">
        <v>24</v>
      </c>
      <c r="H28" s="32"/>
      <c r="I28" s="33" t="s">
        <v>24</v>
      </c>
      <c r="J28" s="32"/>
      <c r="K28" s="33" t="s">
        <v>24</v>
      </c>
      <c r="M28" s="23"/>
      <c r="N28" s="23"/>
    </row>
    <row r="29" spans="2:14" ht="14.25" x14ac:dyDescent="0.15">
      <c r="B29" s="109"/>
      <c r="C29" s="31" t="s">
        <v>43</v>
      </c>
      <c r="D29" s="13">
        <f>VLOOKUP(C29,Sheet3!A:T,7,0)</f>
        <v>9</v>
      </c>
      <c r="E29" s="13">
        <f>VLOOKUP(C29,Sheet3!A:T,8,0)</f>
        <v>18863</v>
      </c>
      <c r="F29" s="32"/>
      <c r="G29" s="33" t="s">
        <v>24</v>
      </c>
      <c r="H29" s="34" t="str">
        <f>VLOOKUP(C29,Sheet3!A:T,14,0)</f>
        <v>-</v>
      </c>
      <c r="I29" s="34" t="str">
        <f>VLOOKUP(C29,Sheet3!A:T,15,0)</f>
        <v>-</v>
      </c>
      <c r="J29" s="34">
        <f>VLOOKUP(C29,Sheet3!A:U,21,0)</f>
        <v>0</v>
      </c>
      <c r="K29" s="34">
        <f>VLOOKUP(C29,Sheet3!A:Y,22,0)</f>
        <v>0</v>
      </c>
      <c r="M29" s="23"/>
      <c r="N29" s="23"/>
    </row>
    <row r="30" spans="2:14" ht="14.25" x14ac:dyDescent="0.15">
      <c r="B30" s="109"/>
      <c r="C30" s="31" t="s">
        <v>44</v>
      </c>
      <c r="D30" s="13">
        <f>VLOOKUP(C30,Sheet3!A:T,7,0)</f>
        <v>0</v>
      </c>
      <c r="E30" s="13">
        <f>VLOOKUP(C30,Sheet3!A:T,8,0)</f>
        <v>0</v>
      </c>
      <c r="F30" s="34">
        <f>VLOOKUP(C30,Sheet3!A:T,11,0)</f>
        <v>2</v>
      </c>
      <c r="G30" s="34">
        <f>VLOOKUP(C30,Sheet3!A:T,12,0)</f>
        <v>8282</v>
      </c>
      <c r="H30" s="34">
        <f>VLOOKUP(C30,Sheet3!A:T,16,0)</f>
        <v>0</v>
      </c>
      <c r="I30" s="34">
        <f>VLOOKUP(C30,Sheet3!A:T,17,0)</f>
        <v>0</v>
      </c>
      <c r="J30" s="34">
        <f>VLOOKUP(C30,Sheet3!A:U,21,0)</f>
        <v>0</v>
      </c>
      <c r="K30" s="34">
        <f>VLOOKUP(C30,Sheet3!A:Y,22,0)</f>
        <v>0</v>
      </c>
      <c r="M30" s="23"/>
      <c r="N30" s="23"/>
    </row>
    <row r="31" spans="2:14" ht="15.75" customHeight="1" x14ac:dyDescent="0.15">
      <c r="B31" s="110" t="s">
        <v>45</v>
      </c>
      <c r="C31" s="31" t="s">
        <v>46</v>
      </c>
      <c r="D31" s="13">
        <f>VLOOKUP(C31,Sheet3!A:T,7,0)</f>
        <v>7</v>
      </c>
      <c r="E31" s="13">
        <f>VLOOKUP(C31,Sheet3!A:T,8,0)</f>
        <v>7051</v>
      </c>
      <c r="F31" s="34">
        <f>VLOOKUP(C31,Sheet3!A:T,11,0)</f>
        <v>5</v>
      </c>
      <c r="G31" s="34">
        <f>VLOOKUP(C31,Sheet3!A:T,12,0)</f>
        <v>8272</v>
      </c>
      <c r="H31" s="34">
        <f>VLOOKUP(C31,Sheet3!A:T,16,0)</f>
        <v>3</v>
      </c>
      <c r="I31" s="34">
        <f>VLOOKUP(C31,Sheet3!A:T,17,0)</f>
        <v>6154</v>
      </c>
      <c r="J31" s="34">
        <f>VLOOKUP(C31,Sheet3!A:U,21,0)</f>
        <v>1</v>
      </c>
      <c r="K31" s="34">
        <f>VLOOKUP(C31,Sheet3!A:Y,22,0)</f>
        <v>1240</v>
      </c>
      <c r="M31" s="23"/>
      <c r="N31" s="23"/>
    </row>
    <row r="32" spans="2:14" ht="14.25" x14ac:dyDescent="0.15">
      <c r="B32" s="111"/>
      <c r="C32" s="31" t="s">
        <v>47</v>
      </c>
      <c r="D32" s="13">
        <f>VLOOKUP(C32,Sheet3!A:T,7,0)</f>
        <v>3</v>
      </c>
      <c r="E32" s="13">
        <f>VLOOKUP(C32,Sheet3!A:T,8,0)</f>
        <v>5056</v>
      </c>
      <c r="F32" s="32"/>
      <c r="G32" s="37" t="s">
        <v>24</v>
      </c>
      <c r="H32" s="32"/>
      <c r="I32" s="37" t="s">
        <v>24</v>
      </c>
      <c r="J32" s="32"/>
      <c r="K32" s="37" t="s">
        <v>24</v>
      </c>
      <c r="M32" s="23"/>
      <c r="N32" s="23"/>
    </row>
    <row r="33" spans="2:14" ht="14.25" x14ac:dyDescent="0.15">
      <c r="B33" s="111"/>
      <c r="C33" s="31" t="s">
        <v>48</v>
      </c>
      <c r="D33" s="13">
        <f>VLOOKUP(C33,Sheet3!A:T,7,0)</f>
        <v>5</v>
      </c>
      <c r="E33" s="13">
        <f>VLOOKUP(C33,Sheet3!A:T,8,0)</f>
        <v>7512</v>
      </c>
      <c r="F33" s="34">
        <f>VLOOKUP(C33,Sheet3!A:T,11,0)</f>
        <v>0</v>
      </c>
      <c r="G33" s="34">
        <f>VLOOKUP(C33,Sheet3!A:T,12,0)</f>
        <v>0</v>
      </c>
      <c r="H33" s="34">
        <f>VLOOKUP(C33,Sheet3!A:T,16,0)</f>
        <v>0</v>
      </c>
      <c r="I33" s="34">
        <f>VLOOKUP(C33,Sheet3!A:T,17,0)</f>
        <v>0</v>
      </c>
      <c r="J33" s="34" t="str">
        <f>VLOOKUP(C33,Sheet3!A:U,19,0)</f>
        <v>-</v>
      </c>
      <c r="K33" s="34">
        <f>VLOOKUP(C33,Sheet3!A:T,20,0)</f>
        <v>0</v>
      </c>
      <c r="M33" s="23"/>
      <c r="N33" s="23"/>
    </row>
    <row r="34" spans="2:14" ht="14.25" x14ac:dyDescent="0.15">
      <c r="B34" s="111"/>
      <c r="C34" s="31" t="s">
        <v>49</v>
      </c>
      <c r="D34" s="13">
        <f>VLOOKUP(C34,Sheet3!A:T,7,0)</f>
        <v>7</v>
      </c>
      <c r="E34" s="13">
        <f>VLOOKUP(C34,Sheet3!A:T,8,0)</f>
        <v>37714</v>
      </c>
      <c r="F34" s="32"/>
      <c r="G34" s="37" t="s">
        <v>24</v>
      </c>
      <c r="H34" s="32"/>
      <c r="I34" s="37" t="s">
        <v>24</v>
      </c>
      <c r="J34" s="32"/>
      <c r="K34" s="37" t="s">
        <v>24</v>
      </c>
      <c r="M34" s="23"/>
      <c r="N34" s="23"/>
    </row>
    <row r="35" spans="2:14" ht="14.25" x14ac:dyDescent="0.15">
      <c r="B35" s="111"/>
      <c r="C35" s="31" t="s">
        <v>50</v>
      </c>
      <c r="D35" s="13">
        <f>VLOOKUP(C35,Sheet3!A:T,7,0)</f>
        <v>7</v>
      </c>
      <c r="E35" s="13">
        <f>VLOOKUP(C35,Sheet3!A:T,8,0)</f>
        <v>11435</v>
      </c>
      <c r="F35" s="34">
        <f>VLOOKUP(C35,Sheet3!A:T,11,0)</f>
        <v>1</v>
      </c>
      <c r="G35" s="34">
        <f>VLOOKUP(C35,Sheet3!A:T,12,0)</f>
        <v>1635</v>
      </c>
      <c r="H35" s="34">
        <f>VLOOKUP(C35,Sheet3!A:T,16,0)</f>
        <v>0</v>
      </c>
      <c r="I35" s="34">
        <f>VLOOKUP(C35,Sheet3!A:T,17,0)</f>
        <v>0</v>
      </c>
      <c r="J35" s="34">
        <f>VLOOKUP(C35,Sheet3!A:U,21,0)</f>
        <v>0</v>
      </c>
      <c r="K35" s="34">
        <f>VLOOKUP(C35,Sheet3!A:Y,22,0)</f>
        <v>0</v>
      </c>
      <c r="M35" s="23"/>
    </row>
    <row r="36" spans="2:14" ht="14.25" x14ac:dyDescent="0.15">
      <c r="B36" s="111"/>
      <c r="C36" s="31" t="s">
        <v>51</v>
      </c>
      <c r="D36" s="13">
        <f>VLOOKUP(C36,Sheet3!A:T,7,0)</f>
        <v>3</v>
      </c>
      <c r="E36" s="13">
        <f>VLOOKUP(C36,Sheet3!A:T,8,0)</f>
        <v>5509</v>
      </c>
      <c r="F36" s="34">
        <f>VLOOKUP(C36,Sheet3!A:T,11,0)</f>
        <v>0</v>
      </c>
      <c r="G36" s="34">
        <f>VLOOKUP(C36,Sheet3!A:T,12,0)</f>
        <v>0</v>
      </c>
      <c r="H36" s="34">
        <f>VLOOKUP(C36,Sheet3!A:T,16,0)</f>
        <v>1</v>
      </c>
      <c r="I36" s="34">
        <f>VLOOKUP(C36,Sheet3!A:T,17,0)</f>
        <v>1100</v>
      </c>
      <c r="J36" s="34">
        <f>VLOOKUP(C36,Sheet3!A:U,21,0)</f>
        <v>0</v>
      </c>
      <c r="K36" s="34">
        <f>VLOOKUP(C36,Sheet3!A:Y,22,0)</f>
        <v>0</v>
      </c>
      <c r="M36" s="23"/>
      <c r="N36" s="23"/>
    </row>
    <row r="37" spans="2:14" ht="14.25" x14ac:dyDescent="0.15">
      <c r="B37" s="111"/>
      <c r="C37" s="31" t="s">
        <v>52</v>
      </c>
      <c r="D37" s="13">
        <f>VLOOKUP(C37,Sheet3!A:T,7,0)</f>
        <v>6</v>
      </c>
      <c r="E37" s="13">
        <f>VLOOKUP(C37,Sheet3!A:T,8,0)</f>
        <v>12870</v>
      </c>
      <c r="F37" s="34">
        <f>VLOOKUP(C37,Sheet3!A:T,11,0)</f>
        <v>0</v>
      </c>
      <c r="G37" s="34">
        <f>VLOOKUP(C37,Sheet3!A:T,12,0)</f>
        <v>0</v>
      </c>
      <c r="H37" s="32"/>
      <c r="I37" s="37" t="s">
        <v>24</v>
      </c>
      <c r="J37" s="32"/>
      <c r="K37" s="37" t="s">
        <v>24</v>
      </c>
      <c r="M37" s="23"/>
    </row>
    <row r="38" spans="2:14" ht="14.25" x14ac:dyDescent="0.15">
      <c r="B38" s="111"/>
      <c r="C38" s="31" t="s">
        <v>53</v>
      </c>
      <c r="D38" s="13">
        <f>VLOOKUP(C38,Sheet3!A:T,7,0)</f>
        <v>2</v>
      </c>
      <c r="E38" s="13">
        <f>VLOOKUP(C38,Sheet3!A:T,8,0)</f>
        <v>3287</v>
      </c>
      <c r="F38" s="32"/>
      <c r="G38" s="37" t="s">
        <v>24</v>
      </c>
      <c r="H38" s="32"/>
      <c r="I38" s="37" t="s">
        <v>24</v>
      </c>
      <c r="J38" s="32"/>
      <c r="K38" s="37" t="s">
        <v>24</v>
      </c>
      <c r="M38" s="23"/>
      <c r="N38" s="23"/>
    </row>
    <row r="39" spans="2:14" ht="14.25" x14ac:dyDescent="0.15">
      <c r="B39" s="111"/>
      <c r="C39" s="31" t="s">
        <v>54</v>
      </c>
      <c r="D39" s="13">
        <f>VLOOKUP(C39,Sheet3!A:T,7,0)</f>
        <v>2</v>
      </c>
      <c r="E39" s="13">
        <f>VLOOKUP(C39,Sheet3!A:T,8,0)</f>
        <v>1017</v>
      </c>
      <c r="F39" s="32"/>
      <c r="G39" s="37" t="s">
        <v>24</v>
      </c>
      <c r="H39" s="34" t="str">
        <f>VLOOKUP(C39,Sheet3!A:T,14,0)</f>
        <v>-</v>
      </c>
      <c r="I39" s="34" t="str">
        <f>VLOOKUP(C39,Sheet3!A:T,15,0)</f>
        <v>-</v>
      </c>
      <c r="J39" s="34">
        <f>VLOOKUP(C39,Sheet3!A:U,21,0)</f>
        <v>0</v>
      </c>
      <c r="K39" s="34">
        <f>VLOOKUP(C39,Sheet3!A:Y,22,0)</f>
        <v>0</v>
      </c>
      <c r="M39" s="23"/>
    </row>
    <row r="40" spans="2:14" ht="14.25" x14ac:dyDescent="0.15">
      <c r="B40" s="111"/>
      <c r="C40" s="31" t="s">
        <v>55</v>
      </c>
      <c r="D40" s="13">
        <f>VLOOKUP(C40,Sheet3!A:T,7,0)</f>
        <v>2</v>
      </c>
      <c r="E40" s="13">
        <f>VLOOKUP(C40,Sheet3!A:T,8,0)</f>
        <v>5807</v>
      </c>
      <c r="F40" s="34">
        <f>VLOOKUP(C40,Sheet3!A:T,11,0)</f>
        <v>0</v>
      </c>
      <c r="G40" s="34">
        <f>VLOOKUP(C40,Sheet3!A:T,12,0)</f>
        <v>0</v>
      </c>
      <c r="H40" s="34">
        <f>VLOOKUP(C40,Sheet3!A:T,16,0)</f>
        <v>0</v>
      </c>
      <c r="I40" s="34">
        <f>VLOOKUP(C40,Sheet3!A:T,17,0)</f>
        <v>0</v>
      </c>
      <c r="J40" s="34">
        <f>VLOOKUP(C40,Sheet3!A:U,21,0)</f>
        <v>0</v>
      </c>
      <c r="K40" s="34">
        <f>VLOOKUP(C40,Sheet3!A:Y,22,0)</f>
        <v>0</v>
      </c>
      <c r="M40" s="23"/>
      <c r="N40" s="23"/>
    </row>
    <row r="41" spans="2:14" ht="14.25" x14ac:dyDescent="0.15">
      <c r="B41" s="111"/>
      <c r="C41" s="31" t="s">
        <v>56</v>
      </c>
      <c r="D41" s="13">
        <f>VLOOKUP(C41,Sheet3!A:T,7,0)</f>
        <v>8</v>
      </c>
      <c r="E41" s="13">
        <f>VLOOKUP(C41,Sheet3!A:T,8,0)</f>
        <v>39328</v>
      </c>
      <c r="F41" s="34">
        <f>VLOOKUP(C41,Sheet3!A:T,11,0)</f>
        <v>0</v>
      </c>
      <c r="G41" s="34">
        <f>VLOOKUP(C41,Sheet3!A:T,12,0)</f>
        <v>0</v>
      </c>
      <c r="H41" s="34">
        <f>VLOOKUP(C41,Sheet3!A:T,16,0)</f>
        <v>0</v>
      </c>
      <c r="I41" s="34">
        <f>VLOOKUP(C41,Sheet3!A:T,17,0)</f>
        <v>0</v>
      </c>
      <c r="J41" s="34">
        <f>VLOOKUP(C41,Sheet3!A:U,21,0)</f>
        <v>0</v>
      </c>
      <c r="K41" s="34">
        <f>VLOOKUP(C41,Sheet3!A:Y,22,0)</f>
        <v>0</v>
      </c>
      <c r="M41" s="23"/>
      <c r="N41" s="23"/>
    </row>
    <row r="42" spans="2:14" ht="16.5" customHeight="1" x14ac:dyDescent="0.15">
      <c r="B42" s="111"/>
      <c r="C42" s="31" t="s">
        <v>57</v>
      </c>
      <c r="D42" s="13">
        <f>VLOOKUP(C42,Sheet3!A:T,7,0)</f>
        <v>6</v>
      </c>
      <c r="E42" s="13">
        <f>VLOOKUP(C42,Sheet3!A:T,8,0)</f>
        <v>8623</v>
      </c>
      <c r="F42" s="32"/>
      <c r="G42" s="37" t="s">
        <v>24</v>
      </c>
      <c r="H42" s="34">
        <f>VLOOKUP(C42,Sheet3!A:T,16,0)</f>
        <v>0</v>
      </c>
      <c r="I42" s="34">
        <f>VLOOKUP(C42,Sheet3!A:T,17,0)</f>
        <v>0</v>
      </c>
      <c r="J42" s="34">
        <f>VLOOKUP(C42,Sheet3!A:U,21,0)</f>
        <v>0</v>
      </c>
      <c r="K42" s="34">
        <f>VLOOKUP(C42,Sheet3!A:Y,22,0)</f>
        <v>0</v>
      </c>
      <c r="M42" s="23"/>
      <c r="N42" s="23"/>
    </row>
    <row r="43" spans="2:14" ht="14.25" x14ac:dyDescent="0.15">
      <c r="B43" s="111"/>
      <c r="C43" s="31" t="s">
        <v>58</v>
      </c>
      <c r="D43" s="13">
        <f>VLOOKUP(C43,Sheet3!A:T,7,0)</f>
        <v>4</v>
      </c>
      <c r="E43" s="13">
        <f>VLOOKUP(C43,Sheet3!A:T,8,0)</f>
        <v>9660</v>
      </c>
      <c r="F43" s="32"/>
      <c r="G43" s="37" t="s">
        <v>24</v>
      </c>
      <c r="H43" s="32"/>
      <c r="I43" s="37" t="s">
        <v>24</v>
      </c>
      <c r="J43" s="34" t="str">
        <f>VLOOKUP(C43,Sheet3!A:U,19,0)</f>
        <v>-</v>
      </c>
      <c r="K43" s="34" t="str">
        <f>VLOOKUP(C43,Sheet3!A:T,20,0)</f>
        <v>-</v>
      </c>
      <c r="M43" s="23"/>
      <c r="N43" s="23"/>
    </row>
    <row r="44" spans="2:14" ht="14.25" x14ac:dyDescent="0.15">
      <c r="B44" s="111"/>
      <c r="C44" s="31" t="s">
        <v>59</v>
      </c>
      <c r="D44" s="13">
        <f>VLOOKUP(C44,Sheet3!A:T,7,0)</f>
        <v>3</v>
      </c>
      <c r="E44" s="13">
        <f>VLOOKUP(C44,Sheet3!A:T,8,0)</f>
        <v>2479</v>
      </c>
      <c r="F44" s="34">
        <f>VLOOKUP(C44,Sheet3!A:T,11,0)</f>
        <v>0</v>
      </c>
      <c r="G44" s="34">
        <f>VLOOKUP(C44,Sheet3!A:T,12,0)</f>
        <v>0</v>
      </c>
      <c r="H44" s="34">
        <f>VLOOKUP(C44,Sheet3!A:T,16,0)</f>
        <v>0</v>
      </c>
      <c r="I44" s="34">
        <f>VLOOKUP(C44,Sheet3!A:T,17,0)</f>
        <v>0</v>
      </c>
      <c r="J44" s="34" t="str">
        <f>VLOOKUP(C44,Sheet3!A:U,19,0)</f>
        <v>-</v>
      </c>
      <c r="K44" s="34">
        <f>VLOOKUP(C44,Sheet3!A:T,20,0)</f>
        <v>0</v>
      </c>
      <c r="M44" s="23"/>
      <c r="N44" s="23"/>
    </row>
    <row r="45" spans="2:14" ht="14.25" x14ac:dyDescent="0.15">
      <c r="B45" s="111"/>
      <c r="C45" s="31" t="s">
        <v>60</v>
      </c>
      <c r="D45" s="13">
        <f>VLOOKUP(C45,Sheet3!A:T,7,0)</f>
        <v>3</v>
      </c>
      <c r="E45" s="13">
        <f>VLOOKUP(C45,Sheet3!A:T,8,0)</f>
        <v>5150</v>
      </c>
      <c r="F45" s="32"/>
      <c r="G45" s="38" t="s">
        <v>24</v>
      </c>
      <c r="H45" s="32"/>
      <c r="I45" s="38" t="s">
        <v>24</v>
      </c>
      <c r="J45" s="32"/>
      <c r="K45" s="38" t="s">
        <v>24</v>
      </c>
      <c r="M45" s="23"/>
      <c r="N45" s="23"/>
    </row>
    <row r="46" spans="2:14" ht="14.25" x14ac:dyDescent="0.15">
      <c r="B46" s="112" t="s">
        <v>61</v>
      </c>
      <c r="C46" s="31" t="s">
        <v>62</v>
      </c>
      <c r="D46" s="13">
        <f>VLOOKUP(C46,Sheet3!A:T,7,0)</f>
        <v>10</v>
      </c>
      <c r="E46" s="13">
        <f>VLOOKUP(C46,Sheet3!A:T,8,0)</f>
        <v>15981</v>
      </c>
      <c r="F46" s="34">
        <f>VLOOKUP(C46,Sheet3!A:T,11,0)</f>
        <v>3</v>
      </c>
      <c r="G46" s="34">
        <f>VLOOKUP(C46,Sheet3!A:T,12,0)</f>
        <v>4186</v>
      </c>
      <c r="H46" s="34">
        <f>VLOOKUP(C46,Sheet3!A:T,16,0)</f>
        <v>1</v>
      </c>
      <c r="I46" s="34">
        <f>VLOOKUP(C46,Sheet3!A:T,17,0)</f>
        <v>1880</v>
      </c>
      <c r="J46" s="34">
        <f>VLOOKUP(C46,Sheet3!A:U,21,0)</f>
        <v>0</v>
      </c>
      <c r="K46" s="34">
        <f>VLOOKUP(C46,Sheet3!A:Y,22,0)</f>
        <v>0</v>
      </c>
      <c r="M46" s="23"/>
      <c r="N46" s="23"/>
    </row>
    <row r="47" spans="2:14" ht="14.25" x14ac:dyDescent="0.15">
      <c r="B47" s="112"/>
      <c r="C47" s="31" t="s">
        <v>63</v>
      </c>
      <c r="D47" s="13">
        <f>VLOOKUP(C47,Sheet3!A:T,7,0)</f>
        <v>1</v>
      </c>
      <c r="E47" s="13">
        <f>VLOOKUP(C47,Sheet3!A:T,8,0)</f>
        <v>2985</v>
      </c>
      <c r="F47" s="34">
        <f>VLOOKUP(C47,Sheet3!A:T,11,0)</f>
        <v>0</v>
      </c>
      <c r="G47" s="34">
        <f>VLOOKUP(C47,Sheet3!A:T,12,0)</f>
        <v>0</v>
      </c>
      <c r="H47" s="34">
        <f>VLOOKUP(C47,Sheet3!A:T,16,0)</f>
        <v>0</v>
      </c>
      <c r="I47" s="34">
        <f>VLOOKUP(C47,Sheet3!A:T,17,0)</f>
        <v>0</v>
      </c>
      <c r="J47" s="34">
        <f>VLOOKUP(C47,Sheet3!A:U,21,0)</f>
        <v>0</v>
      </c>
      <c r="K47" s="34">
        <f>VLOOKUP(C47,Sheet3!A:Y,22,0)</f>
        <v>0</v>
      </c>
      <c r="M47" s="23"/>
      <c r="N47" s="23"/>
    </row>
    <row r="48" spans="2:14" ht="14.25" x14ac:dyDescent="0.15">
      <c r="B48" s="112"/>
      <c r="C48" s="31" t="s">
        <v>64</v>
      </c>
      <c r="D48" s="13">
        <f>VLOOKUP(C48,Sheet3!A:T,7,0)</f>
        <v>2</v>
      </c>
      <c r="E48" s="13">
        <f>VLOOKUP(C48,Sheet3!A:T,8,0)</f>
        <v>4361</v>
      </c>
      <c r="F48" s="39"/>
      <c r="G48" s="37" t="s">
        <v>24</v>
      </c>
      <c r="H48" s="32"/>
      <c r="I48" s="37" t="s">
        <v>24</v>
      </c>
      <c r="J48" s="32"/>
      <c r="K48" s="37" t="s">
        <v>24</v>
      </c>
      <c r="M48" s="23"/>
      <c r="N48" s="23"/>
    </row>
    <row r="49" spans="2:16" ht="14.25" x14ac:dyDescent="0.15">
      <c r="B49" s="112"/>
      <c r="C49" s="31" t="s">
        <v>65</v>
      </c>
      <c r="D49" s="13">
        <f>VLOOKUP(C49,Sheet3!A:T,7,0)</f>
        <v>2</v>
      </c>
      <c r="E49" s="13">
        <f>VLOOKUP(C49,Sheet3!A:T,8,0)</f>
        <v>3706</v>
      </c>
      <c r="F49" s="39"/>
      <c r="G49" s="37"/>
      <c r="H49" s="32"/>
      <c r="I49" s="37"/>
      <c r="J49" s="32"/>
      <c r="K49" s="37"/>
      <c r="M49" s="23"/>
      <c r="N49" s="23"/>
    </row>
    <row r="50" spans="2:16" ht="14.25" x14ac:dyDescent="0.15">
      <c r="B50" s="112"/>
      <c r="C50" s="31" t="s">
        <v>66</v>
      </c>
      <c r="D50" s="13">
        <f>VLOOKUP(C50,Sheet3!A:T,7,0)</f>
        <v>3</v>
      </c>
      <c r="E50" s="13">
        <f>VLOOKUP(C50,Sheet3!A:T,8,0)</f>
        <v>4572</v>
      </c>
      <c r="F50" s="39"/>
      <c r="G50" s="37" t="s">
        <v>24</v>
      </c>
      <c r="H50" s="32"/>
      <c r="I50" s="37" t="s">
        <v>24</v>
      </c>
      <c r="J50" s="32"/>
      <c r="K50" s="37" t="s">
        <v>24</v>
      </c>
      <c r="M50" s="23"/>
      <c r="N50" s="23"/>
    </row>
    <row r="51" spans="2:16" ht="14.25" x14ac:dyDescent="0.15">
      <c r="B51" s="112"/>
      <c r="C51" s="31" t="s">
        <v>67</v>
      </c>
      <c r="D51" s="13">
        <f>VLOOKUP(C51,Sheet3!A:T,7,0)</f>
        <v>0</v>
      </c>
      <c r="E51" s="13">
        <f>VLOOKUP(C51,Sheet3!A:T,8,0)</f>
        <v>0</v>
      </c>
      <c r="F51" s="32"/>
      <c r="G51" s="37" t="s">
        <v>24</v>
      </c>
      <c r="H51" s="32"/>
      <c r="I51" s="37" t="s">
        <v>24</v>
      </c>
      <c r="J51" s="32"/>
      <c r="K51" s="37" t="s">
        <v>24</v>
      </c>
      <c r="M51" s="23"/>
      <c r="N51" s="23"/>
    </row>
    <row r="52" spans="2:16" ht="14.25" x14ac:dyDescent="0.15">
      <c r="B52" s="112"/>
      <c r="C52" s="31" t="s">
        <v>68</v>
      </c>
      <c r="D52" s="13">
        <f>VLOOKUP(C52,Sheet3!A:T,7,0)</f>
        <v>3</v>
      </c>
      <c r="E52" s="13">
        <f>VLOOKUP(C52,Sheet3!A:T,8,0)</f>
        <v>3041</v>
      </c>
      <c r="F52" s="32"/>
      <c r="G52" s="37" t="s">
        <v>24</v>
      </c>
      <c r="H52" s="34" t="str">
        <f>VLOOKUP(C52,Sheet3!A:T,14,0)</f>
        <v>-</v>
      </c>
      <c r="I52" s="34" t="str">
        <f>VLOOKUP(C52,Sheet3!A:T,15,0)</f>
        <v>-</v>
      </c>
      <c r="J52" s="32"/>
      <c r="K52" s="37" t="s">
        <v>24</v>
      </c>
      <c r="M52" s="23"/>
      <c r="N52" s="23"/>
    </row>
    <row r="53" spans="2:16" ht="14.25" x14ac:dyDescent="0.15">
      <c r="B53" s="112"/>
      <c r="C53" s="31" t="s">
        <v>69</v>
      </c>
      <c r="D53" s="13">
        <f>VLOOKUP(C53,Sheet3!A:T,7,0)</f>
        <v>2</v>
      </c>
      <c r="E53" s="13">
        <f>VLOOKUP(C53,Sheet3!A:T,8,0)</f>
        <v>3930</v>
      </c>
      <c r="F53" s="32"/>
      <c r="G53" s="37" t="s">
        <v>24</v>
      </c>
      <c r="H53" s="32"/>
      <c r="I53" s="37" t="s">
        <v>24</v>
      </c>
      <c r="J53" s="32"/>
      <c r="K53" s="37" t="s">
        <v>24</v>
      </c>
      <c r="M53" s="23"/>
      <c r="N53" s="23"/>
    </row>
    <row r="54" spans="2:16" ht="14.25" x14ac:dyDescent="0.15">
      <c r="B54" s="112" t="s">
        <v>70</v>
      </c>
      <c r="C54" s="31" t="s">
        <v>71</v>
      </c>
      <c r="D54" s="13">
        <f>VLOOKUP(C54,Sheet3!A:T,7,0)</f>
        <v>0</v>
      </c>
      <c r="E54" s="13">
        <f>VLOOKUP(C54,Sheet3!A:T,8,0)</f>
        <v>0</v>
      </c>
      <c r="F54" s="32"/>
      <c r="G54" s="37" t="s">
        <v>24</v>
      </c>
      <c r="H54" s="34" t="str">
        <f>VLOOKUP(C54,Sheet3!A:T,14,0)</f>
        <v>-</v>
      </c>
      <c r="I54" s="34" t="str">
        <f>VLOOKUP(C54,Sheet3!A:T,15,0)</f>
        <v>-</v>
      </c>
      <c r="J54" s="34">
        <f>VLOOKUP(C54,Sheet3!A:U,21,0)</f>
        <v>0</v>
      </c>
      <c r="K54" s="34">
        <f>VLOOKUP(C54,Sheet3!A:Y,22,0)</f>
        <v>0</v>
      </c>
      <c r="M54" s="23"/>
      <c r="N54" s="23"/>
    </row>
    <row r="55" spans="2:16" ht="14.25" x14ac:dyDescent="0.15">
      <c r="B55" s="112"/>
      <c r="C55" s="31" t="s">
        <v>72</v>
      </c>
      <c r="D55" s="13">
        <f>VLOOKUP(C55,Sheet3!A:T,7,0)</f>
        <v>0</v>
      </c>
      <c r="E55" s="13">
        <f>VLOOKUP(C55,Sheet3!A:T,8,0)</f>
        <v>0</v>
      </c>
      <c r="F55" s="32"/>
      <c r="G55" s="37" t="s">
        <v>24</v>
      </c>
      <c r="H55" s="32"/>
      <c r="I55" s="37" t="s">
        <v>24</v>
      </c>
      <c r="J55" s="32"/>
      <c r="K55" s="37" t="s">
        <v>24</v>
      </c>
      <c r="M55" s="23"/>
      <c r="N55" s="23"/>
    </row>
    <row r="56" spans="2:16" ht="14.25" x14ac:dyDescent="0.15">
      <c r="B56" s="112"/>
      <c r="C56" s="31" t="s">
        <v>73</v>
      </c>
      <c r="D56" s="13">
        <f>VLOOKUP(C56,Sheet3!A:T,7,0)</f>
        <v>0</v>
      </c>
      <c r="E56" s="13">
        <f>VLOOKUP(C56,Sheet3!A:T,8,0)</f>
        <v>0</v>
      </c>
      <c r="F56" s="32"/>
      <c r="G56" s="37" t="s">
        <v>24</v>
      </c>
      <c r="H56" s="32"/>
      <c r="I56" s="37" t="s">
        <v>24</v>
      </c>
      <c r="J56" s="32"/>
      <c r="K56" s="37" t="s">
        <v>24</v>
      </c>
      <c r="M56" s="23"/>
      <c r="N56" s="23"/>
    </row>
    <row r="57" spans="2:16" ht="14.25" x14ac:dyDescent="0.15">
      <c r="B57" s="112"/>
      <c r="C57" s="31" t="s">
        <v>74</v>
      </c>
      <c r="D57" s="13">
        <f>VLOOKUP(C57,Sheet3!A:T,7,0)</f>
        <v>1</v>
      </c>
      <c r="E57" s="13">
        <f>VLOOKUP(C57,Sheet3!A:T,8,0)</f>
        <v>1560</v>
      </c>
      <c r="F57" s="35"/>
      <c r="G57" s="40" t="s">
        <v>24</v>
      </c>
      <c r="H57" s="35"/>
      <c r="I57" s="40" t="s">
        <v>24</v>
      </c>
      <c r="J57" s="35"/>
      <c r="K57" s="40" t="s">
        <v>24</v>
      </c>
      <c r="M57" s="23"/>
      <c r="N57" s="23"/>
    </row>
    <row r="58" spans="2:16" ht="14.25" x14ac:dyDescent="0.15">
      <c r="B58" s="112"/>
      <c r="C58" s="31" t="s">
        <v>75</v>
      </c>
      <c r="D58" s="13">
        <f>VLOOKUP(C58,Sheet3!A:T,7,0)</f>
        <v>0</v>
      </c>
      <c r="E58" s="13">
        <f>VLOOKUP(C58,Sheet3!A:T,8,0)</f>
        <v>0</v>
      </c>
      <c r="F58" s="35"/>
      <c r="G58" s="41" t="s">
        <v>24</v>
      </c>
      <c r="H58" s="35"/>
      <c r="I58" s="41" t="s">
        <v>24</v>
      </c>
      <c r="J58" s="35"/>
      <c r="K58" s="41" t="s">
        <v>24</v>
      </c>
      <c r="M58" s="23"/>
      <c r="N58" s="23"/>
    </row>
    <row r="59" spans="2:16" ht="14.25" x14ac:dyDescent="0.15">
      <c r="B59" s="112"/>
      <c r="C59" s="31" t="s">
        <v>76</v>
      </c>
      <c r="D59" s="13">
        <f>VLOOKUP(C59,Sheet3!A:T,7,0)</f>
        <v>1</v>
      </c>
      <c r="E59" s="13">
        <f>VLOOKUP(C59,Sheet3!A:T,8,0)</f>
        <v>1538</v>
      </c>
      <c r="F59" s="35"/>
      <c r="G59" s="41" t="s">
        <v>24</v>
      </c>
      <c r="H59" s="34">
        <f>VLOOKUP(C59,Sheet3!A:T,16,0)</f>
        <v>0</v>
      </c>
      <c r="I59" s="34">
        <f>VLOOKUP(C59,Sheet3!A:T,17,0)</f>
        <v>0</v>
      </c>
      <c r="J59" s="32"/>
      <c r="K59" s="33" t="s">
        <v>24</v>
      </c>
      <c r="L59" s="44"/>
      <c r="M59" s="22"/>
      <c r="N59" s="23"/>
      <c r="O59" s="23"/>
      <c r="P59" s="23"/>
    </row>
    <row r="60" spans="2:16" ht="14.25" x14ac:dyDescent="0.15">
      <c r="B60" s="42" t="s">
        <v>77</v>
      </c>
      <c r="C60" s="31" t="s">
        <v>78</v>
      </c>
      <c r="D60" s="13">
        <f>VLOOKUP(C60,Sheet3!A:T,7,0)</f>
        <v>1</v>
      </c>
      <c r="E60" s="13">
        <f>VLOOKUP(C60,Sheet3!A:T,8,0)</f>
        <v>2685</v>
      </c>
      <c r="F60" s="34">
        <f>VLOOKUP(C60,Sheet3!A:T,11,0)</f>
        <v>0</v>
      </c>
      <c r="G60" s="34">
        <f>VLOOKUP(C60,Sheet3!A:T,12,0)</f>
        <v>0</v>
      </c>
      <c r="H60" s="34">
        <f>VLOOKUP(C60,Sheet3!A:T,16,0)</f>
        <v>0</v>
      </c>
      <c r="I60" s="34">
        <f>VLOOKUP(C60,Sheet3!A:T,17,0)</f>
        <v>0</v>
      </c>
      <c r="J60" s="34">
        <f>VLOOKUP(C60,Sheet3!A:U,21,0)</f>
        <v>0</v>
      </c>
      <c r="K60" s="34">
        <f>VLOOKUP(C60,Sheet3!A:Y,22,0)</f>
        <v>0</v>
      </c>
      <c r="L60" s="44"/>
      <c r="M60" s="22"/>
      <c r="N60" s="23"/>
      <c r="O60" s="23"/>
      <c r="P60" s="23"/>
    </row>
    <row r="61" spans="2:16" ht="15" x14ac:dyDescent="0.15">
      <c r="B61" s="43" t="s">
        <v>79</v>
      </c>
      <c r="C61" s="12"/>
      <c r="D61" s="13">
        <f t="shared" ref="D61:K61" si="0">SUM(D10:D60)</f>
        <v>170</v>
      </c>
      <c r="E61" s="13">
        <f t="shared" si="0"/>
        <v>333993</v>
      </c>
      <c r="F61" s="13">
        <f t="shared" si="0"/>
        <v>12</v>
      </c>
      <c r="G61" s="13">
        <f t="shared" si="0"/>
        <v>24472</v>
      </c>
      <c r="H61" s="13">
        <f t="shared" si="0"/>
        <v>5</v>
      </c>
      <c r="I61" s="13">
        <f t="shared" si="0"/>
        <v>9134</v>
      </c>
      <c r="J61" s="13">
        <f t="shared" si="0"/>
        <v>4</v>
      </c>
      <c r="K61" s="13">
        <f t="shared" si="0"/>
        <v>5480</v>
      </c>
      <c r="L61" s="45"/>
      <c r="M61" s="25"/>
      <c r="N61" s="24"/>
      <c r="O61" s="26"/>
    </row>
    <row r="62" spans="2:16" ht="14.25" customHeight="1" x14ac:dyDescent="0.3">
      <c r="B62" s="92" t="s">
        <v>80</v>
      </c>
      <c r="C62" s="93"/>
      <c r="D62" s="93"/>
      <c r="E62" s="93"/>
      <c r="F62" s="93"/>
      <c r="G62" s="93"/>
      <c r="H62" s="93"/>
      <c r="I62" s="93"/>
      <c r="J62" s="93"/>
      <c r="K62" s="94"/>
      <c r="M62" s="20"/>
      <c r="N62" s="23"/>
      <c r="O62" s="20"/>
    </row>
    <row r="63" spans="2:16" ht="65.25" customHeight="1" x14ac:dyDescent="0.15">
      <c r="B63" s="95" t="str">
        <f>同期!A7</f>
        <v xml:space="preserve">本周天王销售170只，333993元，平均单价1965元,比去年同期下降上升42410元，同比上升15%；
本周飞亚达销售12只，24472元，平均单价2039元，同比上升82%；
本周罗西尼销售5只，9134元，平均单价1827元，同比下降36%；
本周依 波销售4只,5480元，平均单价1370元，同比下降50%。                                   </v>
      </c>
      <c r="C63" s="96"/>
      <c r="D63" s="96"/>
      <c r="E63" s="96"/>
      <c r="F63" s="96"/>
      <c r="G63" s="96"/>
      <c r="H63" s="96"/>
      <c r="I63" s="96"/>
      <c r="J63" s="96"/>
      <c r="K63" s="96"/>
      <c r="L63" s="45"/>
      <c r="M63" s="23"/>
      <c r="N63" s="23"/>
      <c r="O63" s="23"/>
      <c r="P63" s="23"/>
    </row>
    <row r="64" spans="2:16" ht="29.25" customHeight="1" x14ac:dyDescent="0.15">
      <c r="B64" s="97" t="s">
        <v>81</v>
      </c>
      <c r="C64" s="98"/>
      <c r="D64" s="98"/>
      <c r="E64" s="98"/>
      <c r="F64" s="98"/>
      <c r="G64" s="98"/>
      <c r="H64" s="98"/>
      <c r="I64" s="98"/>
      <c r="J64" s="98"/>
      <c r="K64" s="99"/>
      <c r="L64" s="47"/>
      <c r="M64" s="10"/>
      <c r="N64" s="10"/>
      <c r="O64" s="23"/>
    </row>
    <row r="65" spans="1:21" ht="35.25" customHeight="1" x14ac:dyDescent="0.15">
      <c r="B65" s="95" t="s">
        <v>82</v>
      </c>
      <c r="C65" s="95"/>
      <c r="D65" s="95"/>
      <c r="E65" s="95"/>
      <c r="F65" s="95"/>
      <c r="G65" s="95"/>
      <c r="H65" s="95"/>
      <c r="I65" s="95"/>
      <c r="J65" s="95"/>
      <c r="K65" s="95"/>
      <c r="M65" s="48"/>
      <c r="N65" s="48"/>
      <c r="O65" s="48"/>
      <c r="P65" s="48"/>
      <c r="Q65" s="48"/>
      <c r="R65" s="48"/>
      <c r="S65" s="48"/>
      <c r="T65" s="48"/>
      <c r="U65" s="48"/>
    </row>
    <row r="66" spans="1:21" ht="23.25" customHeight="1" x14ac:dyDescent="0.15">
      <c r="B66" s="97" t="s">
        <v>83</v>
      </c>
      <c r="C66" s="98"/>
      <c r="D66" s="98"/>
      <c r="E66" s="98"/>
      <c r="F66" s="98"/>
      <c r="G66" s="98"/>
      <c r="H66" s="98"/>
      <c r="I66" s="98"/>
      <c r="J66" s="98"/>
      <c r="K66" s="99"/>
      <c r="L66" s="47"/>
      <c r="M66" s="48"/>
      <c r="N66" s="48"/>
      <c r="O66" s="48"/>
      <c r="P66" s="48"/>
      <c r="Q66" s="48"/>
      <c r="R66" s="48"/>
      <c r="S66" s="48"/>
      <c r="T66" s="48"/>
      <c r="U66" s="48"/>
    </row>
    <row r="67" spans="1:21" ht="32.25" customHeight="1" x14ac:dyDescent="0.15">
      <c r="A67" s="11" t="s">
        <v>84</v>
      </c>
      <c r="B67" s="100" t="s">
        <v>132</v>
      </c>
      <c r="C67" s="101"/>
      <c r="D67" s="101"/>
      <c r="E67" s="101"/>
      <c r="F67" s="101"/>
      <c r="G67" s="101"/>
      <c r="H67" s="101"/>
      <c r="I67" s="101"/>
      <c r="J67" s="101"/>
      <c r="K67" s="102"/>
      <c r="M67" s="48"/>
      <c r="N67" s="48"/>
      <c r="O67" s="48"/>
      <c r="P67" s="48"/>
      <c r="Q67" s="48"/>
      <c r="R67" s="48"/>
      <c r="S67" s="48"/>
      <c r="T67" s="48"/>
      <c r="U67" s="48"/>
    </row>
    <row r="68" spans="1:21" ht="21.75" customHeight="1" x14ac:dyDescent="0.15">
      <c r="B68" s="97" t="s">
        <v>85</v>
      </c>
      <c r="C68" s="98"/>
      <c r="D68" s="98"/>
      <c r="E68" s="98"/>
      <c r="F68" s="98"/>
      <c r="G68" s="98"/>
      <c r="H68" s="98"/>
      <c r="I68" s="98"/>
      <c r="J68" s="98"/>
      <c r="K68" s="99"/>
      <c r="M68" s="10"/>
      <c r="N68" s="23"/>
      <c r="O68" s="23"/>
    </row>
    <row r="69" spans="1:21" ht="60" customHeight="1" x14ac:dyDescent="0.15">
      <c r="B69" s="103" t="str">
        <f>同期!A8</f>
        <v xml:space="preserve">全区销售较同期上升15%。 本周当区四家国产腕表品牌共销售373079元，其中天王表占比89.52%，飞亚达占比6.56%，罗西尼占比2.45%,依波占比1.47%。天王表的优势明显，在商场中占主导地位。 
平度购物、即墨佳乐家、城阳家佳源当区本周销售前三位。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104"/>
      <c r="D69" s="104"/>
      <c r="E69" s="104"/>
      <c r="F69" s="104"/>
      <c r="G69" s="104"/>
      <c r="H69" s="104"/>
      <c r="I69" s="104"/>
      <c r="J69" s="104"/>
      <c r="K69" s="105"/>
      <c r="M69" s="10"/>
      <c r="N69" s="23"/>
      <c r="O69" s="23"/>
    </row>
    <row r="70" spans="1:21" ht="27.75" customHeight="1" x14ac:dyDescent="0.15">
      <c r="B70" s="97" t="s">
        <v>86</v>
      </c>
      <c r="C70" s="98"/>
      <c r="D70" s="98"/>
      <c r="E70" s="98"/>
      <c r="F70" s="98"/>
      <c r="G70" s="98"/>
      <c r="H70" s="98"/>
      <c r="I70" s="98"/>
      <c r="J70" s="98"/>
      <c r="K70" s="99"/>
      <c r="M70" s="10"/>
      <c r="N70" s="10"/>
      <c r="O70" s="10"/>
    </row>
    <row r="71" spans="1:21" ht="29.25" customHeight="1" x14ac:dyDescent="0.3">
      <c r="B71" s="106" t="s">
        <v>124</v>
      </c>
      <c r="C71" s="107"/>
      <c r="D71" s="107"/>
      <c r="E71" s="107"/>
      <c r="F71" s="107"/>
      <c r="G71" s="107"/>
      <c r="H71" s="107"/>
      <c r="I71" s="107"/>
      <c r="J71" s="107"/>
      <c r="K71" s="108"/>
      <c r="L71" s="49"/>
    </row>
    <row r="72" spans="1:21" x14ac:dyDescent="0.15">
      <c r="B72" s="46"/>
      <c r="C72" s="46"/>
      <c r="D72" s="46"/>
      <c r="E72" s="46"/>
      <c r="F72" s="46"/>
      <c r="G72" s="46"/>
      <c r="H72" s="46"/>
      <c r="I72" s="46"/>
      <c r="J72" s="46"/>
      <c r="K72" s="46"/>
    </row>
    <row r="73" spans="1:21" x14ac:dyDescent="0.15">
      <c r="N73" s="10"/>
      <c r="O73" s="10"/>
    </row>
    <row r="74" spans="1:21" ht="14.25" x14ac:dyDescent="0.15">
      <c r="E74" s="18" t="s">
        <v>87</v>
      </c>
      <c r="N74" s="10"/>
      <c r="O74" s="10"/>
    </row>
    <row r="75" spans="1:21" ht="15" x14ac:dyDescent="0.3">
      <c r="G75" s="19"/>
      <c r="J75" s="20"/>
      <c r="N75" s="10"/>
      <c r="O75" s="10"/>
    </row>
    <row r="76" spans="1:21" x14ac:dyDescent="0.15">
      <c r="G76" s="19"/>
      <c r="L76" s="47"/>
      <c r="N76" s="10"/>
    </row>
    <row r="77" spans="1:21" ht="14.25" hidden="1" customHeight="1" x14ac:dyDescent="0.15">
      <c r="G77" s="19"/>
      <c r="L77" s="47"/>
      <c r="N77" s="10"/>
    </row>
    <row r="78" spans="1:21" x14ac:dyDescent="0.15">
      <c r="G78" s="19"/>
      <c r="L78" s="47"/>
      <c r="N78" s="10"/>
    </row>
    <row r="79" spans="1:21" s="10" customFormat="1" x14ac:dyDescent="0.15">
      <c r="B79" s="11"/>
      <c r="C79" s="11"/>
      <c r="D79" s="11"/>
      <c r="E79" s="11"/>
      <c r="F79" s="11"/>
      <c r="G79" s="19"/>
      <c r="H79" s="11"/>
      <c r="I79" s="11"/>
      <c r="J79" s="11"/>
      <c r="K79" s="11"/>
      <c r="L79" s="27"/>
    </row>
    <row r="80" spans="1:21" s="10" customFormat="1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27"/>
      <c r="M80" s="10" t="s">
        <v>84</v>
      </c>
    </row>
    <row r="81" spans="2:16" s="10" customFormat="1" x14ac:dyDescent="0.15">
      <c r="B81" s="11"/>
      <c r="C81" s="11"/>
      <c r="D81" s="11"/>
      <c r="E81" s="11"/>
      <c r="F81" s="11"/>
      <c r="G81" s="19"/>
      <c r="H81" s="11"/>
      <c r="I81" s="11"/>
      <c r="J81" s="11"/>
      <c r="K81" s="11"/>
      <c r="L81" s="27"/>
    </row>
    <row r="82" spans="2:16" x14ac:dyDescent="0.15">
      <c r="N82" s="10"/>
      <c r="O82" s="10"/>
      <c r="P82" s="10"/>
    </row>
    <row r="83" spans="2:16" x14ac:dyDescent="0.15">
      <c r="G83" s="19"/>
      <c r="N83" s="10"/>
      <c r="O83" s="10"/>
      <c r="P83" s="10"/>
    </row>
    <row r="85" spans="2:16" x14ac:dyDescent="0.15">
      <c r="N85" s="10"/>
      <c r="O85" s="10"/>
      <c r="P85" s="10"/>
    </row>
    <row r="86" spans="2:16" ht="16.5" customHeight="1" x14ac:dyDescent="0.15">
      <c r="N86" s="10"/>
      <c r="O86" s="10"/>
      <c r="P86" s="10"/>
    </row>
    <row r="87" spans="2:16" x14ac:dyDescent="0.15">
      <c r="N87" s="10"/>
      <c r="O87" s="10"/>
      <c r="P87" s="10"/>
    </row>
    <row r="88" spans="2:16" x14ac:dyDescent="0.15">
      <c r="N88" s="10"/>
      <c r="O88" s="10"/>
      <c r="P88" s="10"/>
    </row>
    <row r="89" spans="2:16" x14ac:dyDescent="0.15">
      <c r="N89" s="10"/>
      <c r="O89" s="10"/>
      <c r="P89" s="10"/>
    </row>
    <row r="90" spans="2:16" x14ac:dyDescent="0.15">
      <c r="N90" s="10"/>
      <c r="O90" s="10"/>
      <c r="P90" s="10"/>
    </row>
    <row r="91" spans="2:16" x14ac:dyDescent="0.15">
      <c r="N91" s="10"/>
      <c r="P91" s="10"/>
    </row>
    <row r="92" spans="2:16" x14ac:dyDescent="0.15">
      <c r="N92" s="10"/>
      <c r="P92" s="10"/>
    </row>
    <row r="93" spans="2:16" x14ac:dyDescent="0.15">
      <c r="P93" s="10"/>
    </row>
    <row r="94" spans="2:16" x14ac:dyDescent="0.15">
      <c r="P94" s="10"/>
    </row>
  </sheetData>
  <autoFilter ref="A9:WVU71" xr:uid="{00000000-0009-0000-0000-000000000000}"/>
  <mergeCells count="22">
    <mergeCell ref="B10:B30"/>
    <mergeCell ref="B31:B45"/>
    <mergeCell ref="B46:B53"/>
    <mergeCell ref="B54:B59"/>
    <mergeCell ref="C8:C9"/>
    <mergeCell ref="B67:K67"/>
    <mergeCell ref="B68:K68"/>
    <mergeCell ref="B69:K69"/>
    <mergeCell ref="B70:K70"/>
    <mergeCell ref="B71:K71"/>
    <mergeCell ref="B62:K62"/>
    <mergeCell ref="B63:K63"/>
    <mergeCell ref="B64:K64"/>
    <mergeCell ref="B65:K65"/>
    <mergeCell ref="B66:K66"/>
    <mergeCell ref="B5:K5"/>
    <mergeCell ref="B7:K7"/>
    <mergeCell ref="D8:E8"/>
    <mergeCell ref="F8:G8"/>
    <mergeCell ref="H8:I8"/>
    <mergeCell ref="J8:K8"/>
    <mergeCell ref="B8:B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D17" sqref="D17"/>
    </sheetView>
  </sheetViews>
  <sheetFormatPr defaultColWidth="9" defaultRowHeight="13.5" x14ac:dyDescent="0.15"/>
  <cols>
    <col min="1" max="1" width="15.875" style="11" customWidth="1"/>
    <col min="2" max="2" width="5.75" style="11" customWidth="1"/>
    <col min="3" max="3" width="10.25" style="11" customWidth="1"/>
    <col min="4" max="4" width="5.125" style="11" customWidth="1"/>
    <col min="5" max="5" width="10.25" style="11" customWidth="1"/>
    <col min="6" max="6" width="7" style="11" customWidth="1"/>
    <col min="7" max="7" width="9.25" style="11" customWidth="1"/>
    <col min="8" max="8" width="7" style="11" customWidth="1"/>
    <col min="9" max="9" width="12.5" style="11" customWidth="1"/>
    <col min="10" max="10" width="16" style="11" customWidth="1"/>
    <col min="11" max="11" width="9" style="11"/>
    <col min="12" max="12" width="9.5" style="11" customWidth="1"/>
    <col min="13" max="254" width="9" style="11"/>
    <col min="255" max="255" width="9" style="11" hidden="1" customWidth="1"/>
    <col min="256" max="256" width="6.875" style="11" customWidth="1"/>
    <col min="257" max="257" width="15.875" style="11" customWidth="1"/>
    <col min="258" max="258" width="5.75" style="11" customWidth="1"/>
    <col min="259" max="259" width="10.25" style="11" customWidth="1"/>
    <col min="260" max="260" width="5.125" style="11" customWidth="1"/>
    <col min="261" max="261" width="10.25" style="11" customWidth="1"/>
    <col min="262" max="262" width="5.375" style="11" customWidth="1"/>
    <col min="263" max="263" width="9.25" style="11" customWidth="1"/>
    <col min="264" max="264" width="7" style="11" customWidth="1"/>
    <col min="265" max="265" width="12.5" style="11" customWidth="1"/>
    <col min="266" max="266" width="16" style="11" customWidth="1"/>
    <col min="267" max="267" width="9" style="11"/>
    <col min="268" max="268" width="9.5" style="11" customWidth="1"/>
    <col min="269" max="510" width="9" style="11"/>
    <col min="511" max="511" width="9" style="11" hidden="1" customWidth="1"/>
    <col min="512" max="512" width="6.875" style="11" customWidth="1"/>
    <col min="513" max="513" width="15.875" style="11" customWidth="1"/>
    <col min="514" max="514" width="5.75" style="11" customWidth="1"/>
    <col min="515" max="515" width="10.25" style="11" customWidth="1"/>
    <col min="516" max="516" width="5.125" style="11" customWidth="1"/>
    <col min="517" max="517" width="10.25" style="11" customWidth="1"/>
    <col min="518" max="518" width="5.375" style="11" customWidth="1"/>
    <col min="519" max="519" width="9.25" style="11" customWidth="1"/>
    <col min="520" max="520" width="7" style="11" customWidth="1"/>
    <col min="521" max="521" width="12.5" style="11" customWidth="1"/>
    <col min="522" max="522" width="16" style="11" customWidth="1"/>
    <col min="523" max="523" width="9" style="11"/>
    <col min="524" max="524" width="9.5" style="11" customWidth="1"/>
    <col min="525" max="766" width="9" style="11"/>
    <col min="767" max="767" width="9" style="11" hidden="1" customWidth="1"/>
    <col min="768" max="768" width="6.875" style="11" customWidth="1"/>
    <col min="769" max="769" width="15.875" style="11" customWidth="1"/>
    <col min="770" max="770" width="5.75" style="11" customWidth="1"/>
    <col min="771" max="771" width="10.25" style="11" customWidth="1"/>
    <col min="772" max="772" width="5.125" style="11" customWidth="1"/>
    <col min="773" max="773" width="10.25" style="11" customWidth="1"/>
    <col min="774" max="774" width="5.375" style="11" customWidth="1"/>
    <col min="775" max="775" width="9.25" style="11" customWidth="1"/>
    <col min="776" max="776" width="7" style="11" customWidth="1"/>
    <col min="777" max="777" width="12.5" style="11" customWidth="1"/>
    <col min="778" max="778" width="16" style="11" customWidth="1"/>
    <col min="779" max="779" width="9" style="11"/>
    <col min="780" max="780" width="9.5" style="11" customWidth="1"/>
    <col min="781" max="1022" width="9" style="11"/>
    <col min="1023" max="1023" width="9" style="11" hidden="1" customWidth="1"/>
    <col min="1024" max="1024" width="6.875" style="11" customWidth="1"/>
    <col min="1025" max="1025" width="15.875" style="11" customWidth="1"/>
    <col min="1026" max="1026" width="5.75" style="11" customWidth="1"/>
    <col min="1027" max="1027" width="10.25" style="11" customWidth="1"/>
    <col min="1028" max="1028" width="5.125" style="11" customWidth="1"/>
    <col min="1029" max="1029" width="10.25" style="11" customWidth="1"/>
    <col min="1030" max="1030" width="5.375" style="11" customWidth="1"/>
    <col min="1031" max="1031" width="9.25" style="11" customWidth="1"/>
    <col min="1032" max="1032" width="7" style="11" customWidth="1"/>
    <col min="1033" max="1033" width="12.5" style="11" customWidth="1"/>
    <col min="1034" max="1034" width="16" style="11" customWidth="1"/>
    <col min="1035" max="1035" width="9" style="11"/>
    <col min="1036" max="1036" width="9.5" style="11" customWidth="1"/>
    <col min="1037" max="1278" width="9" style="11"/>
    <col min="1279" max="1279" width="9" style="11" hidden="1" customWidth="1"/>
    <col min="1280" max="1280" width="6.875" style="11" customWidth="1"/>
    <col min="1281" max="1281" width="15.875" style="11" customWidth="1"/>
    <col min="1282" max="1282" width="5.75" style="11" customWidth="1"/>
    <col min="1283" max="1283" width="10.25" style="11" customWidth="1"/>
    <col min="1284" max="1284" width="5.125" style="11" customWidth="1"/>
    <col min="1285" max="1285" width="10.25" style="11" customWidth="1"/>
    <col min="1286" max="1286" width="5.375" style="11" customWidth="1"/>
    <col min="1287" max="1287" width="9.25" style="11" customWidth="1"/>
    <col min="1288" max="1288" width="7" style="11" customWidth="1"/>
    <col min="1289" max="1289" width="12.5" style="11" customWidth="1"/>
    <col min="1290" max="1290" width="16" style="11" customWidth="1"/>
    <col min="1291" max="1291" width="9" style="11"/>
    <col min="1292" max="1292" width="9.5" style="11" customWidth="1"/>
    <col min="1293" max="1534" width="9" style="11"/>
    <col min="1535" max="1535" width="9" style="11" hidden="1" customWidth="1"/>
    <col min="1536" max="1536" width="6.875" style="11" customWidth="1"/>
    <col min="1537" max="1537" width="15.875" style="11" customWidth="1"/>
    <col min="1538" max="1538" width="5.75" style="11" customWidth="1"/>
    <col min="1539" max="1539" width="10.25" style="11" customWidth="1"/>
    <col min="1540" max="1540" width="5.125" style="11" customWidth="1"/>
    <col min="1541" max="1541" width="10.25" style="11" customWidth="1"/>
    <col min="1542" max="1542" width="5.375" style="11" customWidth="1"/>
    <col min="1543" max="1543" width="9.25" style="11" customWidth="1"/>
    <col min="1544" max="1544" width="7" style="11" customWidth="1"/>
    <col min="1545" max="1545" width="12.5" style="11" customWidth="1"/>
    <col min="1546" max="1546" width="16" style="11" customWidth="1"/>
    <col min="1547" max="1547" width="9" style="11"/>
    <col min="1548" max="1548" width="9.5" style="11" customWidth="1"/>
    <col min="1549" max="1790" width="9" style="11"/>
    <col min="1791" max="1791" width="9" style="11" hidden="1" customWidth="1"/>
    <col min="1792" max="1792" width="6.875" style="11" customWidth="1"/>
    <col min="1793" max="1793" width="15.875" style="11" customWidth="1"/>
    <col min="1794" max="1794" width="5.75" style="11" customWidth="1"/>
    <col min="1795" max="1795" width="10.25" style="11" customWidth="1"/>
    <col min="1796" max="1796" width="5.125" style="11" customWidth="1"/>
    <col min="1797" max="1797" width="10.25" style="11" customWidth="1"/>
    <col min="1798" max="1798" width="5.375" style="11" customWidth="1"/>
    <col min="1799" max="1799" width="9.25" style="11" customWidth="1"/>
    <col min="1800" max="1800" width="7" style="11" customWidth="1"/>
    <col min="1801" max="1801" width="12.5" style="11" customWidth="1"/>
    <col min="1802" max="1802" width="16" style="11" customWidth="1"/>
    <col min="1803" max="1803" width="9" style="11"/>
    <col min="1804" max="1804" width="9.5" style="11" customWidth="1"/>
    <col min="1805" max="2046" width="9" style="11"/>
    <col min="2047" max="2047" width="9" style="11" hidden="1" customWidth="1"/>
    <col min="2048" max="2048" width="6.875" style="11" customWidth="1"/>
    <col min="2049" max="2049" width="15.875" style="11" customWidth="1"/>
    <col min="2050" max="2050" width="5.75" style="11" customWidth="1"/>
    <col min="2051" max="2051" width="10.25" style="11" customWidth="1"/>
    <col min="2052" max="2052" width="5.125" style="11" customWidth="1"/>
    <col min="2053" max="2053" width="10.25" style="11" customWidth="1"/>
    <col min="2054" max="2054" width="5.375" style="11" customWidth="1"/>
    <col min="2055" max="2055" width="9.25" style="11" customWidth="1"/>
    <col min="2056" max="2056" width="7" style="11" customWidth="1"/>
    <col min="2057" max="2057" width="12.5" style="11" customWidth="1"/>
    <col min="2058" max="2058" width="16" style="11" customWidth="1"/>
    <col min="2059" max="2059" width="9" style="11"/>
    <col min="2060" max="2060" width="9.5" style="11" customWidth="1"/>
    <col min="2061" max="2302" width="9" style="11"/>
    <col min="2303" max="2303" width="9" style="11" hidden="1" customWidth="1"/>
    <col min="2304" max="2304" width="6.875" style="11" customWidth="1"/>
    <col min="2305" max="2305" width="15.875" style="11" customWidth="1"/>
    <col min="2306" max="2306" width="5.75" style="11" customWidth="1"/>
    <col min="2307" max="2307" width="10.25" style="11" customWidth="1"/>
    <col min="2308" max="2308" width="5.125" style="11" customWidth="1"/>
    <col min="2309" max="2309" width="10.25" style="11" customWidth="1"/>
    <col min="2310" max="2310" width="5.375" style="11" customWidth="1"/>
    <col min="2311" max="2311" width="9.25" style="11" customWidth="1"/>
    <col min="2312" max="2312" width="7" style="11" customWidth="1"/>
    <col min="2313" max="2313" width="12.5" style="11" customWidth="1"/>
    <col min="2314" max="2314" width="16" style="11" customWidth="1"/>
    <col min="2315" max="2315" width="9" style="11"/>
    <col min="2316" max="2316" width="9.5" style="11" customWidth="1"/>
    <col min="2317" max="2558" width="9" style="11"/>
    <col min="2559" max="2559" width="9" style="11" hidden="1" customWidth="1"/>
    <col min="2560" max="2560" width="6.875" style="11" customWidth="1"/>
    <col min="2561" max="2561" width="15.875" style="11" customWidth="1"/>
    <col min="2562" max="2562" width="5.75" style="11" customWidth="1"/>
    <col min="2563" max="2563" width="10.25" style="11" customWidth="1"/>
    <col min="2564" max="2564" width="5.125" style="11" customWidth="1"/>
    <col min="2565" max="2565" width="10.25" style="11" customWidth="1"/>
    <col min="2566" max="2566" width="5.375" style="11" customWidth="1"/>
    <col min="2567" max="2567" width="9.25" style="11" customWidth="1"/>
    <col min="2568" max="2568" width="7" style="11" customWidth="1"/>
    <col min="2569" max="2569" width="12.5" style="11" customWidth="1"/>
    <col min="2570" max="2570" width="16" style="11" customWidth="1"/>
    <col min="2571" max="2571" width="9" style="11"/>
    <col min="2572" max="2572" width="9.5" style="11" customWidth="1"/>
    <col min="2573" max="2814" width="9" style="11"/>
    <col min="2815" max="2815" width="9" style="11" hidden="1" customWidth="1"/>
    <col min="2816" max="2816" width="6.875" style="11" customWidth="1"/>
    <col min="2817" max="2817" width="15.875" style="11" customWidth="1"/>
    <col min="2818" max="2818" width="5.75" style="11" customWidth="1"/>
    <col min="2819" max="2819" width="10.25" style="11" customWidth="1"/>
    <col min="2820" max="2820" width="5.125" style="11" customWidth="1"/>
    <col min="2821" max="2821" width="10.25" style="11" customWidth="1"/>
    <col min="2822" max="2822" width="5.375" style="11" customWidth="1"/>
    <col min="2823" max="2823" width="9.25" style="11" customWidth="1"/>
    <col min="2824" max="2824" width="7" style="11" customWidth="1"/>
    <col min="2825" max="2825" width="12.5" style="11" customWidth="1"/>
    <col min="2826" max="2826" width="16" style="11" customWidth="1"/>
    <col min="2827" max="2827" width="9" style="11"/>
    <col min="2828" max="2828" width="9.5" style="11" customWidth="1"/>
    <col min="2829" max="3070" width="9" style="11"/>
    <col min="3071" max="3071" width="9" style="11" hidden="1" customWidth="1"/>
    <col min="3072" max="3072" width="6.875" style="11" customWidth="1"/>
    <col min="3073" max="3073" width="15.875" style="11" customWidth="1"/>
    <col min="3074" max="3074" width="5.75" style="11" customWidth="1"/>
    <col min="3075" max="3075" width="10.25" style="11" customWidth="1"/>
    <col min="3076" max="3076" width="5.125" style="11" customWidth="1"/>
    <col min="3077" max="3077" width="10.25" style="11" customWidth="1"/>
    <col min="3078" max="3078" width="5.375" style="11" customWidth="1"/>
    <col min="3079" max="3079" width="9.25" style="11" customWidth="1"/>
    <col min="3080" max="3080" width="7" style="11" customWidth="1"/>
    <col min="3081" max="3081" width="12.5" style="11" customWidth="1"/>
    <col min="3082" max="3082" width="16" style="11" customWidth="1"/>
    <col min="3083" max="3083" width="9" style="11"/>
    <col min="3084" max="3084" width="9.5" style="11" customWidth="1"/>
    <col min="3085" max="3326" width="9" style="11"/>
    <col min="3327" max="3327" width="9" style="11" hidden="1" customWidth="1"/>
    <col min="3328" max="3328" width="6.875" style="11" customWidth="1"/>
    <col min="3329" max="3329" width="15.875" style="11" customWidth="1"/>
    <col min="3330" max="3330" width="5.75" style="11" customWidth="1"/>
    <col min="3331" max="3331" width="10.25" style="11" customWidth="1"/>
    <col min="3332" max="3332" width="5.125" style="11" customWidth="1"/>
    <col min="3333" max="3333" width="10.25" style="11" customWidth="1"/>
    <col min="3334" max="3334" width="5.375" style="11" customWidth="1"/>
    <col min="3335" max="3335" width="9.25" style="11" customWidth="1"/>
    <col min="3336" max="3336" width="7" style="11" customWidth="1"/>
    <col min="3337" max="3337" width="12.5" style="11" customWidth="1"/>
    <col min="3338" max="3338" width="16" style="11" customWidth="1"/>
    <col min="3339" max="3339" width="9" style="11"/>
    <col min="3340" max="3340" width="9.5" style="11" customWidth="1"/>
    <col min="3341" max="3582" width="9" style="11"/>
    <col min="3583" max="3583" width="9" style="11" hidden="1" customWidth="1"/>
    <col min="3584" max="3584" width="6.875" style="11" customWidth="1"/>
    <col min="3585" max="3585" width="15.875" style="11" customWidth="1"/>
    <col min="3586" max="3586" width="5.75" style="11" customWidth="1"/>
    <col min="3587" max="3587" width="10.25" style="11" customWidth="1"/>
    <col min="3588" max="3588" width="5.125" style="11" customWidth="1"/>
    <col min="3589" max="3589" width="10.25" style="11" customWidth="1"/>
    <col min="3590" max="3590" width="5.375" style="11" customWidth="1"/>
    <col min="3591" max="3591" width="9.25" style="11" customWidth="1"/>
    <col min="3592" max="3592" width="7" style="11" customWidth="1"/>
    <col min="3593" max="3593" width="12.5" style="11" customWidth="1"/>
    <col min="3594" max="3594" width="16" style="11" customWidth="1"/>
    <col min="3595" max="3595" width="9" style="11"/>
    <col min="3596" max="3596" width="9.5" style="11" customWidth="1"/>
    <col min="3597" max="3838" width="9" style="11"/>
    <col min="3839" max="3839" width="9" style="11" hidden="1" customWidth="1"/>
    <col min="3840" max="3840" width="6.875" style="11" customWidth="1"/>
    <col min="3841" max="3841" width="15.875" style="11" customWidth="1"/>
    <col min="3842" max="3842" width="5.75" style="11" customWidth="1"/>
    <col min="3843" max="3843" width="10.25" style="11" customWidth="1"/>
    <col min="3844" max="3844" width="5.125" style="11" customWidth="1"/>
    <col min="3845" max="3845" width="10.25" style="11" customWidth="1"/>
    <col min="3846" max="3846" width="5.375" style="11" customWidth="1"/>
    <col min="3847" max="3847" width="9.25" style="11" customWidth="1"/>
    <col min="3848" max="3848" width="7" style="11" customWidth="1"/>
    <col min="3849" max="3849" width="12.5" style="11" customWidth="1"/>
    <col min="3850" max="3850" width="16" style="11" customWidth="1"/>
    <col min="3851" max="3851" width="9" style="11"/>
    <col min="3852" max="3852" width="9.5" style="11" customWidth="1"/>
    <col min="3853" max="4094" width="9" style="11"/>
    <col min="4095" max="4095" width="9" style="11" hidden="1" customWidth="1"/>
    <col min="4096" max="4096" width="6.875" style="11" customWidth="1"/>
    <col min="4097" max="4097" width="15.875" style="11" customWidth="1"/>
    <col min="4098" max="4098" width="5.75" style="11" customWidth="1"/>
    <col min="4099" max="4099" width="10.25" style="11" customWidth="1"/>
    <col min="4100" max="4100" width="5.125" style="11" customWidth="1"/>
    <col min="4101" max="4101" width="10.25" style="11" customWidth="1"/>
    <col min="4102" max="4102" width="5.375" style="11" customWidth="1"/>
    <col min="4103" max="4103" width="9.25" style="11" customWidth="1"/>
    <col min="4104" max="4104" width="7" style="11" customWidth="1"/>
    <col min="4105" max="4105" width="12.5" style="11" customWidth="1"/>
    <col min="4106" max="4106" width="16" style="11" customWidth="1"/>
    <col min="4107" max="4107" width="9" style="11"/>
    <col min="4108" max="4108" width="9.5" style="11" customWidth="1"/>
    <col min="4109" max="4350" width="9" style="11"/>
    <col min="4351" max="4351" width="9" style="11" hidden="1" customWidth="1"/>
    <col min="4352" max="4352" width="6.875" style="11" customWidth="1"/>
    <col min="4353" max="4353" width="15.875" style="11" customWidth="1"/>
    <col min="4354" max="4354" width="5.75" style="11" customWidth="1"/>
    <col min="4355" max="4355" width="10.25" style="11" customWidth="1"/>
    <col min="4356" max="4356" width="5.125" style="11" customWidth="1"/>
    <col min="4357" max="4357" width="10.25" style="11" customWidth="1"/>
    <col min="4358" max="4358" width="5.375" style="11" customWidth="1"/>
    <col min="4359" max="4359" width="9.25" style="11" customWidth="1"/>
    <col min="4360" max="4360" width="7" style="11" customWidth="1"/>
    <col min="4361" max="4361" width="12.5" style="11" customWidth="1"/>
    <col min="4362" max="4362" width="16" style="11" customWidth="1"/>
    <col min="4363" max="4363" width="9" style="11"/>
    <col min="4364" max="4364" width="9.5" style="11" customWidth="1"/>
    <col min="4365" max="4606" width="9" style="11"/>
    <col min="4607" max="4607" width="9" style="11" hidden="1" customWidth="1"/>
    <col min="4608" max="4608" width="6.875" style="11" customWidth="1"/>
    <col min="4609" max="4609" width="15.875" style="11" customWidth="1"/>
    <col min="4610" max="4610" width="5.75" style="11" customWidth="1"/>
    <col min="4611" max="4611" width="10.25" style="11" customWidth="1"/>
    <col min="4612" max="4612" width="5.125" style="11" customWidth="1"/>
    <col min="4613" max="4613" width="10.25" style="11" customWidth="1"/>
    <col min="4614" max="4614" width="5.375" style="11" customWidth="1"/>
    <col min="4615" max="4615" width="9.25" style="11" customWidth="1"/>
    <col min="4616" max="4616" width="7" style="11" customWidth="1"/>
    <col min="4617" max="4617" width="12.5" style="11" customWidth="1"/>
    <col min="4618" max="4618" width="16" style="11" customWidth="1"/>
    <col min="4619" max="4619" width="9" style="11"/>
    <col min="4620" max="4620" width="9.5" style="11" customWidth="1"/>
    <col min="4621" max="4862" width="9" style="11"/>
    <col min="4863" max="4863" width="9" style="11" hidden="1" customWidth="1"/>
    <col min="4864" max="4864" width="6.875" style="11" customWidth="1"/>
    <col min="4865" max="4865" width="15.875" style="11" customWidth="1"/>
    <col min="4866" max="4866" width="5.75" style="11" customWidth="1"/>
    <col min="4867" max="4867" width="10.25" style="11" customWidth="1"/>
    <col min="4868" max="4868" width="5.125" style="11" customWidth="1"/>
    <col min="4869" max="4869" width="10.25" style="11" customWidth="1"/>
    <col min="4870" max="4870" width="5.375" style="11" customWidth="1"/>
    <col min="4871" max="4871" width="9.25" style="11" customWidth="1"/>
    <col min="4872" max="4872" width="7" style="11" customWidth="1"/>
    <col min="4873" max="4873" width="12.5" style="11" customWidth="1"/>
    <col min="4874" max="4874" width="16" style="11" customWidth="1"/>
    <col min="4875" max="4875" width="9" style="11"/>
    <col min="4876" max="4876" width="9.5" style="11" customWidth="1"/>
    <col min="4877" max="5118" width="9" style="11"/>
    <col min="5119" max="5119" width="9" style="11" hidden="1" customWidth="1"/>
    <col min="5120" max="5120" width="6.875" style="11" customWidth="1"/>
    <col min="5121" max="5121" width="15.875" style="11" customWidth="1"/>
    <col min="5122" max="5122" width="5.75" style="11" customWidth="1"/>
    <col min="5123" max="5123" width="10.25" style="11" customWidth="1"/>
    <col min="5124" max="5124" width="5.125" style="11" customWidth="1"/>
    <col min="5125" max="5125" width="10.25" style="11" customWidth="1"/>
    <col min="5126" max="5126" width="5.375" style="11" customWidth="1"/>
    <col min="5127" max="5127" width="9.25" style="11" customWidth="1"/>
    <col min="5128" max="5128" width="7" style="11" customWidth="1"/>
    <col min="5129" max="5129" width="12.5" style="11" customWidth="1"/>
    <col min="5130" max="5130" width="16" style="11" customWidth="1"/>
    <col min="5131" max="5131" width="9" style="11"/>
    <col min="5132" max="5132" width="9.5" style="11" customWidth="1"/>
    <col min="5133" max="5374" width="9" style="11"/>
    <col min="5375" max="5375" width="9" style="11" hidden="1" customWidth="1"/>
    <col min="5376" max="5376" width="6.875" style="11" customWidth="1"/>
    <col min="5377" max="5377" width="15.875" style="11" customWidth="1"/>
    <col min="5378" max="5378" width="5.75" style="11" customWidth="1"/>
    <col min="5379" max="5379" width="10.25" style="11" customWidth="1"/>
    <col min="5380" max="5380" width="5.125" style="11" customWidth="1"/>
    <col min="5381" max="5381" width="10.25" style="11" customWidth="1"/>
    <col min="5382" max="5382" width="5.375" style="11" customWidth="1"/>
    <col min="5383" max="5383" width="9.25" style="11" customWidth="1"/>
    <col min="5384" max="5384" width="7" style="11" customWidth="1"/>
    <col min="5385" max="5385" width="12.5" style="11" customWidth="1"/>
    <col min="5386" max="5386" width="16" style="11" customWidth="1"/>
    <col min="5387" max="5387" width="9" style="11"/>
    <col min="5388" max="5388" width="9.5" style="11" customWidth="1"/>
    <col min="5389" max="5630" width="9" style="11"/>
    <col min="5631" max="5631" width="9" style="11" hidden="1" customWidth="1"/>
    <col min="5632" max="5632" width="6.875" style="11" customWidth="1"/>
    <col min="5633" max="5633" width="15.875" style="11" customWidth="1"/>
    <col min="5634" max="5634" width="5.75" style="11" customWidth="1"/>
    <col min="5635" max="5635" width="10.25" style="11" customWidth="1"/>
    <col min="5636" max="5636" width="5.125" style="11" customWidth="1"/>
    <col min="5637" max="5637" width="10.25" style="11" customWidth="1"/>
    <col min="5638" max="5638" width="5.375" style="11" customWidth="1"/>
    <col min="5639" max="5639" width="9.25" style="11" customWidth="1"/>
    <col min="5640" max="5640" width="7" style="11" customWidth="1"/>
    <col min="5641" max="5641" width="12.5" style="11" customWidth="1"/>
    <col min="5642" max="5642" width="16" style="11" customWidth="1"/>
    <col min="5643" max="5643" width="9" style="11"/>
    <col min="5644" max="5644" width="9.5" style="11" customWidth="1"/>
    <col min="5645" max="5886" width="9" style="11"/>
    <col min="5887" max="5887" width="9" style="11" hidden="1" customWidth="1"/>
    <col min="5888" max="5888" width="6.875" style="11" customWidth="1"/>
    <col min="5889" max="5889" width="15.875" style="11" customWidth="1"/>
    <col min="5890" max="5890" width="5.75" style="11" customWidth="1"/>
    <col min="5891" max="5891" width="10.25" style="11" customWidth="1"/>
    <col min="5892" max="5892" width="5.125" style="11" customWidth="1"/>
    <col min="5893" max="5893" width="10.25" style="11" customWidth="1"/>
    <col min="5894" max="5894" width="5.375" style="11" customWidth="1"/>
    <col min="5895" max="5895" width="9.25" style="11" customWidth="1"/>
    <col min="5896" max="5896" width="7" style="11" customWidth="1"/>
    <col min="5897" max="5897" width="12.5" style="11" customWidth="1"/>
    <col min="5898" max="5898" width="16" style="11" customWidth="1"/>
    <col min="5899" max="5899" width="9" style="11"/>
    <col min="5900" max="5900" width="9.5" style="11" customWidth="1"/>
    <col min="5901" max="6142" width="9" style="11"/>
    <col min="6143" max="6143" width="9" style="11" hidden="1" customWidth="1"/>
    <col min="6144" max="6144" width="6.875" style="11" customWidth="1"/>
    <col min="6145" max="6145" width="15.875" style="11" customWidth="1"/>
    <col min="6146" max="6146" width="5.75" style="11" customWidth="1"/>
    <col min="6147" max="6147" width="10.25" style="11" customWidth="1"/>
    <col min="6148" max="6148" width="5.125" style="11" customWidth="1"/>
    <col min="6149" max="6149" width="10.25" style="11" customWidth="1"/>
    <col min="6150" max="6150" width="5.375" style="11" customWidth="1"/>
    <col min="6151" max="6151" width="9.25" style="11" customWidth="1"/>
    <col min="6152" max="6152" width="7" style="11" customWidth="1"/>
    <col min="6153" max="6153" width="12.5" style="11" customWidth="1"/>
    <col min="6154" max="6154" width="16" style="11" customWidth="1"/>
    <col min="6155" max="6155" width="9" style="11"/>
    <col min="6156" max="6156" width="9.5" style="11" customWidth="1"/>
    <col min="6157" max="6398" width="9" style="11"/>
    <col min="6399" max="6399" width="9" style="11" hidden="1" customWidth="1"/>
    <col min="6400" max="6400" width="6.875" style="11" customWidth="1"/>
    <col min="6401" max="6401" width="15.875" style="11" customWidth="1"/>
    <col min="6402" max="6402" width="5.75" style="11" customWidth="1"/>
    <col min="6403" max="6403" width="10.25" style="11" customWidth="1"/>
    <col min="6404" max="6404" width="5.125" style="11" customWidth="1"/>
    <col min="6405" max="6405" width="10.25" style="11" customWidth="1"/>
    <col min="6406" max="6406" width="5.375" style="11" customWidth="1"/>
    <col min="6407" max="6407" width="9.25" style="11" customWidth="1"/>
    <col min="6408" max="6408" width="7" style="11" customWidth="1"/>
    <col min="6409" max="6409" width="12.5" style="11" customWidth="1"/>
    <col min="6410" max="6410" width="16" style="11" customWidth="1"/>
    <col min="6411" max="6411" width="9" style="11"/>
    <col min="6412" max="6412" width="9.5" style="11" customWidth="1"/>
    <col min="6413" max="6654" width="9" style="11"/>
    <col min="6655" max="6655" width="9" style="11" hidden="1" customWidth="1"/>
    <col min="6656" max="6656" width="6.875" style="11" customWidth="1"/>
    <col min="6657" max="6657" width="15.875" style="11" customWidth="1"/>
    <col min="6658" max="6658" width="5.75" style="11" customWidth="1"/>
    <col min="6659" max="6659" width="10.25" style="11" customWidth="1"/>
    <col min="6660" max="6660" width="5.125" style="11" customWidth="1"/>
    <col min="6661" max="6661" width="10.25" style="11" customWidth="1"/>
    <col min="6662" max="6662" width="5.375" style="11" customWidth="1"/>
    <col min="6663" max="6663" width="9.25" style="11" customWidth="1"/>
    <col min="6664" max="6664" width="7" style="11" customWidth="1"/>
    <col min="6665" max="6665" width="12.5" style="11" customWidth="1"/>
    <col min="6666" max="6666" width="16" style="11" customWidth="1"/>
    <col min="6667" max="6667" width="9" style="11"/>
    <col min="6668" max="6668" width="9.5" style="11" customWidth="1"/>
    <col min="6669" max="6910" width="9" style="11"/>
    <col min="6911" max="6911" width="9" style="11" hidden="1" customWidth="1"/>
    <col min="6912" max="6912" width="6.875" style="11" customWidth="1"/>
    <col min="6913" max="6913" width="15.875" style="11" customWidth="1"/>
    <col min="6914" max="6914" width="5.75" style="11" customWidth="1"/>
    <col min="6915" max="6915" width="10.25" style="11" customWidth="1"/>
    <col min="6916" max="6916" width="5.125" style="11" customWidth="1"/>
    <col min="6917" max="6917" width="10.25" style="11" customWidth="1"/>
    <col min="6918" max="6918" width="5.375" style="11" customWidth="1"/>
    <col min="6919" max="6919" width="9.25" style="11" customWidth="1"/>
    <col min="6920" max="6920" width="7" style="11" customWidth="1"/>
    <col min="6921" max="6921" width="12.5" style="11" customWidth="1"/>
    <col min="6922" max="6922" width="16" style="11" customWidth="1"/>
    <col min="6923" max="6923" width="9" style="11"/>
    <col min="6924" max="6924" width="9.5" style="11" customWidth="1"/>
    <col min="6925" max="7166" width="9" style="11"/>
    <col min="7167" max="7167" width="9" style="11" hidden="1" customWidth="1"/>
    <col min="7168" max="7168" width="6.875" style="11" customWidth="1"/>
    <col min="7169" max="7169" width="15.875" style="11" customWidth="1"/>
    <col min="7170" max="7170" width="5.75" style="11" customWidth="1"/>
    <col min="7171" max="7171" width="10.25" style="11" customWidth="1"/>
    <col min="7172" max="7172" width="5.125" style="11" customWidth="1"/>
    <col min="7173" max="7173" width="10.25" style="11" customWidth="1"/>
    <col min="7174" max="7174" width="5.375" style="11" customWidth="1"/>
    <col min="7175" max="7175" width="9.25" style="11" customWidth="1"/>
    <col min="7176" max="7176" width="7" style="11" customWidth="1"/>
    <col min="7177" max="7177" width="12.5" style="11" customWidth="1"/>
    <col min="7178" max="7178" width="16" style="11" customWidth="1"/>
    <col min="7179" max="7179" width="9" style="11"/>
    <col min="7180" max="7180" width="9.5" style="11" customWidth="1"/>
    <col min="7181" max="7422" width="9" style="11"/>
    <col min="7423" max="7423" width="9" style="11" hidden="1" customWidth="1"/>
    <col min="7424" max="7424" width="6.875" style="11" customWidth="1"/>
    <col min="7425" max="7425" width="15.875" style="11" customWidth="1"/>
    <col min="7426" max="7426" width="5.75" style="11" customWidth="1"/>
    <col min="7427" max="7427" width="10.25" style="11" customWidth="1"/>
    <col min="7428" max="7428" width="5.125" style="11" customWidth="1"/>
    <col min="7429" max="7429" width="10.25" style="11" customWidth="1"/>
    <col min="7430" max="7430" width="5.375" style="11" customWidth="1"/>
    <col min="7431" max="7431" width="9.25" style="11" customWidth="1"/>
    <col min="7432" max="7432" width="7" style="11" customWidth="1"/>
    <col min="7433" max="7433" width="12.5" style="11" customWidth="1"/>
    <col min="7434" max="7434" width="16" style="11" customWidth="1"/>
    <col min="7435" max="7435" width="9" style="11"/>
    <col min="7436" max="7436" width="9.5" style="11" customWidth="1"/>
    <col min="7437" max="7678" width="9" style="11"/>
    <col min="7679" max="7679" width="9" style="11" hidden="1" customWidth="1"/>
    <col min="7680" max="7680" width="6.875" style="11" customWidth="1"/>
    <col min="7681" max="7681" width="15.875" style="11" customWidth="1"/>
    <col min="7682" max="7682" width="5.75" style="11" customWidth="1"/>
    <col min="7683" max="7683" width="10.25" style="11" customWidth="1"/>
    <col min="7684" max="7684" width="5.125" style="11" customWidth="1"/>
    <col min="7685" max="7685" width="10.25" style="11" customWidth="1"/>
    <col min="7686" max="7686" width="5.375" style="11" customWidth="1"/>
    <col min="7687" max="7687" width="9.25" style="11" customWidth="1"/>
    <col min="7688" max="7688" width="7" style="11" customWidth="1"/>
    <col min="7689" max="7689" width="12.5" style="11" customWidth="1"/>
    <col min="7690" max="7690" width="16" style="11" customWidth="1"/>
    <col min="7691" max="7691" width="9" style="11"/>
    <col min="7692" max="7692" width="9.5" style="11" customWidth="1"/>
    <col min="7693" max="7934" width="9" style="11"/>
    <col min="7935" max="7935" width="9" style="11" hidden="1" customWidth="1"/>
    <col min="7936" max="7936" width="6.875" style="11" customWidth="1"/>
    <col min="7937" max="7937" width="15.875" style="11" customWidth="1"/>
    <col min="7938" max="7938" width="5.75" style="11" customWidth="1"/>
    <col min="7939" max="7939" width="10.25" style="11" customWidth="1"/>
    <col min="7940" max="7940" width="5.125" style="11" customWidth="1"/>
    <col min="7941" max="7941" width="10.25" style="11" customWidth="1"/>
    <col min="7942" max="7942" width="5.375" style="11" customWidth="1"/>
    <col min="7943" max="7943" width="9.25" style="11" customWidth="1"/>
    <col min="7944" max="7944" width="7" style="11" customWidth="1"/>
    <col min="7945" max="7945" width="12.5" style="11" customWidth="1"/>
    <col min="7946" max="7946" width="16" style="11" customWidth="1"/>
    <col min="7947" max="7947" width="9" style="11"/>
    <col min="7948" max="7948" width="9.5" style="11" customWidth="1"/>
    <col min="7949" max="8190" width="9" style="11"/>
    <col min="8191" max="8191" width="9" style="11" hidden="1" customWidth="1"/>
    <col min="8192" max="8192" width="6.875" style="11" customWidth="1"/>
    <col min="8193" max="8193" width="15.875" style="11" customWidth="1"/>
    <col min="8194" max="8194" width="5.75" style="11" customWidth="1"/>
    <col min="8195" max="8195" width="10.25" style="11" customWidth="1"/>
    <col min="8196" max="8196" width="5.125" style="11" customWidth="1"/>
    <col min="8197" max="8197" width="10.25" style="11" customWidth="1"/>
    <col min="8198" max="8198" width="5.375" style="11" customWidth="1"/>
    <col min="8199" max="8199" width="9.25" style="11" customWidth="1"/>
    <col min="8200" max="8200" width="7" style="11" customWidth="1"/>
    <col min="8201" max="8201" width="12.5" style="11" customWidth="1"/>
    <col min="8202" max="8202" width="16" style="11" customWidth="1"/>
    <col min="8203" max="8203" width="9" style="11"/>
    <col min="8204" max="8204" width="9.5" style="11" customWidth="1"/>
    <col min="8205" max="8446" width="9" style="11"/>
    <col min="8447" max="8447" width="9" style="11" hidden="1" customWidth="1"/>
    <col min="8448" max="8448" width="6.875" style="11" customWidth="1"/>
    <col min="8449" max="8449" width="15.875" style="11" customWidth="1"/>
    <col min="8450" max="8450" width="5.75" style="11" customWidth="1"/>
    <col min="8451" max="8451" width="10.25" style="11" customWidth="1"/>
    <col min="8452" max="8452" width="5.125" style="11" customWidth="1"/>
    <col min="8453" max="8453" width="10.25" style="11" customWidth="1"/>
    <col min="8454" max="8454" width="5.375" style="11" customWidth="1"/>
    <col min="8455" max="8455" width="9.25" style="11" customWidth="1"/>
    <col min="8456" max="8456" width="7" style="11" customWidth="1"/>
    <col min="8457" max="8457" width="12.5" style="11" customWidth="1"/>
    <col min="8458" max="8458" width="16" style="11" customWidth="1"/>
    <col min="8459" max="8459" width="9" style="11"/>
    <col min="8460" max="8460" width="9.5" style="11" customWidth="1"/>
    <col min="8461" max="8702" width="9" style="11"/>
    <col min="8703" max="8703" width="9" style="11" hidden="1" customWidth="1"/>
    <col min="8704" max="8704" width="6.875" style="11" customWidth="1"/>
    <col min="8705" max="8705" width="15.875" style="11" customWidth="1"/>
    <col min="8706" max="8706" width="5.75" style="11" customWidth="1"/>
    <col min="8707" max="8707" width="10.25" style="11" customWidth="1"/>
    <col min="8708" max="8708" width="5.125" style="11" customWidth="1"/>
    <col min="8709" max="8709" width="10.25" style="11" customWidth="1"/>
    <col min="8710" max="8710" width="5.375" style="11" customWidth="1"/>
    <col min="8711" max="8711" width="9.25" style="11" customWidth="1"/>
    <col min="8712" max="8712" width="7" style="11" customWidth="1"/>
    <col min="8713" max="8713" width="12.5" style="11" customWidth="1"/>
    <col min="8714" max="8714" width="16" style="11" customWidth="1"/>
    <col min="8715" max="8715" width="9" style="11"/>
    <col min="8716" max="8716" width="9.5" style="11" customWidth="1"/>
    <col min="8717" max="8958" width="9" style="11"/>
    <col min="8959" max="8959" width="9" style="11" hidden="1" customWidth="1"/>
    <col min="8960" max="8960" width="6.875" style="11" customWidth="1"/>
    <col min="8961" max="8961" width="15.875" style="11" customWidth="1"/>
    <col min="8962" max="8962" width="5.75" style="11" customWidth="1"/>
    <col min="8963" max="8963" width="10.25" style="11" customWidth="1"/>
    <col min="8964" max="8964" width="5.125" style="11" customWidth="1"/>
    <col min="8965" max="8965" width="10.25" style="11" customWidth="1"/>
    <col min="8966" max="8966" width="5.375" style="11" customWidth="1"/>
    <col min="8967" max="8967" width="9.25" style="11" customWidth="1"/>
    <col min="8968" max="8968" width="7" style="11" customWidth="1"/>
    <col min="8969" max="8969" width="12.5" style="11" customWidth="1"/>
    <col min="8970" max="8970" width="16" style="11" customWidth="1"/>
    <col min="8971" max="8971" width="9" style="11"/>
    <col min="8972" max="8972" width="9.5" style="11" customWidth="1"/>
    <col min="8973" max="9214" width="9" style="11"/>
    <col min="9215" max="9215" width="9" style="11" hidden="1" customWidth="1"/>
    <col min="9216" max="9216" width="6.875" style="11" customWidth="1"/>
    <col min="9217" max="9217" width="15.875" style="11" customWidth="1"/>
    <col min="9218" max="9218" width="5.75" style="11" customWidth="1"/>
    <col min="9219" max="9219" width="10.25" style="11" customWidth="1"/>
    <col min="9220" max="9220" width="5.125" style="11" customWidth="1"/>
    <col min="9221" max="9221" width="10.25" style="11" customWidth="1"/>
    <col min="9222" max="9222" width="5.375" style="11" customWidth="1"/>
    <col min="9223" max="9223" width="9.25" style="11" customWidth="1"/>
    <col min="9224" max="9224" width="7" style="11" customWidth="1"/>
    <col min="9225" max="9225" width="12.5" style="11" customWidth="1"/>
    <col min="9226" max="9226" width="16" style="11" customWidth="1"/>
    <col min="9227" max="9227" width="9" style="11"/>
    <col min="9228" max="9228" width="9.5" style="11" customWidth="1"/>
    <col min="9229" max="9470" width="9" style="11"/>
    <col min="9471" max="9471" width="9" style="11" hidden="1" customWidth="1"/>
    <col min="9472" max="9472" width="6.875" style="11" customWidth="1"/>
    <col min="9473" max="9473" width="15.875" style="11" customWidth="1"/>
    <col min="9474" max="9474" width="5.75" style="11" customWidth="1"/>
    <col min="9475" max="9475" width="10.25" style="11" customWidth="1"/>
    <col min="9476" max="9476" width="5.125" style="11" customWidth="1"/>
    <col min="9477" max="9477" width="10.25" style="11" customWidth="1"/>
    <col min="9478" max="9478" width="5.375" style="11" customWidth="1"/>
    <col min="9479" max="9479" width="9.25" style="11" customWidth="1"/>
    <col min="9480" max="9480" width="7" style="11" customWidth="1"/>
    <col min="9481" max="9481" width="12.5" style="11" customWidth="1"/>
    <col min="9482" max="9482" width="16" style="11" customWidth="1"/>
    <col min="9483" max="9483" width="9" style="11"/>
    <col min="9484" max="9484" width="9.5" style="11" customWidth="1"/>
    <col min="9485" max="9726" width="9" style="11"/>
    <col min="9727" max="9727" width="9" style="11" hidden="1" customWidth="1"/>
    <col min="9728" max="9728" width="6.875" style="11" customWidth="1"/>
    <col min="9729" max="9729" width="15.875" style="11" customWidth="1"/>
    <col min="9730" max="9730" width="5.75" style="11" customWidth="1"/>
    <col min="9731" max="9731" width="10.25" style="11" customWidth="1"/>
    <col min="9732" max="9732" width="5.125" style="11" customWidth="1"/>
    <col min="9733" max="9733" width="10.25" style="11" customWidth="1"/>
    <col min="9734" max="9734" width="5.375" style="11" customWidth="1"/>
    <col min="9735" max="9735" width="9.25" style="11" customWidth="1"/>
    <col min="9736" max="9736" width="7" style="11" customWidth="1"/>
    <col min="9737" max="9737" width="12.5" style="11" customWidth="1"/>
    <col min="9738" max="9738" width="16" style="11" customWidth="1"/>
    <col min="9739" max="9739" width="9" style="11"/>
    <col min="9740" max="9740" width="9.5" style="11" customWidth="1"/>
    <col min="9741" max="9982" width="9" style="11"/>
    <col min="9983" max="9983" width="9" style="11" hidden="1" customWidth="1"/>
    <col min="9984" max="9984" width="6.875" style="11" customWidth="1"/>
    <col min="9985" max="9985" width="15.875" style="11" customWidth="1"/>
    <col min="9986" max="9986" width="5.75" style="11" customWidth="1"/>
    <col min="9987" max="9987" width="10.25" style="11" customWidth="1"/>
    <col min="9988" max="9988" width="5.125" style="11" customWidth="1"/>
    <col min="9989" max="9989" width="10.25" style="11" customWidth="1"/>
    <col min="9990" max="9990" width="5.375" style="11" customWidth="1"/>
    <col min="9991" max="9991" width="9.25" style="11" customWidth="1"/>
    <col min="9992" max="9992" width="7" style="11" customWidth="1"/>
    <col min="9993" max="9993" width="12.5" style="11" customWidth="1"/>
    <col min="9994" max="9994" width="16" style="11" customWidth="1"/>
    <col min="9995" max="9995" width="9" style="11"/>
    <col min="9996" max="9996" width="9.5" style="11" customWidth="1"/>
    <col min="9997" max="10238" width="9" style="11"/>
    <col min="10239" max="10239" width="9" style="11" hidden="1" customWidth="1"/>
    <col min="10240" max="10240" width="6.875" style="11" customWidth="1"/>
    <col min="10241" max="10241" width="15.875" style="11" customWidth="1"/>
    <col min="10242" max="10242" width="5.75" style="11" customWidth="1"/>
    <col min="10243" max="10243" width="10.25" style="11" customWidth="1"/>
    <col min="10244" max="10244" width="5.125" style="11" customWidth="1"/>
    <col min="10245" max="10245" width="10.25" style="11" customWidth="1"/>
    <col min="10246" max="10246" width="5.375" style="11" customWidth="1"/>
    <col min="10247" max="10247" width="9.25" style="11" customWidth="1"/>
    <col min="10248" max="10248" width="7" style="11" customWidth="1"/>
    <col min="10249" max="10249" width="12.5" style="11" customWidth="1"/>
    <col min="10250" max="10250" width="16" style="11" customWidth="1"/>
    <col min="10251" max="10251" width="9" style="11"/>
    <col min="10252" max="10252" width="9.5" style="11" customWidth="1"/>
    <col min="10253" max="10494" width="9" style="11"/>
    <col min="10495" max="10495" width="9" style="11" hidden="1" customWidth="1"/>
    <col min="10496" max="10496" width="6.875" style="11" customWidth="1"/>
    <col min="10497" max="10497" width="15.875" style="11" customWidth="1"/>
    <col min="10498" max="10498" width="5.75" style="11" customWidth="1"/>
    <col min="10499" max="10499" width="10.25" style="11" customWidth="1"/>
    <col min="10500" max="10500" width="5.125" style="11" customWidth="1"/>
    <col min="10501" max="10501" width="10.25" style="11" customWidth="1"/>
    <col min="10502" max="10502" width="5.375" style="11" customWidth="1"/>
    <col min="10503" max="10503" width="9.25" style="11" customWidth="1"/>
    <col min="10504" max="10504" width="7" style="11" customWidth="1"/>
    <col min="10505" max="10505" width="12.5" style="11" customWidth="1"/>
    <col min="10506" max="10506" width="16" style="11" customWidth="1"/>
    <col min="10507" max="10507" width="9" style="11"/>
    <col min="10508" max="10508" width="9.5" style="11" customWidth="1"/>
    <col min="10509" max="10750" width="9" style="11"/>
    <col min="10751" max="10751" width="9" style="11" hidden="1" customWidth="1"/>
    <col min="10752" max="10752" width="6.875" style="11" customWidth="1"/>
    <col min="10753" max="10753" width="15.875" style="11" customWidth="1"/>
    <col min="10754" max="10754" width="5.75" style="11" customWidth="1"/>
    <col min="10755" max="10755" width="10.25" style="11" customWidth="1"/>
    <col min="10756" max="10756" width="5.125" style="11" customWidth="1"/>
    <col min="10757" max="10757" width="10.25" style="11" customWidth="1"/>
    <col min="10758" max="10758" width="5.375" style="11" customWidth="1"/>
    <col min="10759" max="10759" width="9.25" style="11" customWidth="1"/>
    <col min="10760" max="10760" width="7" style="11" customWidth="1"/>
    <col min="10761" max="10761" width="12.5" style="11" customWidth="1"/>
    <col min="10762" max="10762" width="16" style="11" customWidth="1"/>
    <col min="10763" max="10763" width="9" style="11"/>
    <col min="10764" max="10764" width="9.5" style="11" customWidth="1"/>
    <col min="10765" max="11006" width="9" style="11"/>
    <col min="11007" max="11007" width="9" style="11" hidden="1" customWidth="1"/>
    <col min="11008" max="11008" width="6.875" style="11" customWidth="1"/>
    <col min="11009" max="11009" width="15.875" style="11" customWidth="1"/>
    <col min="11010" max="11010" width="5.75" style="11" customWidth="1"/>
    <col min="11011" max="11011" width="10.25" style="11" customWidth="1"/>
    <col min="11012" max="11012" width="5.125" style="11" customWidth="1"/>
    <col min="11013" max="11013" width="10.25" style="11" customWidth="1"/>
    <col min="11014" max="11014" width="5.375" style="11" customWidth="1"/>
    <col min="11015" max="11015" width="9.25" style="11" customWidth="1"/>
    <col min="11016" max="11016" width="7" style="11" customWidth="1"/>
    <col min="11017" max="11017" width="12.5" style="11" customWidth="1"/>
    <col min="11018" max="11018" width="16" style="11" customWidth="1"/>
    <col min="11019" max="11019" width="9" style="11"/>
    <col min="11020" max="11020" width="9.5" style="11" customWidth="1"/>
    <col min="11021" max="11262" width="9" style="11"/>
    <col min="11263" max="11263" width="9" style="11" hidden="1" customWidth="1"/>
    <col min="11264" max="11264" width="6.875" style="11" customWidth="1"/>
    <col min="11265" max="11265" width="15.875" style="11" customWidth="1"/>
    <col min="11266" max="11266" width="5.75" style="11" customWidth="1"/>
    <col min="11267" max="11267" width="10.25" style="11" customWidth="1"/>
    <col min="11268" max="11268" width="5.125" style="11" customWidth="1"/>
    <col min="11269" max="11269" width="10.25" style="11" customWidth="1"/>
    <col min="11270" max="11270" width="5.375" style="11" customWidth="1"/>
    <col min="11271" max="11271" width="9.25" style="11" customWidth="1"/>
    <col min="11272" max="11272" width="7" style="11" customWidth="1"/>
    <col min="11273" max="11273" width="12.5" style="11" customWidth="1"/>
    <col min="11274" max="11274" width="16" style="11" customWidth="1"/>
    <col min="11275" max="11275" width="9" style="11"/>
    <col min="11276" max="11276" width="9.5" style="11" customWidth="1"/>
    <col min="11277" max="11518" width="9" style="11"/>
    <col min="11519" max="11519" width="9" style="11" hidden="1" customWidth="1"/>
    <col min="11520" max="11520" width="6.875" style="11" customWidth="1"/>
    <col min="11521" max="11521" width="15.875" style="11" customWidth="1"/>
    <col min="11522" max="11522" width="5.75" style="11" customWidth="1"/>
    <col min="11523" max="11523" width="10.25" style="11" customWidth="1"/>
    <col min="11524" max="11524" width="5.125" style="11" customWidth="1"/>
    <col min="11525" max="11525" width="10.25" style="11" customWidth="1"/>
    <col min="11526" max="11526" width="5.375" style="11" customWidth="1"/>
    <col min="11527" max="11527" width="9.25" style="11" customWidth="1"/>
    <col min="11528" max="11528" width="7" style="11" customWidth="1"/>
    <col min="11529" max="11529" width="12.5" style="11" customWidth="1"/>
    <col min="11530" max="11530" width="16" style="11" customWidth="1"/>
    <col min="11531" max="11531" width="9" style="11"/>
    <col min="11532" max="11532" width="9.5" style="11" customWidth="1"/>
    <col min="11533" max="11774" width="9" style="11"/>
    <col min="11775" max="11775" width="9" style="11" hidden="1" customWidth="1"/>
    <col min="11776" max="11776" width="6.875" style="11" customWidth="1"/>
    <col min="11777" max="11777" width="15.875" style="11" customWidth="1"/>
    <col min="11778" max="11778" width="5.75" style="11" customWidth="1"/>
    <col min="11779" max="11779" width="10.25" style="11" customWidth="1"/>
    <col min="11780" max="11780" width="5.125" style="11" customWidth="1"/>
    <col min="11781" max="11781" width="10.25" style="11" customWidth="1"/>
    <col min="11782" max="11782" width="5.375" style="11" customWidth="1"/>
    <col min="11783" max="11783" width="9.25" style="11" customWidth="1"/>
    <col min="11784" max="11784" width="7" style="11" customWidth="1"/>
    <col min="11785" max="11785" width="12.5" style="11" customWidth="1"/>
    <col min="11786" max="11786" width="16" style="11" customWidth="1"/>
    <col min="11787" max="11787" width="9" style="11"/>
    <col min="11788" max="11788" width="9.5" style="11" customWidth="1"/>
    <col min="11789" max="12030" width="9" style="11"/>
    <col min="12031" max="12031" width="9" style="11" hidden="1" customWidth="1"/>
    <col min="12032" max="12032" width="6.875" style="11" customWidth="1"/>
    <col min="12033" max="12033" width="15.875" style="11" customWidth="1"/>
    <col min="12034" max="12034" width="5.75" style="11" customWidth="1"/>
    <col min="12035" max="12035" width="10.25" style="11" customWidth="1"/>
    <col min="12036" max="12036" width="5.125" style="11" customWidth="1"/>
    <col min="12037" max="12037" width="10.25" style="11" customWidth="1"/>
    <col min="12038" max="12038" width="5.375" style="11" customWidth="1"/>
    <col min="12039" max="12039" width="9.25" style="11" customWidth="1"/>
    <col min="12040" max="12040" width="7" style="11" customWidth="1"/>
    <col min="12041" max="12041" width="12.5" style="11" customWidth="1"/>
    <col min="12042" max="12042" width="16" style="11" customWidth="1"/>
    <col min="12043" max="12043" width="9" style="11"/>
    <col min="12044" max="12044" width="9.5" style="11" customWidth="1"/>
    <col min="12045" max="12286" width="9" style="11"/>
    <col min="12287" max="12287" width="9" style="11" hidden="1" customWidth="1"/>
    <col min="12288" max="12288" width="6.875" style="11" customWidth="1"/>
    <col min="12289" max="12289" width="15.875" style="11" customWidth="1"/>
    <col min="12290" max="12290" width="5.75" style="11" customWidth="1"/>
    <col min="12291" max="12291" width="10.25" style="11" customWidth="1"/>
    <col min="12292" max="12292" width="5.125" style="11" customWidth="1"/>
    <col min="12293" max="12293" width="10.25" style="11" customWidth="1"/>
    <col min="12294" max="12294" width="5.375" style="11" customWidth="1"/>
    <col min="12295" max="12295" width="9.25" style="11" customWidth="1"/>
    <col min="12296" max="12296" width="7" style="11" customWidth="1"/>
    <col min="12297" max="12297" width="12.5" style="11" customWidth="1"/>
    <col min="12298" max="12298" width="16" style="11" customWidth="1"/>
    <col min="12299" max="12299" width="9" style="11"/>
    <col min="12300" max="12300" width="9.5" style="11" customWidth="1"/>
    <col min="12301" max="12542" width="9" style="11"/>
    <col min="12543" max="12543" width="9" style="11" hidden="1" customWidth="1"/>
    <col min="12544" max="12544" width="6.875" style="11" customWidth="1"/>
    <col min="12545" max="12545" width="15.875" style="11" customWidth="1"/>
    <col min="12546" max="12546" width="5.75" style="11" customWidth="1"/>
    <col min="12547" max="12547" width="10.25" style="11" customWidth="1"/>
    <col min="12548" max="12548" width="5.125" style="11" customWidth="1"/>
    <col min="12549" max="12549" width="10.25" style="11" customWidth="1"/>
    <col min="12550" max="12550" width="5.375" style="11" customWidth="1"/>
    <col min="12551" max="12551" width="9.25" style="11" customWidth="1"/>
    <col min="12552" max="12552" width="7" style="11" customWidth="1"/>
    <col min="12553" max="12553" width="12.5" style="11" customWidth="1"/>
    <col min="12554" max="12554" width="16" style="11" customWidth="1"/>
    <col min="12555" max="12555" width="9" style="11"/>
    <col min="12556" max="12556" width="9.5" style="11" customWidth="1"/>
    <col min="12557" max="12798" width="9" style="11"/>
    <col min="12799" max="12799" width="9" style="11" hidden="1" customWidth="1"/>
    <col min="12800" max="12800" width="6.875" style="11" customWidth="1"/>
    <col min="12801" max="12801" width="15.875" style="11" customWidth="1"/>
    <col min="12802" max="12802" width="5.75" style="11" customWidth="1"/>
    <col min="12803" max="12803" width="10.25" style="11" customWidth="1"/>
    <col min="12804" max="12804" width="5.125" style="11" customWidth="1"/>
    <col min="12805" max="12805" width="10.25" style="11" customWidth="1"/>
    <col min="12806" max="12806" width="5.375" style="11" customWidth="1"/>
    <col min="12807" max="12807" width="9.25" style="11" customWidth="1"/>
    <col min="12808" max="12808" width="7" style="11" customWidth="1"/>
    <col min="12809" max="12809" width="12.5" style="11" customWidth="1"/>
    <col min="12810" max="12810" width="16" style="11" customWidth="1"/>
    <col min="12811" max="12811" width="9" style="11"/>
    <col min="12812" max="12812" width="9.5" style="11" customWidth="1"/>
    <col min="12813" max="13054" width="9" style="11"/>
    <col min="13055" max="13055" width="9" style="11" hidden="1" customWidth="1"/>
    <col min="13056" max="13056" width="6.875" style="11" customWidth="1"/>
    <col min="13057" max="13057" width="15.875" style="11" customWidth="1"/>
    <col min="13058" max="13058" width="5.75" style="11" customWidth="1"/>
    <col min="13059" max="13059" width="10.25" style="11" customWidth="1"/>
    <col min="13060" max="13060" width="5.125" style="11" customWidth="1"/>
    <col min="13061" max="13061" width="10.25" style="11" customWidth="1"/>
    <col min="13062" max="13062" width="5.375" style="11" customWidth="1"/>
    <col min="13063" max="13063" width="9.25" style="11" customWidth="1"/>
    <col min="13064" max="13064" width="7" style="11" customWidth="1"/>
    <col min="13065" max="13065" width="12.5" style="11" customWidth="1"/>
    <col min="13066" max="13066" width="16" style="11" customWidth="1"/>
    <col min="13067" max="13067" width="9" style="11"/>
    <col min="13068" max="13068" width="9.5" style="11" customWidth="1"/>
    <col min="13069" max="13310" width="9" style="11"/>
    <col min="13311" max="13311" width="9" style="11" hidden="1" customWidth="1"/>
    <col min="13312" max="13312" width="6.875" style="11" customWidth="1"/>
    <col min="13313" max="13313" width="15.875" style="11" customWidth="1"/>
    <col min="13314" max="13314" width="5.75" style="11" customWidth="1"/>
    <col min="13315" max="13315" width="10.25" style="11" customWidth="1"/>
    <col min="13316" max="13316" width="5.125" style="11" customWidth="1"/>
    <col min="13317" max="13317" width="10.25" style="11" customWidth="1"/>
    <col min="13318" max="13318" width="5.375" style="11" customWidth="1"/>
    <col min="13319" max="13319" width="9.25" style="11" customWidth="1"/>
    <col min="13320" max="13320" width="7" style="11" customWidth="1"/>
    <col min="13321" max="13321" width="12.5" style="11" customWidth="1"/>
    <col min="13322" max="13322" width="16" style="11" customWidth="1"/>
    <col min="13323" max="13323" width="9" style="11"/>
    <col min="13324" max="13324" width="9.5" style="11" customWidth="1"/>
    <col min="13325" max="13566" width="9" style="11"/>
    <col min="13567" max="13567" width="9" style="11" hidden="1" customWidth="1"/>
    <col min="13568" max="13568" width="6.875" style="11" customWidth="1"/>
    <col min="13569" max="13569" width="15.875" style="11" customWidth="1"/>
    <col min="13570" max="13570" width="5.75" style="11" customWidth="1"/>
    <col min="13571" max="13571" width="10.25" style="11" customWidth="1"/>
    <col min="13572" max="13572" width="5.125" style="11" customWidth="1"/>
    <col min="13573" max="13573" width="10.25" style="11" customWidth="1"/>
    <col min="13574" max="13574" width="5.375" style="11" customWidth="1"/>
    <col min="13575" max="13575" width="9.25" style="11" customWidth="1"/>
    <col min="13576" max="13576" width="7" style="11" customWidth="1"/>
    <col min="13577" max="13577" width="12.5" style="11" customWidth="1"/>
    <col min="13578" max="13578" width="16" style="11" customWidth="1"/>
    <col min="13579" max="13579" width="9" style="11"/>
    <col min="13580" max="13580" width="9.5" style="11" customWidth="1"/>
    <col min="13581" max="13822" width="9" style="11"/>
    <col min="13823" max="13823" width="9" style="11" hidden="1" customWidth="1"/>
    <col min="13824" max="13824" width="6.875" style="11" customWidth="1"/>
    <col min="13825" max="13825" width="15.875" style="11" customWidth="1"/>
    <col min="13826" max="13826" width="5.75" style="11" customWidth="1"/>
    <col min="13827" max="13827" width="10.25" style="11" customWidth="1"/>
    <col min="13828" max="13828" width="5.125" style="11" customWidth="1"/>
    <col min="13829" max="13829" width="10.25" style="11" customWidth="1"/>
    <col min="13830" max="13830" width="5.375" style="11" customWidth="1"/>
    <col min="13831" max="13831" width="9.25" style="11" customWidth="1"/>
    <col min="13832" max="13832" width="7" style="11" customWidth="1"/>
    <col min="13833" max="13833" width="12.5" style="11" customWidth="1"/>
    <col min="13834" max="13834" width="16" style="11" customWidth="1"/>
    <col min="13835" max="13835" width="9" style="11"/>
    <col min="13836" max="13836" width="9.5" style="11" customWidth="1"/>
    <col min="13837" max="14078" width="9" style="11"/>
    <col min="14079" max="14079" width="9" style="11" hidden="1" customWidth="1"/>
    <col min="14080" max="14080" width="6.875" style="11" customWidth="1"/>
    <col min="14081" max="14081" width="15.875" style="11" customWidth="1"/>
    <col min="14082" max="14082" width="5.75" style="11" customWidth="1"/>
    <col min="14083" max="14083" width="10.25" style="11" customWidth="1"/>
    <col min="14084" max="14084" width="5.125" style="11" customWidth="1"/>
    <col min="14085" max="14085" width="10.25" style="11" customWidth="1"/>
    <col min="14086" max="14086" width="5.375" style="11" customWidth="1"/>
    <col min="14087" max="14087" width="9.25" style="11" customWidth="1"/>
    <col min="14088" max="14088" width="7" style="11" customWidth="1"/>
    <col min="14089" max="14089" width="12.5" style="11" customWidth="1"/>
    <col min="14090" max="14090" width="16" style="11" customWidth="1"/>
    <col min="14091" max="14091" width="9" style="11"/>
    <col min="14092" max="14092" width="9.5" style="11" customWidth="1"/>
    <col min="14093" max="14334" width="9" style="11"/>
    <col min="14335" max="14335" width="9" style="11" hidden="1" customWidth="1"/>
    <col min="14336" max="14336" width="6.875" style="11" customWidth="1"/>
    <col min="14337" max="14337" width="15.875" style="11" customWidth="1"/>
    <col min="14338" max="14338" width="5.75" style="11" customWidth="1"/>
    <col min="14339" max="14339" width="10.25" style="11" customWidth="1"/>
    <col min="14340" max="14340" width="5.125" style="11" customWidth="1"/>
    <col min="14341" max="14341" width="10.25" style="11" customWidth="1"/>
    <col min="14342" max="14342" width="5.375" style="11" customWidth="1"/>
    <col min="14343" max="14343" width="9.25" style="11" customWidth="1"/>
    <col min="14344" max="14344" width="7" style="11" customWidth="1"/>
    <col min="14345" max="14345" width="12.5" style="11" customWidth="1"/>
    <col min="14346" max="14346" width="16" style="11" customWidth="1"/>
    <col min="14347" max="14347" width="9" style="11"/>
    <col min="14348" max="14348" width="9.5" style="11" customWidth="1"/>
    <col min="14349" max="14590" width="9" style="11"/>
    <col min="14591" max="14591" width="9" style="11" hidden="1" customWidth="1"/>
    <col min="14592" max="14592" width="6.875" style="11" customWidth="1"/>
    <col min="14593" max="14593" width="15.875" style="11" customWidth="1"/>
    <col min="14594" max="14594" width="5.75" style="11" customWidth="1"/>
    <col min="14595" max="14595" width="10.25" style="11" customWidth="1"/>
    <col min="14596" max="14596" width="5.125" style="11" customWidth="1"/>
    <col min="14597" max="14597" width="10.25" style="11" customWidth="1"/>
    <col min="14598" max="14598" width="5.375" style="11" customWidth="1"/>
    <col min="14599" max="14599" width="9.25" style="11" customWidth="1"/>
    <col min="14600" max="14600" width="7" style="11" customWidth="1"/>
    <col min="14601" max="14601" width="12.5" style="11" customWidth="1"/>
    <col min="14602" max="14602" width="16" style="11" customWidth="1"/>
    <col min="14603" max="14603" width="9" style="11"/>
    <col min="14604" max="14604" width="9.5" style="11" customWidth="1"/>
    <col min="14605" max="14846" width="9" style="11"/>
    <col min="14847" max="14847" width="9" style="11" hidden="1" customWidth="1"/>
    <col min="14848" max="14848" width="6.875" style="11" customWidth="1"/>
    <col min="14849" max="14849" width="15.875" style="11" customWidth="1"/>
    <col min="14850" max="14850" width="5.75" style="11" customWidth="1"/>
    <col min="14851" max="14851" width="10.25" style="11" customWidth="1"/>
    <col min="14852" max="14852" width="5.125" style="11" customWidth="1"/>
    <col min="14853" max="14853" width="10.25" style="11" customWidth="1"/>
    <col min="14854" max="14854" width="5.375" style="11" customWidth="1"/>
    <col min="14855" max="14855" width="9.25" style="11" customWidth="1"/>
    <col min="14856" max="14856" width="7" style="11" customWidth="1"/>
    <col min="14857" max="14857" width="12.5" style="11" customWidth="1"/>
    <col min="14858" max="14858" width="16" style="11" customWidth="1"/>
    <col min="14859" max="14859" width="9" style="11"/>
    <col min="14860" max="14860" width="9.5" style="11" customWidth="1"/>
    <col min="14861" max="15102" width="9" style="11"/>
    <col min="15103" max="15103" width="9" style="11" hidden="1" customWidth="1"/>
    <col min="15104" max="15104" width="6.875" style="11" customWidth="1"/>
    <col min="15105" max="15105" width="15.875" style="11" customWidth="1"/>
    <col min="15106" max="15106" width="5.75" style="11" customWidth="1"/>
    <col min="15107" max="15107" width="10.25" style="11" customWidth="1"/>
    <col min="15108" max="15108" width="5.125" style="11" customWidth="1"/>
    <col min="15109" max="15109" width="10.25" style="11" customWidth="1"/>
    <col min="15110" max="15110" width="5.375" style="11" customWidth="1"/>
    <col min="15111" max="15111" width="9.25" style="11" customWidth="1"/>
    <col min="15112" max="15112" width="7" style="11" customWidth="1"/>
    <col min="15113" max="15113" width="12.5" style="11" customWidth="1"/>
    <col min="15114" max="15114" width="16" style="11" customWidth="1"/>
    <col min="15115" max="15115" width="9" style="11"/>
    <col min="15116" max="15116" width="9.5" style="11" customWidth="1"/>
    <col min="15117" max="15358" width="9" style="11"/>
    <col min="15359" max="15359" width="9" style="11" hidden="1" customWidth="1"/>
    <col min="15360" max="15360" width="6.875" style="11" customWidth="1"/>
    <col min="15361" max="15361" width="15.875" style="11" customWidth="1"/>
    <col min="15362" max="15362" width="5.75" style="11" customWidth="1"/>
    <col min="15363" max="15363" width="10.25" style="11" customWidth="1"/>
    <col min="15364" max="15364" width="5.125" style="11" customWidth="1"/>
    <col min="15365" max="15365" width="10.25" style="11" customWidth="1"/>
    <col min="15366" max="15366" width="5.375" style="11" customWidth="1"/>
    <col min="15367" max="15367" width="9.25" style="11" customWidth="1"/>
    <col min="15368" max="15368" width="7" style="11" customWidth="1"/>
    <col min="15369" max="15369" width="12.5" style="11" customWidth="1"/>
    <col min="15370" max="15370" width="16" style="11" customWidth="1"/>
    <col min="15371" max="15371" width="9" style="11"/>
    <col min="15372" max="15372" width="9.5" style="11" customWidth="1"/>
    <col min="15373" max="15614" width="9" style="11"/>
    <col min="15615" max="15615" width="9" style="11" hidden="1" customWidth="1"/>
    <col min="15616" max="15616" width="6.875" style="11" customWidth="1"/>
    <col min="15617" max="15617" width="15.875" style="11" customWidth="1"/>
    <col min="15618" max="15618" width="5.75" style="11" customWidth="1"/>
    <col min="15619" max="15619" width="10.25" style="11" customWidth="1"/>
    <col min="15620" max="15620" width="5.125" style="11" customWidth="1"/>
    <col min="15621" max="15621" width="10.25" style="11" customWidth="1"/>
    <col min="15622" max="15622" width="5.375" style="11" customWidth="1"/>
    <col min="15623" max="15623" width="9.25" style="11" customWidth="1"/>
    <col min="15624" max="15624" width="7" style="11" customWidth="1"/>
    <col min="15625" max="15625" width="12.5" style="11" customWidth="1"/>
    <col min="15626" max="15626" width="16" style="11" customWidth="1"/>
    <col min="15627" max="15627" width="9" style="11"/>
    <col min="15628" max="15628" width="9.5" style="11" customWidth="1"/>
    <col min="15629" max="15870" width="9" style="11"/>
    <col min="15871" max="15871" width="9" style="11" hidden="1" customWidth="1"/>
    <col min="15872" max="15872" width="6.875" style="11" customWidth="1"/>
    <col min="15873" max="15873" width="15.875" style="11" customWidth="1"/>
    <col min="15874" max="15874" width="5.75" style="11" customWidth="1"/>
    <col min="15875" max="15875" width="10.25" style="11" customWidth="1"/>
    <col min="15876" max="15876" width="5.125" style="11" customWidth="1"/>
    <col min="15877" max="15877" width="10.25" style="11" customWidth="1"/>
    <col min="15878" max="15878" width="5.375" style="11" customWidth="1"/>
    <col min="15879" max="15879" width="9.25" style="11" customWidth="1"/>
    <col min="15880" max="15880" width="7" style="11" customWidth="1"/>
    <col min="15881" max="15881" width="12.5" style="11" customWidth="1"/>
    <col min="15882" max="15882" width="16" style="11" customWidth="1"/>
    <col min="15883" max="15883" width="9" style="11"/>
    <col min="15884" max="15884" width="9.5" style="11" customWidth="1"/>
    <col min="15885" max="16126" width="9" style="11"/>
    <col min="16127" max="16127" width="9" style="11" hidden="1" customWidth="1"/>
    <col min="16128" max="16128" width="6.875" style="11" customWidth="1"/>
    <col min="16129" max="16129" width="15.875" style="11" customWidth="1"/>
    <col min="16130" max="16130" width="5.75" style="11" customWidth="1"/>
    <col min="16131" max="16131" width="10.25" style="11" customWidth="1"/>
    <col min="16132" max="16132" width="5.125" style="11" customWidth="1"/>
    <col min="16133" max="16133" width="10.25" style="11" customWidth="1"/>
    <col min="16134" max="16134" width="5.375" style="11" customWidth="1"/>
    <col min="16135" max="16135" width="9.25" style="11" customWidth="1"/>
    <col min="16136" max="16136" width="7" style="11" customWidth="1"/>
    <col min="16137" max="16137" width="12.5" style="11" customWidth="1"/>
    <col min="16138" max="16138" width="16" style="11" customWidth="1"/>
    <col min="16139" max="16139" width="9" style="11"/>
    <col min="16140" max="16140" width="9.5" style="11" customWidth="1"/>
    <col min="16141" max="16384" width="9" style="11"/>
  </cols>
  <sheetData>
    <row r="1" spans="1:14" ht="48" customHeight="1" x14ac:dyDescent="0.15">
      <c r="A1" s="12" t="s">
        <v>88</v>
      </c>
      <c r="B1" s="13">
        <v>179</v>
      </c>
      <c r="C1" s="13">
        <v>291583</v>
      </c>
      <c r="D1" s="13">
        <v>9</v>
      </c>
      <c r="E1" s="13">
        <v>13423</v>
      </c>
      <c r="F1" s="13">
        <v>12</v>
      </c>
      <c r="G1" s="13">
        <v>14264</v>
      </c>
      <c r="H1" s="13">
        <v>12</v>
      </c>
      <c r="I1" s="13">
        <v>10922</v>
      </c>
      <c r="J1" s="21"/>
      <c r="K1" s="22"/>
      <c r="L1" s="23"/>
      <c r="M1" s="23"/>
      <c r="N1" s="23"/>
    </row>
    <row r="2" spans="1:14" ht="15" x14ac:dyDescent="0.15">
      <c r="A2" s="14" t="s">
        <v>89</v>
      </c>
      <c r="B2" s="15">
        <f>周报!D61</f>
        <v>170</v>
      </c>
      <c r="C2" s="15">
        <f>周报!E61</f>
        <v>333993</v>
      </c>
      <c r="D2" s="15">
        <f>周报!F61</f>
        <v>12</v>
      </c>
      <c r="E2" s="15">
        <f>周报!G61</f>
        <v>24472</v>
      </c>
      <c r="F2" s="15">
        <f>周报!H61</f>
        <v>5</v>
      </c>
      <c r="G2" s="15">
        <f>周报!I61</f>
        <v>9134</v>
      </c>
      <c r="H2" s="15">
        <f>周报!J61</f>
        <v>4</v>
      </c>
      <c r="I2" s="15">
        <f>周报!K61</f>
        <v>5480</v>
      </c>
      <c r="J2" s="24" t="s">
        <v>79</v>
      </c>
      <c r="K2" s="25">
        <f>C2+E2+G2+I2</f>
        <v>373079</v>
      </c>
      <c r="L2" s="24"/>
      <c r="M2" s="26"/>
    </row>
    <row r="3" spans="1:14" ht="15" x14ac:dyDescent="0.15">
      <c r="A3" s="14" t="s">
        <v>90</v>
      </c>
      <c r="B3" s="15"/>
      <c r="C3" s="16">
        <f>C2-C1</f>
        <v>42410</v>
      </c>
      <c r="D3" s="16"/>
      <c r="E3" s="16">
        <f>E2-E1</f>
        <v>11049</v>
      </c>
      <c r="F3" s="16"/>
      <c r="G3" s="16">
        <f>G2-G1</f>
        <v>-5130</v>
      </c>
      <c r="H3" s="16"/>
      <c r="I3" s="16">
        <f>I2-I1</f>
        <v>-5442</v>
      </c>
      <c r="J3" s="24"/>
      <c r="K3" s="25"/>
      <c r="L3" s="24"/>
      <c r="M3" s="26"/>
    </row>
    <row r="4" spans="1:14" ht="15" x14ac:dyDescent="0.15">
      <c r="A4" s="14" t="s">
        <v>91</v>
      </c>
      <c r="B4" s="15"/>
      <c r="C4" s="16">
        <f>C2/B2</f>
        <v>1964.664705882353</v>
      </c>
      <c r="D4" s="15"/>
      <c r="E4" s="16">
        <f>E2/D2</f>
        <v>2039.3333333333333</v>
      </c>
      <c r="F4" s="15"/>
      <c r="G4" s="16">
        <f>G2/F2</f>
        <v>1826.8</v>
      </c>
      <c r="H4" s="15"/>
      <c r="I4" s="16">
        <f>I2/H2</f>
        <v>1370</v>
      </c>
      <c r="J4" s="24"/>
      <c r="K4" s="25"/>
      <c r="L4" s="24"/>
      <c r="M4" s="26"/>
    </row>
    <row r="5" spans="1:14" ht="15" x14ac:dyDescent="0.15">
      <c r="A5" s="14" t="s">
        <v>90</v>
      </c>
      <c r="B5" s="15"/>
      <c r="C5" s="17">
        <f>ROUND((C2-C1)/C1,2)</f>
        <v>0.15</v>
      </c>
      <c r="D5" s="17"/>
      <c r="E5" s="17">
        <f>ROUND((E2-E1)/E1,2)</f>
        <v>0.82</v>
      </c>
      <c r="F5" s="17"/>
      <c r="G5" s="17">
        <f>ROUND((G2-G1)/G1,2)</f>
        <v>-0.36</v>
      </c>
      <c r="H5" s="17"/>
      <c r="I5" s="17">
        <f>ROUND((I2-I1)/I1,2)</f>
        <v>-0.5</v>
      </c>
      <c r="J5" s="24"/>
      <c r="K5" s="25"/>
      <c r="L5" s="24"/>
      <c r="M5" s="26"/>
    </row>
    <row r="6" spans="1:14" ht="15" x14ac:dyDescent="0.15">
      <c r="A6" s="14"/>
      <c r="B6" s="15"/>
      <c r="C6" s="17">
        <f>C2/K2</f>
        <v>0.8952339852953396</v>
      </c>
      <c r="D6" s="17"/>
      <c r="E6" s="17">
        <f>E2/K2</f>
        <v>6.559468638009644E-2</v>
      </c>
      <c r="F6" s="17"/>
      <c r="G6" s="17">
        <f>G2/K2</f>
        <v>2.4482750302214813E-2</v>
      </c>
      <c r="H6" s="17"/>
      <c r="I6" s="17">
        <f>I2/K2</f>
        <v>1.4688578022349155E-2</v>
      </c>
      <c r="J6" s="24"/>
      <c r="K6" s="25"/>
      <c r="L6" s="24"/>
      <c r="M6" s="26"/>
    </row>
    <row r="7" spans="1:14" ht="70.5" customHeight="1" x14ac:dyDescent="0.15">
      <c r="A7" s="100" t="s">
        <v>128</v>
      </c>
      <c r="B7" s="101"/>
      <c r="C7" s="101"/>
      <c r="D7" s="101"/>
      <c r="E7" s="101"/>
      <c r="F7" s="101"/>
      <c r="G7" s="101"/>
      <c r="H7" s="101"/>
      <c r="I7" s="102"/>
      <c r="J7" s="24"/>
      <c r="K7" s="23"/>
      <c r="L7" s="23"/>
      <c r="M7" s="23"/>
      <c r="N7" s="23"/>
    </row>
    <row r="8" spans="1:14" ht="55.5" customHeight="1" x14ac:dyDescent="0.15">
      <c r="A8" s="100" t="s">
        <v>129</v>
      </c>
      <c r="B8" s="101"/>
      <c r="C8" s="101"/>
      <c r="D8" s="101"/>
      <c r="E8" s="101"/>
      <c r="F8" s="101"/>
      <c r="G8" s="101"/>
      <c r="H8" s="101"/>
      <c r="I8" s="102"/>
      <c r="K8" s="10"/>
      <c r="L8" s="23"/>
      <c r="M8" s="23"/>
    </row>
    <row r="9" spans="1:14" ht="29.25" customHeight="1" x14ac:dyDescent="0.15">
      <c r="L9" s="10"/>
      <c r="M9" s="10"/>
    </row>
    <row r="10" spans="1:14" ht="14.25" x14ac:dyDescent="0.15">
      <c r="C10" s="18" t="s">
        <v>87</v>
      </c>
      <c r="L10" s="10"/>
      <c r="M10" s="10"/>
    </row>
    <row r="11" spans="1:14" ht="15.75" customHeight="1" x14ac:dyDescent="0.3">
      <c r="E11" s="19"/>
      <c r="H11" s="20"/>
      <c r="L11" s="10"/>
      <c r="M11" s="10"/>
    </row>
    <row r="12" spans="1:14" x14ac:dyDescent="0.15">
      <c r="E12" s="19"/>
      <c r="J12" s="10"/>
      <c r="L12" s="10"/>
    </row>
    <row r="13" spans="1:14" x14ac:dyDescent="0.15">
      <c r="E13" s="19"/>
      <c r="J13" s="10"/>
      <c r="L13" s="10"/>
    </row>
    <row r="14" spans="1:14" x14ac:dyDescent="0.15">
      <c r="E14" s="19"/>
      <c r="J14" s="10"/>
      <c r="L14" s="10"/>
    </row>
    <row r="15" spans="1:14" s="10" customFormat="1" x14ac:dyDescent="0.15">
      <c r="A15" s="11"/>
      <c r="B15" s="11"/>
      <c r="C15" s="11"/>
      <c r="D15" s="11"/>
      <c r="E15" s="19"/>
      <c r="F15" s="11"/>
      <c r="G15" s="11"/>
      <c r="H15" s="11"/>
      <c r="I15" s="11"/>
      <c r="J15" s="11"/>
    </row>
    <row r="16" spans="1:14" s="10" customForma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0" t="s">
        <v>84</v>
      </c>
    </row>
    <row r="17" spans="1:15" s="10" customFormat="1" x14ac:dyDescent="0.15">
      <c r="A17" s="11"/>
      <c r="B17" s="11"/>
      <c r="C17" s="11"/>
      <c r="D17" s="11"/>
      <c r="E17" s="19"/>
      <c r="F17" s="11"/>
      <c r="G17" s="11"/>
      <c r="H17" s="11"/>
      <c r="I17" s="11"/>
      <c r="J17" s="11"/>
    </row>
    <row r="18" spans="1:15" x14ac:dyDescent="0.15">
      <c r="L18" s="10"/>
      <c r="M18" s="10"/>
      <c r="N18" s="10"/>
      <c r="O18" s="10"/>
    </row>
    <row r="19" spans="1:15" x14ac:dyDescent="0.15">
      <c r="E19" s="19"/>
      <c r="L19" s="10"/>
      <c r="M19" s="10"/>
      <c r="N19" s="10"/>
      <c r="O19" s="10"/>
    </row>
    <row r="20" spans="1:15" x14ac:dyDescent="0.15">
      <c r="O20" s="10"/>
    </row>
    <row r="21" spans="1:15" x14ac:dyDescent="0.15">
      <c r="L21" s="10"/>
      <c r="M21" s="10"/>
      <c r="N21" s="10"/>
      <c r="O21" s="10"/>
    </row>
    <row r="22" spans="1:15" x14ac:dyDescent="0.15">
      <c r="L22" s="10"/>
      <c r="M22" s="10"/>
      <c r="N22" s="10"/>
      <c r="O22" s="10"/>
    </row>
    <row r="23" spans="1:15" x14ac:dyDescent="0.15">
      <c r="L23" s="10"/>
      <c r="M23" s="10"/>
      <c r="N23" s="10"/>
      <c r="O23" s="10"/>
    </row>
    <row r="24" spans="1:15" x14ac:dyDescent="0.15">
      <c r="L24" s="10"/>
      <c r="M24" s="10"/>
      <c r="N24" s="10"/>
      <c r="O24" s="10"/>
    </row>
    <row r="25" spans="1:15" x14ac:dyDescent="0.15">
      <c r="L25" s="10"/>
      <c r="M25" s="10"/>
      <c r="N25" s="10"/>
      <c r="O25" s="10"/>
    </row>
    <row r="26" spans="1:15" x14ac:dyDescent="0.15">
      <c r="L26" s="10"/>
      <c r="M26" s="10"/>
      <c r="N26" s="10"/>
      <c r="O26" s="10"/>
    </row>
    <row r="27" spans="1:15" x14ac:dyDescent="0.15">
      <c r="L27" s="10"/>
      <c r="N27" s="10"/>
      <c r="O27" s="10"/>
    </row>
    <row r="28" spans="1:15" x14ac:dyDescent="0.15">
      <c r="L28" s="10"/>
      <c r="N28" s="10"/>
      <c r="O28" s="10"/>
    </row>
    <row r="29" spans="1:15" x14ac:dyDescent="0.15">
      <c r="N29" s="10"/>
      <c r="O29" s="10"/>
    </row>
    <row r="30" spans="1:15" x14ac:dyDescent="0.15">
      <c r="N30" s="10"/>
      <c r="O30" s="10"/>
    </row>
    <row r="31" spans="1:15" x14ac:dyDescent="0.15">
      <c r="O31" s="10"/>
    </row>
    <row r="32" spans="1:15" x14ac:dyDescent="0.15">
      <c r="O32" s="10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9"/>
  <sheetViews>
    <sheetView workbookViewId="0">
      <selection activeCell="D17" sqref="D17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66" width="22.625" style="1" bestFit="1" customWidth="1"/>
    <col min="67" max="70" width="23.125" style="1" bestFit="1" customWidth="1"/>
    <col min="71" max="72" width="21.25" style="1" bestFit="1" customWidth="1"/>
    <col min="73" max="74" width="23.125" style="1" bestFit="1" customWidth="1"/>
    <col min="75" max="76" width="21.25" style="1" bestFit="1" customWidth="1"/>
    <col min="77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22" width="22.625" style="1" bestFit="1" customWidth="1"/>
    <col min="323" max="326" width="23.125" style="1" bestFit="1" customWidth="1"/>
    <col min="327" max="328" width="21.25" style="1" bestFit="1" customWidth="1"/>
    <col min="329" max="330" width="23.125" style="1" bestFit="1" customWidth="1"/>
    <col min="331" max="332" width="21.25" style="1" bestFit="1" customWidth="1"/>
    <col min="333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78" width="22.625" style="1" bestFit="1" customWidth="1"/>
    <col min="579" max="582" width="23.125" style="1" bestFit="1" customWidth="1"/>
    <col min="583" max="584" width="21.25" style="1" bestFit="1" customWidth="1"/>
    <col min="585" max="586" width="23.125" style="1" bestFit="1" customWidth="1"/>
    <col min="587" max="588" width="21.25" style="1" bestFit="1" customWidth="1"/>
    <col min="589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34" width="22.625" style="1" bestFit="1" customWidth="1"/>
    <col min="835" max="838" width="23.125" style="1" bestFit="1" customWidth="1"/>
    <col min="839" max="840" width="21.25" style="1" bestFit="1" customWidth="1"/>
    <col min="841" max="842" width="23.125" style="1" bestFit="1" customWidth="1"/>
    <col min="843" max="844" width="21.25" style="1" bestFit="1" customWidth="1"/>
    <col min="845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90" width="22.625" style="1" bestFit="1" customWidth="1"/>
    <col min="1091" max="1094" width="23.125" style="1" bestFit="1" customWidth="1"/>
    <col min="1095" max="1096" width="21.25" style="1" bestFit="1" customWidth="1"/>
    <col min="1097" max="1098" width="23.125" style="1" bestFit="1" customWidth="1"/>
    <col min="1099" max="1100" width="21.25" style="1" bestFit="1" customWidth="1"/>
    <col min="1101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46" width="22.625" style="1" bestFit="1" customWidth="1"/>
    <col min="1347" max="1350" width="23.125" style="1" bestFit="1" customWidth="1"/>
    <col min="1351" max="1352" width="21.25" style="1" bestFit="1" customWidth="1"/>
    <col min="1353" max="1354" width="23.125" style="1" bestFit="1" customWidth="1"/>
    <col min="1355" max="1356" width="21.25" style="1" bestFit="1" customWidth="1"/>
    <col min="1357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602" width="22.625" style="1" bestFit="1" customWidth="1"/>
    <col min="1603" max="1606" width="23.125" style="1" bestFit="1" customWidth="1"/>
    <col min="1607" max="1608" width="21.25" style="1" bestFit="1" customWidth="1"/>
    <col min="1609" max="1610" width="23.125" style="1" bestFit="1" customWidth="1"/>
    <col min="1611" max="1612" width="21.25" style="1" bestFit="1" customWidth="1"/>
    <col min="1613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58" width="22.625" style="1" bestFit="1" customWidth="1"/>
    <col min="1859" max="1862" width="23.125" style="1" bestFit="1" customWidth="1"/>
    <col min="1863" max="1864" width="21.25" style="1" bestFit="1" customWidth="1"/>
    <col min="1865" max="1866" width="23.125" style="1" bestFit="1" customWidth="1"/>
    <col min="1867" max="1868" width="21.25" style="1" bestFit="1" customWidth="1"/>
    <col min="1869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14" width="22.625" style="1" bestFit="1" customWidth="1"/>
    <col min="2115" max="2118" width="23.125" style="1" bestFit="1" customWidth="1"/>
    <col min="2119" max="2120" width="21.25" style="1" bestFit="1" customWidth="1"/>
    <col min="2121" max="2122" width="23.125" style="1" bestFit="1" customWidth="1"/>
    <col min="2123" max="2124" width="21.25" style="1" bestFit="1" customWidth="1"/>
    <col min="2125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70" width="22.625" style="1" bestFit="1" customWidth="1"/>
    <col min="2371" max="2374" width="23.125" style="1" bestFit="1" customWidth="1"/>
    <col min="2375" max="2376" width="21.25" style="1" bestFit="1" customWidth="1"/>
    <col min="2377" max="2378" width="23.125" style="1" bestFit="1" customWidth="1"/>
    <col min="2379" max="2380" width="21.25" style="1" bestFit="1" customWidth="1"/>
    <col min="2381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26" width="22.625" style="1" bestFit="1" customWidth="1"/>
    <col min="2627" max="2630" width="23.125" style="1" bestFit="1" customWidth="1"/>
    <col min="2631" max="2632" width="21.25" style="1" bestFit="1" customWidth="1"/>
    <col min="2633" max="2634" width="23.125" style="1" bestFit="1" customWidth="1"/>
    <col min="2635" max="2636" width="21.25" style="1" bestFit="1" customWidth="1"/>
    <col min="2637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82" width="22.625" style="1" bestFit="1" customWidth="1"/>
    <col min="2883" max="2886" width="23.125" style="1" bestFit="1" customWidth="1"/>
    <col min="2887" max="2888" width="21.25" style="1" bestFit="1" customWidth="1"/>
    <col min="2889" max="2890" width="23.125" style="1" bestFit="1" customWidth="1"/>
    <col min="2891" max="2892" width="21.25" style="1" bestFit="1" customWidth="1"/>
    <col min="2893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38" width="22.625" style="1" bestFit="1" customWidth="1"/>
    <col min="3139" max="3142" width="23.125" style="1" bestFit="1" customWidth="1"/>
    <col min="3143" max="3144" width="21.25" style="1" bestFit="1" customWidth="1"/>
    <col min="3145" max="3146" width="23.125" style="1" bestFit="1" customWidth="1"/>
    <col min="3147" max="3148" width="21.25" style="1" bestFit="1" customWidth="1"/>
    <col min="3149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394" width="22.625" style="1" bestFit="1" customWidth="1"/>
    <col min="3395" max="3398" width="23.125" style="1" bestFit="1" customWidth="1"/>
    <col min="3399" max="3400" width="21.25" style="1" bestFit="1" customWidth="1"/>
    <col min="3401" max="3402" width="23.125" style="1" bestFit="1" customWidth="1"/>
    <col min="3403" max="3404" width="21.25" style="1" bestFit="1" customWidth="1"/>
    <col min="3405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50" width="22.625" style="1" bestFit="1" customWidth="1"/>
    <col min="3651" max="3654" width="23.125" style="1" bestFit="1" customWidth="1"/>
    <col min="3655" max="3656" width="21.25" style="1" bestFit="1" customWidth="1"/>
    <col min="3657" max="3658" width="23.125" style="1" bestFit="1" customWidth="1"/>
    <col min="3659" max="3660" width="21.25" style="1" bestFit="1" customWidth="1"/>
    <col min="3661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06" width="22.625" style="1" bestFit="1" customWidth="1"/>
    <col min="3907" max="3910" width="23.125" style="1" bestFit="1" customWidth="1"/>
    <col min="3911" max="3912" width="21.25" style="1" bestFit="1" customWidth="1"/>
    <col min="3913" max="3914" width="23.125" style="1" bestFit="1" customWidth="1"/>
    <col min="3915" max="3916" width="21.25" style="1" bestFit="1" customWidth="1"/>
    <col min="3917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62" width="22.625" style="1" bestFit="1" customWidth="1"/>
    <col min="4163" max="4166" width="23.125" style="1" bestFit="1" customWidth="1"/>
    <col min="4167" max="4168" width="21.25" style="1" bestFit="1" customWidth="1"/>
    <col min="4169" max="4170" width="23.125" style="1" bestFit="1" customWidth="1"/>
    <col min="4171" max="4172" width="21.25" style="1" bestFit="1" customWidth="1"/>
    <col min="4173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18" width="22.625" style="1" bestFit="1" customWidth="1"/>
    <col min="4419" max="4422" width="23.125" style="1" bestFit="1" customWidth="1"/>
    <col min="4423" max="4424" width="21.25" style="1" bestFit="1" customWidth="1"/>
    <col min="4425" max="4426" width="23.125" style="1" bestFit="1" customWidth="1"/>
    <col min="4427" max="4428" width="21.25" style="1" bestFit="1" customWidth="1"/>
    <col min="4429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74" width="22.625" style="1" bestFit="1" customWidth="1"/>
    <col min="4675" max="4678" width="23.125" style="1" bestFit="1" customWidth="1"/>
    <col min="4679" max="4680" width="21.25" style="1" bestFit="1" customWidth="1"/>
    <col min="4681" max="4682" width="23.125" style="1" bestFit="1" customWidth="1"/>
    <col min="4683" max="4684" width="21.25" style="1" bestFit="1" customWidth="1"/>
    <col min="4685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30" width="22.625" style="1" bestFit="1" customWidth="1"/>
    <col min="4931" max="4934" width="23.125" style="1" bestFit="1" customWidth="1"/>
    <col min="4935" max="4936" width="21.25" style="1" bestFit="1" customWidth="1"/>
    <col min="4937" max="4938" width="23.125" style="1" bestFit="1" customWidth="1"/>
    <col min="4939" max="4940" width="21.25" style="1" bestFit="1" customWidth="1"/>
    <col min="4941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86" width="22.625" style="1" bestFit="1" customWidth="1"/>
    <col min="5187" max="5190" width="23.125" style="1" bestFit="1" customWidth="1"/>
    <col min="5191" max="5192" width="21.25" style="1" bestFit="1" customWidth="1"/>
    <col min="5193" max="5194" width="23.125" style="1" bestFit="1" customWidth="1"/>
    <col min="5195" max="5196" width="21.25" style="1" bestFit="1" customWidth="1"/>
    <col min="5197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42" width="22.625" style="1" bestFit="1" customWidth="1"/>
    <col min="5443" max="5446" width="23.125" style="1" bestFit="1" customWidth="1"/>
    <col min="5447" max="5448" width="21.25" style="1" bestFit="1" customWidth="1"/>
    <col min="5449" max="5450" width="23.125" style="1" bestFit="1" customWidth="1"/>
    <col min="5451" max="5452" width="21.25" style="1" bestFit="1" customWidth="1"/>
    <col min="5453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698" width="22.625" style="1" bestFit="1" customWidth="1"/>
    <col min="5699" max="5702" width="23.125" style="1" bestFit="1" customWidth="1"/>
    <col min="5703" max="5704" width="21.25" style="1" bestFit="1" customWidth="1"/>
    <col min="5705" max="5706" width="23.125" style="1" bestFit="1" customWidth="1"/>
    <col min="5707" max="5708" width="21.25" style="1" bestFit="1" customWidth="1"/>
    <col min="5709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54" width="22.625" style="1" bestFit="1" customWidth="1"/>
    <col min="5955" max="5958" width="23.125" style="1" bestFit="1" customWidth="1"/>
    <col min="5959" max="5960" width="21.25" style="1" bestFit="1" customWidth="1"/>
    <col min="5961" max="5962" width="23.125" style="1" bestFit="1" customWidth="1"/>
    <col min="5963" max="5964" width="21.25" style="1" bestFit="1" customWidth="1"/>
    <col min="5965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10" width="22.625" style="1" bestFit="1" customWidth="1"/>
    <col min="6211" max="6214" width="23.125" style="1" bestFit="1" customWidth="1"/>
    <col min="6215" max="6216" width="21.25" style="1" bestFit="1" customWidth="1"/>
    <col min="6217" max="6218" width="23.125" style="1" bestFit="1" customWidth="1"/>
    <col min="6219" max="6220" width="21.25" style="1" bestFit="1" customWidth="1"/>
    <col min="6221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66" width="22.625" style="1" bestFit="1" customWidth="1"/>
    <col min="6467" max="6470" width="23.125" style="1" bestFit="1" customWidth="1"/>
    <col min="6471" max="6472" width="21.25" style="1" bestFit="1" customWidth="1"/>
    <col min="6473" max="6474" width="23.125" style="1" bestFit="1" customWidth="1"/>
    <col min="6475" max="6476" width="21.25" style="1" bestFit="1" customWidth="1"/>
    <col min="6477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22" width="22.625" style="1" bestFit="1" customWidth="1"/>
    <col min="6723" max="6726" width="23.125" style="1" bestFit="1" customWidth="1"/>
    <col min="6727" max="6728" width="21.25" style="1" bestFit="1" customWidth="1"/>
    <col min="6729" max="6730" width="23.125" style="1" bestFit="1" customWidth="1"/>
    <col min="6731" max="6732" width="21.25" style="1" bestFit="1" customWidth="1"/>
    <col min="6733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78" width="22.625" style="1" bestFit="1" customWidth="1"/>
    <col min="6979" max="6982" width="23.125" style="1" bestFit="1" customWidth="1"/>
    <col min="6983" max="6984" width="21.25" style="1" bestFit="1" customWidth="1"/>
    <col min="6985" max="6986" width="23.125" style="1" bestFit="1" customWidth="1"/>
    <col min="6987" max="6988" width="21.25" style="1" bestFit="1" customWidth="1"/>
    <col min="6989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34" width="22.625" style="1" bestFit="1" customWidth="1"/>
    <col min="7235" max="7238" width="23.125" style="1" bestFit="1" customWidth="1"/>
    <col min="7239" max="7240" width="21.25" style="1" bestFit="1" customWidth="1"/>
    <col min="7241" max="7242" width="23.125" style="1" bestFit="1" customWidth="1"/>
    <col min="7243" max="7244" width="21.25" style="1" bestFit="1" customWidth="1"/>
    <col min="7245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90" width="22.625" style="1" bestFit="1" customWidth="1"/>
    <col min="7491" max="7494" width="23.125" style="1" bestFit="1" customWidth="1"/>
    <col min="7495" max="7496" width="21.25" style="1" bestFit="1" customWidth="1"/>
    <col min="7497" max="7498" width="23.125" style="1" bestFit="1" customWidth="1"/>
    <col min="7499" max="7500" width="21.25" style="1" bestFit="1" customWidth="1"/>
    <col min="7501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46" width="22.625" style="1" bestFit="1" customWidth="1"/>
    <col min="7747" max="7750" width="23.125" style="1" bestFit="1" customWidth="1"/>
    <col min="7751" max="7752" width="21.25" style="1" bestFit="1" customWidth="1"/>
    <col min="7753" max="7754" width="23.125" style="1" bestFit="1" customWidth="1"/>
    <col min="7755" max="7756" width="21.25" style="1" bestFit="1" customWidth="1"/>
    <col min="7757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8002" width="22.625" style="1" bestFit="1" customWidth="1"/>
    <col min="8003" max="8006" width="23.125" style="1" bestFit="1" customWidth="1"/>
    <col min="8007" max="8008" width="21.25" style="1" bestFit="1" customWidth="1"/>
    <col min="8009" max="8010" width="23.125" style="1" bestFit="1" customWidth="1"/>
    <col min="8011" max="8012" width="21.25" style="1" bestFit="1" customWidth="1"/>
    <col min="8013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58" width="22.625" style="1" bestFit="1" customWidth="1"/>
    <col min="8259" max="8262" width="23.125" style="1" bestFit="1" customWidth="1"/>
    <col min="8263" max="8264" width="21.25" style="1" bestFit="1" customWidth="1"/>
    <col min="8265" max="8266" width="23.125" style="1" bestFit="1" customWidth="1"/>
    <col min="8267" max="8268" width="21.25" style="1" bestFit="1" customWidth="1"/>
    <col min="8269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14" width="22.625" style="1" bestFit="1" customWidth="1"/>
    <col min="8515" max="8518" width="23.125" style="1" bestFit="1" customWidth="1"/>
    <col min="8519" max="8520" width="21.25" style="1" bestFit="1" customWidth="1"/>
    <col min="8521" max="8522" width="23.125" style="1" bestFit="1" customWidth="1"/>
    <col min="8523" max="8524" width="21.25" style="1" bestFit="1" customWidth="1"/>
    <col min="8525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70" width="22.625" style="1" bestFit="1" customWidth="1"/>
    <col min="8771" max="8774" width="23.125" style="1" bestFit="1" customWidth="1"/>
    <col min="8775" max="8776" width="21.25" style="1" bestFit="1" customWidth="1"/>
    <col min="8777" max="8778" width="23.125" style="1" bestFit="1" customWidth="1"/>
    <col min="8779" max="8780" width="21.25" style="1" bestFit="1" customWidth="1"/>
    <col min="8781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26" width="22.625" style="1" bestFit="1" customWidth="1"/>
    <col min="9027" max="9030" width="23.125" style="1" bestFit="1" customWidth="1"/>
    <col min="9031" max="9032" width="21.25" style="1" bestFit="1" customWidth="1"/>
    <col min="9033" max="9034" width="23.125" style="1" bestFit="1" customWidth="1"/>
    <col min="9035" max="9036" width="21.25" style="1" bestFit="1" customWidth="1"/>
    <col min="9037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82" width="22.625" style="1" bestFit="1" customWidth="1"/>
    <col min="9283" max="9286" width="23.125" style="1" bestFit="1" customWidth="1"/>
    <col min="9287" max="9288" width="21.25" style="1" bestFit="1" customWidth="1"/>
    <col min="9289" max="9290" width="23.125" style="1" bestFit="1" customWidth="1"/>
    <col min="9291" max="9292" width="21.25" style="1" bestFit="1" customWidth="1"/>
    <col min="9293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38" width="22.625" style="1" bestFit="1" customWidth="1"/>
    <col min="9539" max="9542" width="23.125" style="1" bestFit="1" customWidth="1"/>
    <col min="9543" max="9544" width="21.25" style="1" bestFit="1" customWidth="1"/>
    <col min="9545" max="9546" width="23.125" style="1" bestFit="1" customWidth="1"/>
    <col min="9547" max="9548" width="21.25" style="1" bestFit="1" customWidth="1"/>
    <col min="9549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794" width="22.625" style="1" bestFit="1" customWidth="1"/>
    <col min="9795" max="9798" width="23.125" style="1" bestFit="1" customWidth="1"/>
    <col min="9799" max="9800" width="21.25" style="1" bestFit="1" customWidth="1"/>
    <col min="9801" max="9802" width="23.125" style="1" bestFit="1" customWidth="1"/>
    <col min="9803" max="9804" width="21.25" style="1" bestFit="1" customWidth="1"/>
    <col min="9805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50" width="22.625" style="1" bestFit="1" customWidth="1"/>
    <col min="10051" max="10054" width="23.125" style="1" bestFit="1" customWidth="1"/>
    <col min="10055" max="10056" width="21.25" style="1" bestFit="1" customWidth="1"/>
    <col min="10057" max="10058" width="23.125" style="1" bestFit="1" customWidth="1"/>
    <col min="10059" max="10060" width="21.25" style="1" bestFit="1" customWidth="1"/>
    <col min="10061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06" width="22.625" style="1" bestFit="1" customWidth="1"/>
    <col min="10307" max="10310" width="23.125" style="1" bestFit="1" customWidth="1"/>
    <col min="10311" max="10312" width="21.25" style="1" bestFit="1" customWidth="1"/>
    <col min="10313" max="10314" width="23.125" style="1" bestFit="1" customWidth="1"/>
    <col min="10315" max="10316" width="21.25" style="1" bestFit="1" customWidth="1"/>
    <col min="10317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62" width="22.625" style="1" bestFit="1" customWidth="1"/>
    <col min="10563" max="10566" width="23.125" style="1" bestFit="1" customWidth="1"/>
    <col min="10567" max="10568" width="21.25" style="1" bestFit="1" customWidth="1"/>
    <col min="10569" max="10570" width="23.125" style="1" bestFit="1" customWidth="1"/>
    <col min="10571" max="10572" width="21.25" style="1" bestFit="1" customWidth="1"/>
    <col min="10573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18" width="22.625" style="1" bestFit="1" customWidth="1"/>
    <col min="10819" max="10822" width="23.125" style="1" bestFit="1" customWidth="1"/>
    <col min="10823" max="10824" width="21.25" style="1" bestFit="1" customWidth="1"/>
    <col min="10825" max="10826" width="23.125" style="1" bestFit="1" customWidth="1"/>
    <col min="10827" max="10828" width="21.25" style="1" bestFit="1" customWidth="1"/>
    <col min="10829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74" width="22.625" style="1" bestFit="1" customWidth="1"/>
    <col min="11075" max="11078" width="23.125" style="1" bestFit="1" customWidth="1"/>
    <col min="11079" max="11080" width="21.25" style="1" bestFit="1" customWidth="1"/>
    <col min="11081" max="11082" width="23.125" style="1" bestFit="1" customWidth="1"/>
    <col min="11083" max="11084" width="21.25" style="1" bestFit="1" customWidth="1"/>
    <col min="11085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30" width="22.625" style="1" bestFit="1" customWidth="1"/>
    <col min="11331" max="11334" width="23.125" style="1" bestFit="1" customWidth="1"/>
    <col min="11335" max="11336" width="21.25" style="1" bestFit="1" customWidth="1"/>
    <col min="11337" max="11338" width="23.125" style="1" bestFit="1" customWidth="1"/>
    <col min="11339" max="11340" width="21.25" style="1" bestFit="1" customWidth="1"/>
    <col min="11341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86" width="22.625" style="1" bestFit="1" customWidth="1"/>
    <col min="11587" max="11590" width="23.125" style="1" bestFit="1" customWidth="1"/>
    <col min="11591" max="11592" width="21.25" style="1" bestFit="1" customWidth="1"/>
    <col min="11593" max="11594" width="23.125" style="1" bestFit="1" customWidth="1"/>
    <col min="11595" max="11596" width="21.25" style="1" bestFit="1" customWidth="1"/>
    <col min="11597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42" width="22.625" style="1" bestFit="1" customWidth="1"/>
    <col min="11843" max="11846" width="23.125" style="1" bestFit="1" customWidth="1"/>
    <col min="11847" max="11848" width="21.25" style="1" bestFit="1" customWidth="1"/>
    <col min="11849" max="11850" width="23.125" style="1" bestFit="1" customWidth="1"/>
    <col min="11851" max="11852" width="21.25" style="1" bestFit="1" customWidth="1"/>
    <col min="11853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098" width="22.625" style="1" bestFit="1" customWidth="1"/>
    <col min="12099" max="12102" width="23.125" style="1" bestFit="1" customWidth="1"/>
    <col min="12103" max="12104" width="21.25" style="1" bestFit="1" customWidth="1"/>
    <col min="12105" max="12106" width="23.125" style="1" bestFit="1" customWidth="1"/>
    <col min="12107" max="12108" width="21.25" style="1" bestFit="1" customWidth="1"/>
    <col min="12109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54" width="22.625" style="1" bestFit="1" customWidth="1"/>
    <col min="12355" max="12358" width="23.125" style="1" bestFit="1" customWidth="1"/>
    <col min="12359" max="12360" width="21.25" style="1" bestFit="1" customWidth="1"/>
    <col min="12361" max="12362" width="23.125" style="1" bestFit="1" customWidth="1"/>
    <col min="12363" max="12364" width="21.25" style="1" bestFit="1" customWidth="1"/>
    <col min="12365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10" width="22.625" style="1" bestFit="1" customWidth="1"/>
    <col min="12611" max="12614" width="23.125" style="1" bestFit="1" customWidth="1"/>
    <col min="12615" max="12616" width="21.25" style="1" bestFit="1" customWidth="1"/>
    <col min="12617" max="12618" width="23.125" style="1" bestFit="1" customWidth="1"/>
    <col min="12619" max="12620" width="21.25" style="1" bestFit="1" customWidth="1"/>
    <col min="12621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66" width="22.625" style="1" bestFit="1" customWidth="1"/>
    <col min="12867" max="12870" width="23.125" style="1" bestFit="1" customWidth="1"/>
    <col min="12871" max="12872" width="21.25" style="1" bestFit="1" customWidth="1"/>
    <col min="12873" max="12874" width="23.125" style="1" bestFit="1" customWidth="1"/>
    <col min="12875" max="12876" width="21.25" style="1" bestFit="1" customWidth="1"/>
    <col min="12877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22" width="22.625" style="1" bestFit="1" customWidth="1"/>
    <col min="13123" max="13126" width="23.125" style="1" bestFit="1" customWidth="1"/>
    <col min="13127" max="13128" width="21.25" style="1" bestFit="1" customWidth="1"/>
    <col min="13129" max="13130" width="23.125" style="1" bestFit="1" customWidth="1"/>
    <col min="13131" max="13132" width="21.25" style="1" bestFit="1" customWidth="1"/>
    <col min="13133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78" width="22.625" style="1" bestFit="1" customWidth="1"/>
    <col min="13379" max="13382" width="23.125" style="1" bestFit="1" customWidth="1"/>
    <col min="13383" max="13384" width="21.25" style="1" bestFit="1" customWidth="1"/>
    <col min="13385" max="13386" width="23.125" style="1" bestFit="1" customWidth="1"/>
    <col min="13387" max="13388" width="21.25" style="1" bestFit="1" customWidth="1"/>
    <col min="13389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34" width="22.625" style="1" bestFit="1" customWidth="1"/>
    <col min="13635" max="13638" width="23.125" style="1" bestFit="1" customWidth="1"/>
    <col min="13639" max="13640" width="21.25" style="1" bestFit="1" customWidth="1"/>
    <col min="13641" max="13642" width="23.125" style="1" bestFit="1" customWidth="1"/>
    <col min="13643" max="13644" width="21.25" style="1" bestFit="1" customWidth="1"/>
    <col min="13645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90" width="22.625" style="1" bestFit="1" customWidth="1"/>
    <col min="13891" max="13894" width="23.125" style="1" bestFit="1" customWidth="1"/>
    <col min="13895" max="13896" width="21.25" style="1" bestFit="1" customWidth="1"/>
    <col min="13897" max="13898" width="23.125" style="1" bestFit="1" customWidth="1"/>
    <col min="13899" max="13900" width="21.25" style="1" bestFit="1" customWidth="1"/>
    <col min="13901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46" width="22.625" style="1" bestFit="1" customWidth="1"/>
    <col min="14147" max="14150" width="23.125" style="1" bestFit="1" customWidth="1"/>
    <col min="14151" max="14152" width="21.25" style="1" bestFit="1" customWidth="1"/>
    <col min="14153" max="14154" width="23.125" style="1" bestFit="1" customWidth="1"/>
    <col min="14155" max="14156" width="21.25" style="1" bestFit="1" customWidth="1"/>
    <col min="14157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402" width="22.625" style="1" bestFit="1" customWidth="1"/>
    <col min="14403" max="14406" width="23.125" style="1" bestFit="1" customWidth="1"/>
    <col min="14407" max="14408" width="21.25" style="1" bestFit="1" customWidth="1"/>
    <col min="14409" max="14410" width="23.125" style="1" bestFit="1" customWidth="1"/>
    <col min="14411" max="14412" width="21.25" style="1" bestFit="1" customWidth="1"/>
    <col min="14413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58" width="22.625" style="1" bestFit="1" customWidth="1"/>
    <col min="14659" max="14662" width="23.125" style="1" bestFit="1" customWidth="1"/>
    <col min="14663" max="14664" width="21.25" style="1" bestFit="1" customWidth="1"/>
    <col min="14665" max="14666" width="23.125" style="1" bestFit="1" customWidth="1"/>
    <col min="14667" max="14668" width="21.25" style="1" bestFit="1" customWidth="1"/>
    <col min="14669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14" width="22.625" style="1" bestFit="1" customWidth="1"/>
    <col min="14915" max="14918" width="23.125" style="1" bestFit="1" customWidth="1"/>
    <col min="14919" max="14920" width="21.25" style="1" bestFit="1" customWidth="1"/>
    <col min="14921" max="14922" width="23.125" style="1" bestFit="1" customWidth="1"/>
    <col min="14923" max="14924" width="21.25" style="1" bestFit="1" customWidth="1"/>
    <col min="14925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70" width="22.625" style="1" bestFit="1" customWidth="1"/>
    <col min="15171" max="15174" width="23.125" style="1" bestFit="1" customWidth="1"/>
    <col min="15175" max="15176" width="21.25" style="1" bestFit="1" customWidth="1"/>
    <col min="15177" max="15178" width="23.125" style="1" bestFit="1" customWidth="1"/>
    <col min="15179" max="15180" width="21.25" style="1" bestFit="1" customWidth="1"/>
    <col min="15181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26" width="22.625" style="1" bestFit="1" customWidth="1"/>
    <col min="15427" max="15430" width="23.125" style="1" bestFit="1" customWidth="1"/>
    <col min="15431" max="15432" width="21.25" style="1" bestFit="1" customWidth="1"/>
    <col min="15433" max="15434" width="23.125" style="1" bestFit="1" customWidth="1"/>
    <col min="15435" max="15436" width="21.25" style="1" bestFit="1" customWidth="1"/>
    <col min="15437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82" width="22.625" style="1" bestFit="1" customWidth="1"/>
    <col min="15683" max="15686" width="23.125" style="1" bestFit="1" customWidth="1"/>
    <col min="15687" max="15688" width="21.25" style="1" bestFit="1" customWidth="1"/>
    <col min="15689" max="15690" width="23.125" style="1" bestFit="1" customWidth="1"/>
    <col min="15691" max="15692" width="21.25" style="1" bestFit="1" customWidth="1"/>
    <col min="15693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38" width="22.625" style="1" bestFit="1" customWidth="1"/>
    <col min="15939" max="15942" width="23.125" style="1" bestFit="1" customWidth="1"/>
    <col min="15943" max="15944" width="21.25" style="1" bestFit="1" customWidth="1"/>
    <col min="15945" max="15946" width="23.125" style="1" bestFit="1" customWidth="1"/>
    <col min="15947" max="15948" width="21.25" style="1" bestFit="1" customWidth="1"/>
    <col min="15949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194" width="22.625" style="1" bestFit="1" customWidth="1"/>
    <col min="16195" max="16198" width="23.125" style="1" bestFit="1" customWidth="1"/>
    <col min="16199" max="16200" width="21.25" style="1" bestFit="1" customWidth="1"/>
    <col min="16201" max="16202" width="23.125" style="1" bestFit="1" customWidth="1"/>
    <col min="16203" max="16204" width="21.25" style="1" bestFit="1" customWidth="1"/>
    <col min="16205" max="16384" width="9" style="1"/>
  </cols>
  <sheetData>
    <row r="1" spans="1:25" x14ac:dyDescent="0.15">
      <c r="A1" s="114" t="s">
        <v>92</v>
      </c>
      <c r="B1" s="116" t="s">
        <v>125</v>
      </c>
      <c r="C1" s="120"/>
      <c r="D1" s="120"/>
      <c r="E1" s="120"/>
      <c r="F1" s="117"/>
      <c r="G1" s="116" t="s">
        <v>126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</row>
    <row r="2" spans="1:25" ht="22.5" customHeight="1" x14ac:dyDescent="0.15">
      <c r="A2" s="114"/>
      <c r="B2" s="51" t="s">
        <v>127</v>
      </c>
      <c r="C2" s="116" t="s">
        <v>120</v>
      </c>
      <c r="D2" s="117"/>
      <c r="E2" s="116" t="s">
        <v>121</v>
      </c>
      <c r="F2" s="117"/>
      <c r="G2" s="118" t="s">
        <v>16</v>
      </c>
      <c r="H2" s="119"/>
      <c r="I2" s="116" t="s">
        <v>93</v>
      </c>
      <c r="J2" s="117"/>
      <c r="K2" s="121" t="s">
        <v>17</v>
      </c>
      <c r="L2" s="122"/>
      <c r="M2" s="121" t="s">
        <v>94</v>
      </c>
      <c r="N2" s="122"/>
      <c r="O2" s="123" t="s">
        <v>95</v>
      </c>
      <c r="P2" s="121" t="s">
        <v>18</v>
      </c>
      <c r="Q2" s="122"/>
      <c r="R2" s="121" t="s">
        <v>96</v>
      </c>
      <c r="S2" s="122"/>
      <c r="T2" s="125" t="s">
        <v>97</v>
      </c>
      <c r="U2" s="121" t="s">
        <v>19</v>
      </c>
      <c r="V2" s="122"/>
      <c r="W2" s="121" t="s">
        <v>98</v>
      </c>
      <c r="X2" s="122"/>
      <c r="Y2" s="125" t="s">
        <v>99</v>
      </c>
    </row>
    <row r="3" spans="1:25" ht="18" customHeight="1" x14ac:dyDescent="0.15">
      <c r="A3" s="115"/>
      <c r="B3" s="51" t="s">
        <v>100</v>
      </c>
      <c r="C3" s="53" t="s">
        <v>100</v>
      </c>
      <c r="D3" s="54" t="s">
        <v>101</v>
      </c>
      <c r="E3" s="53" t="s">
        <v>100</v>
      </c>
      <c r="F3" s="54" t="s">
        <v>101</v>
      </c>
      <c r="G3" s="53" t="s">
        <v>20</v>
      </c>
      <c r="H3" s="53" t="s">
        <v>100</v>
      </c>
      <c r="I3" s="53" t="s">
        <v>100</v>
      </c>
      <c r="J3" s="54" t="s">
        <v>101</v>
      </c>
      <c r="K3" s="55" t="s">
        <v>20</v>
      </c>
      <c r="L3" s="55" t="s">
        <v>100</v>
      </c>
      <c r="M3" s="55" t="s">
        <v>20</v>
      </c>
      <c r="N3" s="55" t="s">
        <v>100</v>
      </c>
      <c r="O3" s="124"/>
      <c r="P3" s="55" t="s">
        <v>20</v>
      </c>
      <c r="Q3" s="55" t="s">
        <v>100</v>
      </c>
      <c r="R3" s="55" t="s">
        <v>20</v>
      </c>
      <c r="S3" s="55" t="s">
        <v>100</v>
      </c>
      <c r="T3" s="126"/>
      <c r="U3" s="55" t="s">
        <v>20</v>
      </c>
      <c r="V3" s="55" t="s">
        <v>100</v>
      </c>
      <c r="W3" s="55" t="s">
        <v>20</v>
      </c>
      <c r="X3" s="55" t="s">
        <v>100</v>
      </c>
      <c r="Y3" s="126"/>
    </row>
    <row r="4" spans="1:25" ht="15" customHeight="1" x14ac:dyDescent="0.15">
      <c r="A4" s="81" t="s">
        <v>34</v>
      </c>
      <c r="B4" s="7">
        <v>3859</v>
      </c>
      <c r="C4" s="55">
        <v>0</v>
      </c>
      <c r="D4" s="56" t="e">
        <v>#DIV/0!</v>
      </c>
      <c r="E4" s="79">
        <v>2948</v>
      </c>
      <c r="F4" s="56">
        <v>0.30902306648575306</v>
      </c>
      <c r="G4" s="55">
        <v>3</v>
      </c>
      <c r="H4" s="55">
        <v>5747</v>
      </c>
      <c r="I4" s="55">
        <v>3406</v>
      </c>
      <c r="J4" s="56">
        <v>0.68731650029359947</v>
      </c>
      <c r="K4" s="55" t="s">
        <v>102</v>
      </c>
      <c r="L4" s="55" t="s">
        <v>102</v>
      </c>
      <c r="M4" s="55" t="s">
        <v>102</v>
      </c>
      <c r="N4" s="55" t="s">
        <v>102</v>
      </c>
      <c r="O4" s="57" t="s">
        <v>102</v>
      </c>
      <c r="P4" s="55">
        <v>0</v>
      </c>
      <c r="Q4" s="55">
        <v>0</v>
      </c>
      <c r="R4" s="55">
        <v>0</v>
      </c>
      <c r="S4" s="55">
        <v>8</v>
      </c>
      <c r="T4" s="57">
        <v>-1</v>
      </c>
      <c r="U4" s="55" t="s">
        <v>102</v>
      </c>
      <c r="V4" s="55" t="s">
        <v>102</v>
      </c>
      <c r="W4" s="55" t="s">
        <v>102</v>
      </c>
      <c r="X4" s="55" t="s">
        <v>102</v>
      </c>
      <c r="Y4" s="55" t="s">
        <v>102</v>
      </c>
    </row>
    <row r="5" spans="1:25" ht="15" customHeight="1" x14ac:dyDescent="0.15">
      <c r="A5" s="58" t="s">
        <v>33</v>
      </c>
      <c r="B5" s="7">
        <v>0</v>
      </c>
      <c r="C5" s="55">
        <v>999</v>
      </c>
      <c r="D5" s="56">
        <v>-1</v>
      </c>
      <c r="E5" s="79">
        <v>0</v>
      </c>
      <c r="F5" s="56" t="e">
        <v>#DIV/0!</v>
      </c>
      <c r="G5" s="55">
        <v>3</v>
      </c>
      <c r="H5" s="55">
        <v>3373</v>
      </c>
      <c r="I5" s="55">
        <v>11475</v>
      </c>
      <c r="J5" s="56">
        <v>-0.70605664488017428</v>
      </c>
      <c r="K5" s="55">
        <v>0</v>
      </c>
      <c r="L5" s="55">
        <v>0</v>
      </c>
      <c r="M5" s="55">
        <v>0</v>
      </c>
      <c r="N5" s="55">
        <v>0</v>
      </c>
      <c r="O5" s="57" t="e">
        <v>#DIV/0!</v>
      </c>
      <c r="P5" s="55" t="s">
        <v>102</v>
      </c>
      <c r="Q5" s="55" t="s">
        <v>102</v>
      </c>
      <c r="R5" s="55" t="s">
        <v>102</v>
      </c>
      <c r="S5" s="55" t="s">
        <v>102</v>
      </c>
      <c r="T5" s="55" t="s">
        <v>102</v>
      </c>
      <c r="U5" s="55" t="s">
        <v>102</v>
      </c>
      <c r="V5" s="55" t="s">
        <v>102</v>
      </c>
      <c r="W5" s="55" t="s">
        <v>102</v>
      </c>
      <c r="X5" s="55" t="s">
        <v>102</v>
      </c>
      <c r="Y5" s="55" t="s">
        <v>102</v>
      </c>
    </row>
    <row r="6" spans="1:25" ht="15" customHeight="1" x14ac:dyDescent="0.15">
      <c r="A6" s="58" t="s">
        <v>31</v>
      </c>
      <c r="B6" s="7">
        <v>11751</v>
      </c>
      <c r="C6" s="55">
        <v>8178</v>
      </c>
      <c r="D6" s="56">
        <v>0.43690388848129125</v>
      </c>
      <c r="E6" s="79">
        <v>6339</v>
      </c>
      <c r="F6" s="56">
        <v>0.8537624230951254</v>
      </c>
      <c r="G6" s="55">
        <v>10</v>
      </c>
      <c r="H6" s="55">
        <v>19645</v>
      </c>
      <c r="I6" s="55">
        <v>16841</v>
      </c>
      <c r="J6" s="56">
        <v>0.16649842645923638</v>
      </c>
      <c r="K6" s="55" t="s">
        <v>102</v>
      </c>
      <c r="L6" s="55" t="s">
        <v>102</v>
      </c>
      <c r="M6" s="55" t="s">
        <v>102</v>
      </c>
      <c r="N6" s="55" t="s">
        <v>102</v>
      </c>
      <c r="O6" s="57" t="s">
        <v>102</v>
      </c>
      <c r="P6" s="55" t="s">
        <v>102</v>
      </c>
      <c r="Q6" s="55" t="s">
        <v>102</v>
      </c>
      <c r="R6" s="55" t="s">
        <v>102</v>
      </c>
      <c r="S6" s="55" t="s">
        <v>102</v>
      </c>
      <c r="T6" s="55" t="s">
        <v>102</v>
      </c>
      <c r="U6" s="55" t="s">
        <v>102</v>
      </c>
      <c r="V6" s="55" t="s">
        <v>102</v>
      </c>
      <c r="W6" s="55" t="s">
        <v>102</v>
      </c>
      <c r="X6" s="55" t="s">
        <v>102</v>
      </c>
      <c r="Y6" s="55"/>
    </row>
    <row r="7" spans="1:25" ht="15" customHeight="1" x14ac:dyDescent="0.15">
      <c r="A7" s="58" t="s">
        <v>32</v>
      </c>
      <c r="B7" s="7">
        <v>6854</v>
      </c>
      <c r="C7" s="55">
        <v>0</v>
      </c>
      <c r="D7" s="56" t="e">
        <v>#DIV/0!</v>
      </c>
      <c r="E7" s="79">
        <v>9707</v>
      </c>
      <c r="F7" s="56">
        <v>-0.29391161017822193</v>
      </c>
      <c r="G7" s="55">
        <v>4</v>
      </c>
      <c r="H7" s="55">
        <v>6854</v>
      </c>
      <c r="I7" s="55">
        <v>2413</v>
      </c>
      <c r="J7" s="56">
        <v>1.8404475756319933</v>
      </c>
      <c r="K7" s="55">
        <v>0</v>
      </c>
      <c r="L7" s="55">
        <v>0</v>
      </c>
      <c r="M7" s="55">
        <v>0</v>
      </c>
      <c r="N7" s="55">
        <v>0</v>
      </c>
      <c r="O7" s="57" t="e">
        <v>#DIV/0!</v>
      </c>
      <c r="P7" s="55">
        <v>0</v>
      </c>
      <c r="Q7" s="55">
        <v>0</v>
      </c>
      <c r="R7" s="55">
        <v>0</v>
      </c>
      <c r="S7" s="55">
        <v>0</v>
      </c>
      <c r="T7" s="57" t="e">
        <v>#DIV/0!</v>
      </c>
      <c r="U7" s="55">
        <v>1</v>
      </c>
      <c r="V7" s="55">
        <v>2180</v>
      </c>
      <c r="W7" s="55">
        <v>0</v>
      </c>
      <c r="X7" s="55">
        <v>0</v>
      </c>
      <c r="Y7" s="55"/>
    </row>
    <row r="8" spans="1:25" ht="15" customHeight="1" x14ac:dyDescent="0.15">
      <c r="A8" s="58" t="s">
        <v>35</v>
      </c>
      <c r="B8" s="7">
        <v>2078</v>
      </c>
      <c r="C8" s="55">
        <v>-189</v>
      </c>
      <c r="D8" s="56">
        <v>-11.994708994708995</v>
      </c>
      <c r="E8" s="79">
        <v>608</v>
      </c>
      <c r="F8" s="56">
        <v>2.4177631578947367</v>
      </c>
      <c r="G8" s="55">
        <v>2</v>
      </c>
      <c r="H8" s="55">
        <v>2078</v>
      </c>
      <c r="I8" s="55">
        <v>5211</v>
      </c>
      <c r="J8" s="56">
        <v>-0.60122817117635774</v>
      </c>
      <c r="K8" s="55">
        <v>0</v>
      </c>
      <c r="L8" s="55">
        <v>0</v>
      </c>
      <c r="M8" s="55">
        <v>0</v>
      </c>
      <c r="N8" s="55">
        <v>0</v>
      </c>
      <c r="O8" s="57" t="e">
        <v>#DIV/0!</v>
      </c>
      <c r="P8" s="55" t="s">
        <v>102</v>
      </c>
      <c r="Q8" s="55" t="s">
        <v>102</v>
      </c>
      <c r="R8" s="55" t="s">
        <v>102</v>
      </c>
      <c r="S8" s="55" t="s">
        <v>102</v>
      </c>
      <c r="T8" s="55" t="s">
        <v>102</v>
      </c>
      <c r="U8" s="55">
        <v>0</v>
      </c>
      <c r="V8" s="55">
        <v>0</v>
      </c>
      <c r="W8" s="55">
        <v>0</v>
      </c>
      <c r="X8" s="55">
        <v>0</v>
      </c>
      <c r="Y8" s="57" t="e">
        <v>#DIV/0!</v>
      </c>
    </row>
    <row r="9" spans="1:25" s="2" customFormat="1" ht="15" customHeight="1" x14ac:dyDescent="0.15">
      <c r="A9" s="59" t="s">
        <v>103</v>
      </c>
      <c r="B9" s="60">
        <v>24542</v>
      </c>
      <c r="C9" s="61">
        <v>8988</v>
      </c>
      <c r="D9" s="62">
        <v>1.7305295950155763</v>
      </c>
      <c r="E9" s="61">
        <v>19602</v>
      </c>
      <c r="F9" s="62">
        <v>0.25201510049994896</v>
      </c>
      <c r="G9" s="61">
        <v>22</v>
      </c>
      <c r="H9" s="61">
        <v>37697</v>
      </c>
      <c r="I9" s="61">
        <v>39346</v>
      </c>
      <c r="J9" s="62">
        <v>-4.1910232298073502E-2</v>
      </c>
      <c r="K9" s="61">
        <v>0</v>
      </c>
      <c r="L9" s="61">
        <v>0</v>
      </c>
      <c r="M9" s="61">
        <v>0</v>
      </c>
      <c r="N9" s="61">
        <v>0</v>
      </c>
      <c r="O9" s="63" t="e">
        <v>#DIV/0!</v>
      </c>
      <c r="P9" s="61">
        <v>0</v>
      </c>
      <c r="Q9" s="61">
        <v>0</v>
      </c>
      <c r="R9" s="61">
        <v>0</v>
      </c>
      <c r="S9" s="61">
        <v>8</v>
      </c>
      <c r="T9" s="63">
        <v>-1</v>
      </c>
      <c r="U9" s="61">
        <v>1</v>
      </c>
      <c r="V9" s="61">
        <v>2180</v>
      </c>
      <c r="W9" s="61">
        <v>0</v>
      </c>
      <c r="X9" s="61">
        <v>0</v>
      </c>
      <c r="Y9" s="63" t="e">
        <v>#DIV/0!</v>
      </c>
    </row>
    <row r="10" spans="1:25" ht="15" customHeight="1" x14ac:dyDescent="0.15">
      <c r="A10" s="58" t="s">
        <v>58</v>
      </c>
      <c r="B10" s="7">
        <v>4374</v>
      </c>
      <c r="C10" s="55">
        <v>0</v>
      </c>
      <c r="D10" s="56" t="e">
        <v>#DIV/0!</v>
      </c>
      <c r="E10" s="79">
        <v>0</v>
      </c>
      <c r="F10" s="56" t="e">
        <v>#DIV/0!</v>
      </c>
      <c r="G10" s="55">
        <v>4</v>
      </c>
      <c r="H10" s="55">
        <v>9660</v>
      </c>
      <c r="I10" s="55">
        <v>0</v>
      </c>
      <c r="J10" s="56" t="e">
        <v>#DIV/0!</v>
      </c>
      <c r="K10" s="55" t="s">
        <v>102</v>
      </c>
      <c r="L10" s="55" t="s">
        <v>102</v>
      </c>
      <c r="M10" s="55" t="s">
        <v>102</v>
      </c>
      <c r="N10" s="55" t="s">
        <v>102</v>
      </c>
      <c r="O10" s="57" t="s">
        <v>102</v>
      </c>
      <c r="P10" s="55" t="s">
        <v>102</v>
      </c>
      <c r="Q10" s="55" t="s">
        <v>102</v>
      </c>
      <c r="R10" s="55" t="s">
        <v>102</v>
      </c>
      <c r="S10" s="55" t="s">
        <v>102</v>
      </c>
      <c r="T10" s="55" t="s">
        <v>102</v>
      </c>
      <c r="U10" s="55">
        <v>0</v>
      </c>
      <c r="V10" s="55">
        <v>0</v>
      </c>
      <c r="W10" s="55">
        <v>1</v>
      </c>
      <c r="X10" s="55">
        <v>1960</v>
      </c>
      <c r="Y10" s="57">
        <v>-1</v>
      </c>
    </row>
    <row r="11" spans="1:25" ht="15" customHeight="1" x14ac:dyDescent="0.15">
      <c r="A11" s="50" t="s">
        <v>60</v>
      </c>
      <c r="B11" s="7">
        <v>5670</v>
      </c>
      <c r="C11" s="55">
        <v>0</v>
      </c>
      <c r="D11" s="56" t="e">
        <v>#DIV/0!</v>
      </c>
      <c r="E11" s="79">
        <v>0</v>
      </c>
      <c r="F11" s="56" t="e">
        <v>#DIV/0!</v>
      </c>
      <c r="G11" s="55">
        <v>3</v>
      </c>
      <c r="H11" s="55">
        <v>5150</v>
      </c>
      <c r="I11" s="55">
        <v>4248</v>
      </c>
      <c r="J11" s="56">
        <v>0.2123352165725047</v>
      </c>
      <c r="K11" s="55" t="s">
        <v>102</v>
      </c>
      <c r="L11" s="55" t="s">
        <v>102</v>
      </c>
      <c r="M11" s="55" t="s">
        <v>102</v>
      </c>
      <c r="N11" s="55" t="s">
        <v>102</v>
      </c>
      <c r="O11" s="57" t="s">
        <v>102</v>
      </c>
      <c r="P11" s="55" t="s">
        <v>102</v>
      </c>
      <c r="Q11" s="55" t="s">
        <v>102</v>
      </c>
      <c r="R11" s="55" t="s">
        <v>102</v>
      </c>
      <c r="S11" s="55" t="s">
        <v>102</v>
      </c>
      <c r="T11" s="55" t="s">
        <v>102</v>
      </c>
      <c r="U11" s="55" t="s">
        <v>102</v>
      </c>
      <c r="V11" s="55" t="s">
        <v>102</v>
      </c>
      <c r="W11" s="55">
        <v>0</v>
      </c>
      <c r="X11" s="55" t="s">
        <v>24</v>
      </c>
      <c r="Y11" s="55"/>
    </row>
    <row r="12" spans="1:25" ht="15" customHeight="1" x14ac:dyDescent="0.15">
      <c r="A12" s="58" t="s">
        <v>59</v>
      </c>
      <c r="B12" s="7">
        <v>1440</v>
      </c>
      <c r="C12" s="55">
        <v>0</v>
      </c>
      <c r="D12" s="56" t="e">
        <v>#DIV/0!</v>
      </c>
      <c r="E12" s="79">
        <v>4085</v>
      </c>
      <c r="F12" s="56">
        <v>-0.64749082007343939</v>
      </c>
      <c r="G12" s="55">
        <v>3</v>
      </c>
      <c r="H12" s="55">
        <v>2479</v>
      </c>
      <c r="I12" s="55">
        <v>0</v>
      </c>
      <c r="J12" s="56" t="e">
        <v>#DIV/0!</v>
      </c>
      <c r="K12" s="55">
        <v>0</v>
      </c>
      <c r="L12" s="55">
        <v>0</v>
      </c>
      <c r="M12" s="55">
        <v>0</v>
      </c>
      <c r="N12" s="55">
        <v>0</v>
      </c>
      <c r="O12" s="57" t="e">
        <v>#DIV/0!</v>
      </c>
      <c r="P12" s="55">
        <v>0</v>
      </c>
      <c r="Q12" s="55">
        <v>0</v>
      </c>
      <c r="R12" s="55" t="s">
        <v>102</v>
      </c>
      <c r="S12" s="55" t="s">
        <v>102</v>
      </c>
      <c r="T12" s="55"/>
      <c r="U12" s="55">
        <v>1</v>
      </c>
      <c r="V12" s="55">
        <v>2535</v>
      </c>
      <c r="W12" s="55">
        <v>0</v>
      </c>
      <c r="X12" s="55">
        <v>0</v>
      </c>
      <c r="Y12" s="57" t="e">
        <v>#DIV/0!</v>
      </c>
    </row>
    <row r="13" spans="1:25" ht="15" customHeight="1" x14ac:dyDescent="0.15">
      <c r="A13" s="64" t="s">
        <v>57</v>
      </c>
      <c r="B13" s="7">
        <v>7547</v>
      </c>
      <c r="C13" s="55">
        <v>0</v>
      </c>
      <c r="D13" s="56" t="e">
        <v>#DIV/0!</v>
      </c>
      <c r="E13" s="79">
        <v>0</v>
      </c>
      <c r="F13" s="56" t="e">
        <v>#DIV/0!</v>
      </c>
      <c r="G13" s="55">
        <v>6</v>
      </c>
      <c r="H13" s="55">
        <v>8623</v>
      </c>
      <c r="I13" s="55">
        <v>11427</v>
      </c>
      <c r="J13" s="56">
        <v>-0.24538374026428633</v>
      </c>
      <c r="K13" s="55"/>
      <c r="L13" s="55"/>
      <c r="M13" s="55"/>
      <c r="N13" s="55"/>
      <c r="O13" s="57"/>
      <c r="P13" s="55"/>
      <c r="Q13" s="55"/>
      <c r="R13" s="55"/>
      <c r="S13" s="55"/>
      <c r="T13" s="55"/>
      <c r="U13" s="55"/>
      <c r="V13" s="55"/>
      <c r="W13" s="55"/>
      <c r="X13" s="55"/>
      <c r="Y13" s="57"/>
    </row>
    <row r="14" spans="1:25" s="2" customFormat="1" ht="15" customHeight="1" x14ac:dyDescent="0.15">
      <c r="A14" s="59" t="s">
        <v>104</v>
      </c>
      <c r="B14" s="60">
        <v>19031</v>
      </c>
      <c r="C14" s="61">
        <v>0</v>
      </c>
      <c r="D14" s="62" t="e">
        <v>#DIV/0!</v>
      </c>
      <c r="E14" s="61">
        <v>4085</v>
      </c>
      <c r="F14" s="62">
        <v>3.65875152998776</v>
      </c>
      <c r="G14" s="61">
        <v>16</v>
      </c>
      <c r="H14" s="61">
        <v>25912</v>
      </c>
      <c r="I14" s="61">
        <v>15675</v>
      </c>
      <c r="J14" s="62">
        <v>0.65307814992025515</v>
      </c>
      <c r="K14" s="61">
        <v>0</v>
      </c>
      <c r="L14" s="61">
        <v>0</v>
      </c>
      <c r="M14" s="61">
        <v>0</v>
      </c>
      <c r="N14" s="61">
        <v>0</v>
      </c>
      <c r="O14" s="63" t="e">
        <v>#DIV/0!</v>
      </c>
      <c r="P14" s="61">
        <v>0</v>
      </c>
      <c r="Q14" s="61">
        <v>0</v>
      </c>
      <c r="R14" s="61">
        <v>0</v>
      </c>
      <c r="S14" s="61">
        <v>0</v>
      </c>
      <c r="T14" s="63" t="e">
        <v>#DIV/0!</v>
      </c>
      <c r="U14" s="61">
        <v>1</v>
      </c>
      <c r="V14" s="61">
        <v>2535</v>
      </c>
      <c r="W14" s="61">
        <v>1</v>
      </c>
      <c r="X14" s="61">
        <v>1960</v>
      </c>
      <c r="Y14" s="63">
        <v>0.29336734693877553</v>
      </c>
    </row>
    <row r="15" spans="1:25" ht="15" customHeight="1" x14ac:dyDescent="0.15">
      <c r="A15" s="58" t="s">
        <v>26</v>
      </c>
      <c r="B15" s="65">
        <v>0</v>
      </c>
      <c r="C15" s="55"/>
      <c r="D15" s="56"/>
      <c r="E15" s="79">
        <v>0</v>
      </c>
      <c r="F15" s="56" t="e">
        <v>#DIV/0!</v>
      </c>
      <c r="G15" s="55">
        <v>1</v>
      </c>
      <c r="H15" s="55">
        <v>538</v>
      </c>
      <c r="I15" s="55"/>
      <c r="J15" s="56"/>
      <c r="K15" s="55"/>
      <c r="L15" s="55"/>
      <c r="M15" s="55"/>
      <c r="N15" s="55"/>
      <c r="O15" s="57"/>
      <c r="P15" s="55"/>
      <c r="Q15" s="55"/>
      <c r="R15" s="55"/>
      <c r="S15" s="55"/>
      <c r="T15" s="57"/>
      <c r="U15" s="55"/>
      <c r="V15" s="55"/>
      <c r="W15" s="55"/>
      <c r="X15" s="55"/>
      <c r="Y15" s="57"/>
    </row>
    <row r="16" spans="1:25" ht="15" customHeight="1" x14ac:dyDescent="0.15">
      <c r="A16" s="58" t="s">
        <v>27</v>
      </c>
      <c r="B16" s="7">
        <v>0</v>
      </c>
      <c r="C16" s="55"/>
      <c r="D16" s="56"/>
      <c r="E16" s="79">
        <v>0</v>
      </c>
      <c r="F16" s="56" t="e">
        <v>#DIV/0!</v>
      </c>
      <c r="G16" s="55">
        <v>0</v>
      </c>
      <c r="H16" s="55"/>
      <c r="I16" s="55"/>
      <c r="J16" s="56"/>
      <c r="K16" s="55"/>
      <c r="L16" s="55"/>
      <c r="M16" s="55"/>
      <c r="N16" s="55"/>
      <c r="O16" s="57"/>
      <c r="P16" s="55"/>
      <c r="Q16" s="55"/>
      <c r="R16" s="55"/>
      <c r="S16" s="55"/>
      <c r="T16" s="57"/>
      <c r="U16" s="55"/>
      <c r="V16" s="55"/>
      <c r="W16" s="55"/>
      <c r="X16" s="55"/>
      <c r="Y16" s="57"/>
    </row>
    <row r="17" spans="1:25" s="2" customFormat="1" ht="15" customHeight="1" x14ac:dyDescent="0.15">
      <c r="A17" s="59" t="s">
        <v>122</v>
      </c>
      <c r="B17" s="60">
        <v>0</v>
      </c>
      <c r="C17" s="60">
        <v>0</v>
      </c>
      <c r="D17" s="62" t="e">
        <v>#DIV/0!</v>
      </c>
      <c r="E17" s="60">
        <v>0</v>
      </c>
      <c r="F17" s="62" t="e">
        <v>#DIV/0!</v>
      </c>
      <c r="G17" s="60">
        <v>1</v>
      </c>
      <c r="H17" s="60">
        <v>538</v>
      </c>
      <c r="I17" s="60">
        <v>0</v>
      </c>
      <c r="J17" s="62" t="e">
        <v>#DIV/0!</v>
      </c>
      <c r="K17" s="60">
        <v>0</v>
      </c>
      <c r="L17" s="60">
        <v>0</v>
      </c>
      <c r="M17" s="60">
        <v>0</v>
      </c>
      <c r="N17" s="60">
        <v>0</v>
      </c>
      <c r="O17" s="63" t="e">
        <v>#DIV/0!</v>
      </c>
      <c r="P17" s="60">
        <v>0</v>
      </c>
      <c r="Q17" s="60">
        <v>0</v>
      </c>
      <c r="R17" s="60">
        <v>0</v>
      </c>
      <c r="S17" s="60">
        <v>0</v>
      </c>
      <c r="T17" s="63" t="e">
        <v>#DIV/0!</v>
      </c>
      <c r="U17" s="60">
        <v>0</v>
      </c>
      <c r="V17" s="60">
        <v>0</v>
      </c>
      <c r="W17" s="60">
        <v>0</v>
      </c>
      <c r="X17" s="60">
        <v>0</v>
      </c>
      <c r="Y17" s="63" t="e">
        <v>#DIV/0!</v>
      </c>
    </row>
    <row r="18" spans="1:25" ht="15" customHeight="1" x14ac:dyDescent="0.15">
      <c r="A18" s="58" t="s">
        <v>62</v>
      </c>
      <c r="B18" s="7">
        <v>15981</v>
      </c>
      <c r="C18" s="55">
        <v>15298</v>
      </c>
      <c r="D18" s="56">
        <v>4.4646359001176625E-2</v>
      </c>
      <c r="E18" s="79">
        <v>7710</v>
      </c>
      <c r="F18" s="56">
        <v>1.0727626459143969</v>
      </c>
      <c r="G18" s="55">
        <v>10</v>
      </c>
      <c r="H18" s="55">
        <v>15981</v>
      </c>
      <c r="I18" s="55">
        <v>22041</v>
      </c>
      <c r="J18" s="56">
        <v>-0.27494215325983395</v>
      </c>
      <c r="K18" s="55">
        <v>3</v>
      </c>
      <c r="L18" s="55">
        <v>4186</v>
      </c>
      <c r="M18" s="55">
        <v>1</v>
      </c>
      <c r="N18" s="55">
        <v>2450</v>
      </c>
      <c r="O18" s="57">
        <v>0.70857142857142852</v>
      </c>
      <c r="P18" s="55">
        <v>1</v>
      </c>
      <c r="Q18" s="55">
        <v>1880</v>
      </c>
      <c r="R18" s="55">
        <v>4</v>
      </c>
      <c r="S18" s="55">
        <v>6918</v>
      </c>
      <c r="T18" s="57">
        <v>-0.72824515755998842</v>
      </c>
      <c r="U18" s="55">
        <v>0</v>
      </c>
      <c r="V18" s="55">
        <v>0</v>
      </c>
      <c r="W18" s="55">
        <v>1</v>
      </c>
      <c r="X18" s="55">
        <v>980</v>
      </c>
      <c r="Y18" s="57">
        <v>-1</v>
      </c>
    </row>
    <row r="19" spans="1:25" ht="15" customHeight="1" x14ac:dyDescent="0.15">
      <c r="A19" s="58" t="s">
        <v>64</v>
      </c>
      <c r="B19" s="7">
        <v>4361</v>
      </c>
      <c r="C19" s="55">
        <v>7734</v>
      </c>
      <c r="D19" s="56">
        <v>-0.43612619601758468</v>
      </c>
      <c r="E19" s="79">
        <v>2671</v>
      </c>
      <c r="F19" s="56">
        <v>0.63272182703107449</v>
      </c>
      <c r="G19" s="55">
        <v>2</v>
      </c>
      <c r="H19" s="55">
        <v>4361</v>
      </c>
      <c r="I19" s="55">
        <v>7554</v>
      </c>
      <c r="J19" s="56">
        <v>-0.42268996558114907</v>
      </c>
      <c r="K19" s="55" t="s">
        <v>102</v>
      </c>
      <c r="L19" s="55" t="s">
        <v>102</v>
      </c>
      <c r="M19" s="55" t="s">
        <v>102</v>
      </c>
      <c r="N19" s="55" t="s">
        <v>102</v>
      </c>
      <c r="O19" s="57" t="s">
        <v>102</v>
      </c>
      <c r="P19" s="55" t="s">
        <v>102</v>
      </c>
      <c r="Q19" s="55" t="s">
        <v>102</v>
      </c>
      <c r="R19" s="55" t="s">
        <v>102</v>
      </c>
      <c r="S19" s="55" t="s">
        <v>102</v>
      </c>
      <c r="T19" s="57" t="s">
        <v>102</v>
      </c>
      <c r="U19" s="55" t="s">
        <v>102</v>
      </c>
      <c r="V19" s="55" t="s">
        <v>102</v>
      </c>
      <c r="W19" s="55" t="s">
        <v>102</v>
      </c>
      <c r="X19" s="55" t="s">
        <v>102</v>
      </c>
      <c r="Y19" s="57" t="s">
        <v>102</v>
      </c>
    </row>
    <row r="20" spans="1:25" ht="15" customHeight="1" x14ac:dyDescent="0.15">
      <c r="A20" s="8" t="s">
        <v>63</v>
      </c>
      <c r="B20" s="9">
        <v>2985</v>
      </c>
      <c r="C20" s="55">
        <v>0</v>
      </c>
      <c r="D20" s="82" t="e">
        <v>#DIV/0!</v>
      </c>
      <c r="E20" s="79">
        <v>0</v>
      </c>
      <c r="F20" s="56" t="e">
        <v>#DIV/0!</v>
      </c>
      <c r="G20" s="55">
        <v>1</v>
      </c>
      <c r="H20" s="55">
        <v>2985</v>
      </c>
      <c r="I20" s="55">
        <v>3054</v>
      </c>
      <c r="J20" s="56">
        <v>-2.2593320235756387E-2</v>
      </c>
      <c r="K20" s="55"/>
      <c r="L20" s="55"/>
      <c r="M20" s="55"/>
      <c r="N20" s="55"/>
      <c r="O20" s="57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" customHeight="1" x14ac:dyDescent="0.15">
      <c r="A21" s="75" t="s">
        <v>65</v>
      </c>
      <c r="B21" s="76">
        <v>1538</v>
      </c>
      <c r="C21" s="55">
        <v>3931</v>
      </c>
      <c r="D21" s="82">
        <v>-0.60875095395573642</v>
      </c>
      <c r="E21" s="79">
        <v>0</v>
      </c>
      <c r="F21" s="56" t="e">
        <v>#DIV/0!</v>
      </c>
      <c r="G21" s="55">
        <v>2</v>
      </c>
      <c r="H21" s="55">
        <v>3706</v>
      </c>
      <c r="I21" s="55">
        <v>4429</v>
      </c>
      <c r="J21" s="56">
        <v>-0.16324226687739896</v>
      </c>
      <c r="K21" s="55"/>
      <c r="L21" s="55"/>
      <c r="M21" s="55"/>
      <c r="N21" s="55"/>
      <c r="O21" s="57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" customHeight="1" x14ac:dyDescent="0.15">
      <c r="A22" s="75" t="s">
        <v>67</v>
      </c>
      <c r="B22" s="76">
        <v>0</v>
      </c>
      <c r="C22" s="55">
        <v>0</v>
      </c>
      <c r="D22" s="82" t="e">
        <v>#DIV/0!</v>
      </c>
      <c r="E22" s="79">
        <v>0</v>
      </c>
      <c r="F22" s="56" t="e">
        <v>#DIV/0!</v>
      </c>
      <c r="G22" s="55">
        <v>0</v>
      </c>
      <c r="H22" s="55">
        <v>0</v>
      </c>
      <c r="I22" s="55">
        <v>0</v>
      </c>
      <c r="J22" s="56" t="e">
        <v>#DIV/0!</v>
      </c>
      <c r="K22" s="55"/>
      <c r="L22" s="55"/>
      <c r="M22" s="55" t="s">
        <v>102</v>
      </c>
      <c r="N22" s="55"/>
      <c r="O22" s="57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" customHeight="1" x14ac:dyDescent="0.15">
      <c r="A23" s="75" t="s">
        <v>68</v>
      </c>
      <c r="B23" s="76">
        <v>2607</v>
      </c>
      <c r="C23" s="55">
        <v>0</v>
      </c>
      <c r="D23" s="82" t="e">
        <v>#DIV/0!</v>
      </c>
      <c r="E23" s="79">
        <v>0</v>
      </c>
      <c r="F23" s="56" t="e">
        <v>#DIV/0!</v>
      </c>
      <c r="G23" s="55">
        <v>3</v>
      </c>
      <c r="H23" s="55">
        <v>3041</v>
      </c>
      <c r="I23" s="55">
        <v>2393</v>
      </c>
      <c r="J23" s="56">
        <v>0.27078980359381527</v>
      </c>
      <c r="K23" s="55" t="s">
        <v>102</v>
      </c>
      <c r="L23" s="55" t="s">
        <v>102</v>
      </c>
      <c r="M23" s="1"/>
      <c r="N23" s="55" t="s">
        <v>102</v>
      </c>
      <c r="O23" s="57" t="s">
        <v>102</v>
      </c>
      <c r="P23" s="55">
        <v>0</v>
      </c>
      <c r="Q23" s="55">
        <v>0</v>
      </c>
      <c r="R23" s="55">
        <v>0</v>
      </c>
      <c r="S23" s="55">
        <v>0</v>
      </c>
      <c r="T23" s="57" t="e">
        <v>#DIV/0!</v>
      </c>
      <c r="U23" s="55" t="s">
        <v>102</v>
      </c>
      <c r="V23" s="55" t="s">
        <v>102</v>
      </c>
      <c r="W23" s="55" t="s">
        <v>102</v>
      </c>
      <c r="X23" s="55" t="s">
        <v>102</v>
      </c>
      <c r="Y23" s="57" t="s">
        <v>102</v>
      </c>
    </row>
    <row r="24" spans="1:25" ht="15" customHeight="1" x14ac:dyDescent="0.15">
      <c r="A24" s="81" t="s">
        <v>66</v>
      </c>
      <c r="B24" s="80">
        <v>5161</v>
      </c>
      <c r="C24" s="55">
        <v>0</v>
      </c>
      <c r="D24" s="56" t="e">
        <v>#DIV/0!</v>
      </c>
      <c r="E24" s="79">
        <v>2743</v>
      </c>
      <c r="F24" s="56">
        <v>0.88151658767772512</v>
      </c>
      <c r="G24" s="55">
        <v>3</v>
      </c>
      <c r="H24" s="55">
        <v>4572</v>
      </c>
      <c r="I24" s="55">
        <v>4307</v>
      </c>
      <c r="J24" s="56">
        <v>6.152774553053169E-2</v>
      </c>
      <c r="K24" s="55" t="s">
        <v>102</v>
      </c>
      <c r="L24" s="55" t="s">
        <v>102</v>
      </c>
      <c r="M24" s="55" t="s">
        <v>102</v>
      </c>
      <c r="N24" s="55" t="s">
        <v>102</v>
      </c>
      <c r="O24" s="57" t="s">
        <v>102</v>
      </c>
      <c r="P24" s="55">
        <v>0</v>
      </c>
      <c r="Q24" s="55">
        <v>0</v>
      </c>
      <c r="R24" s="55">
        <v>0</v>
      </c>
      <c r="S24" s="55" t="s">
        <v>24</v>
      </c>
      <c r="T24" s="57" t="e">
        <v>#VALUE!</v>
      </c>
      <c r="U24" s="55" t="s">
        <v>102</v>
      </c>
      <c r="V24" s="55" t="s">
        <v>102</v>
      </c>
      <c r="W24" s="55" t="s">
        <v>102</v>
      </c>
      <c r="X24" s="55" t="s">
        <v>102</v>
      </c>
      <c r="Y24" s="57" t="s">
        <v>102</v>
      </c>
    </row>
    <row r="25" spans="1:25" ht="15" customHeight="1" x14ac:dyDescent="0.15">
      <c r="A25" s="58" t="s">
        <v>69</v>
      </c>
      <c r="B25" s="7">
        <v>2616</v>
      </c>
      <c r="C25" s="55">
        <v>399</v>
      </c>
      <c r="D25" s="56">
        <v>5.5563909774436091</v>
      </c>
      <c r="E25" s="79">
        <v>0</v>
      </c>
      <c r="F25" s="56" t="e">
        <v>#DIV/0!</v>
      </c>
      <c r="G25" s="55">
        <v>2</v>
      </c>
      <c r="H25" s="55">
        <v>3930</v>
      </c>
      <c r="I25" s="55">
        <v>399</v>
      </c>
      <c r="J25" s="56">
        <v>8.8496240601503757</v>
      </c>
      <c r="K25" s="55" t="s">
        <v>102</v>
      </c>
      <c r="L25" s="55" t="s">
        <v>102</v>
      </c>
      <c r="M25" s="55" t="s">
        <v>102</v>
      </c>
      <c r="N25" s="55" t="s">
        <v>102</v>
      </c>
      <c r="O25" s="57" t="s">
        <v>102</v>
      </c>
      <c r="P25" s="55" t="s">
        <v>102</v>
      </c>
      <c r="Q25" s="55" t="s">
        <v>102</v>
      </c>
      <c r="R25" s="55" t="s">
        <v>102</v>
      </c>
      <c r="S25" s="55" t="s">
        <v>102</v>
      </c>
      <c r="T25" s="57" t="s">
        <v>102</v>
      </c>
      <c r="U25" s="55" t="s">
        <v>102</v>
      </c>
      <c r="V25" s="55" t="s">
        <v>102</v>
      </c>
      <c r="W25" s="55" t="s">
        <v>102</v>
      </c>
      <c r="X25" s="55" t="s">
        <v>102</v>
      </c>
      <c r="Y25" s="57" t="s">
        <v>102</v>
      </c>
    </row>
    <row r="26" spans="1:25" s="2" customFormat="1" ht="15" customHeight="1" x14ac:dyDescent="0.15">
      <c r="A26" s="59" t="s">
        <v>123</v>
      </c>
      <c r="B26" s="60">
        <v>35249</v>
      </c>
      <c r="C26" s="61">
        <v>27362</v>
      </c>
      <c r="D26" s="62">
        <v>0.28824647321102259</v>
      </c>
      <c r="E26" s="61">
        <v>13124</v>
      </c>
      <c r="F26" s="62">
        <v>1.6858427308747332</v>
      </c>
      <c r="G26" s="61">
        <v>23</v>
      </c>
      <c r="H26" s="61">
        <v>38576</v>
      </c>
      <c r="I26" s="61">
        <v>44177</v>
      </c>
      <c r="J26" s="62">
        <v>-0.12678543133304659</v>
      </c>
      <c r="K26" s="61">
        <v>3</v>
      </c>
      <c r="L26" s="61">
        <v>4186</v>
      </c>
      <c r="M26" s="61">
        <v>1</v>
      </c>
      <c r="N26" s="61">
        <v>2450</v>
      </c>
      <c r="O26" s="63">
        <v>0.70857142857142852</v>
      </c>
      <c r="P26" s="61">
        <v>1</v>
      </c>
      <c r="Q26" s="61">
        <v>1880</v>
      </c>
      <c r="R26" s="61">
        <v>4</v>
      </c>
      <c r="S26" s="61">
        <v>6918</v>
      </c>
      <c r="T26" s="63">
        <v>-0.72824515755998842</v>
      </c>
      <c r="U26" s="61">
        <v>0</v>
      </c>
      <c r="V26" s="61">
        <v>0</v>
      </c>
      <c r="W26" s="61">
        <v>1</v>
      </c>
      <c r="X26" s="61">
        <v>980</v>
      </c>
      <c r="Y26" s="63">
        <v>-1</v>
      </c>
    </row>
    <row r="27" spans="1:25" s="3" customFormat="1" ht="15" customHeight="1" x14ac:dyDescent="0.15">
      <c r="A27" s="66" t="s">
        <v>105</v>
      </c>
      <c r="B27" s="67">
        <v>78822</v>
      </c>
      <c r="C27" s="67">
        <v>36350</v>
      </c>
      <c r="D27" s="68">
        <v>1.1684181568088032</v>
      </c>
      <c r="E27" s="67">
        <v>36811</v>
      </c>
      <c r="F27" s="68">
        <v>1.1412621227350521</v>
      </c>
      <c r="G27" s="67">
        <v>62</v>
      </c>
      <c r="H27" s="67">
        <v>102723</v>
      </c>
      <c r="I27" s="67">
        <v>99198</v>
      </c>
      <c r="J27" s="68">
        <v>3.5534990624810983E-2</v>
      </c>
      <c r="K27" s="67">
        <v>3</v>
      </c>
      <c r="L27" s="67">
        <v>4186</v>
      </c>
      <c r="M27" s="67">
        <v>1</v>
      </c>
      <c r="N27" s="67">
        <v>2450</v>
      </c>
      <c r="O27" s="69">
        <v>0.70857142857142852</v>
      </c>
      <c r="P27" s="67">
        <v>1</v>
      </c>
      <c r="Q27" s="67">
        <v>1880</v>
      </c>
      <c r="R27" s="67">
        <v>4</v>
      </c>
      <c r="S27" s="67">
        <v>6926</v>
      </c>
      <c r="T27" s="69">
        <v>-0.72855905284435463</v>
      </c>
      <c r="U27" s="67">
        <v>2</v>
      </c>
      <c r="V27" s="67">
        <v>4715</v>
      </c>
      <c r="W27" s="67">
        <v>2</v>
      </c>
      <c r="X27" s="67">
        <v>2940</v>
      </c>
      <c r="Y27" s="69">
        <v>0.6037414965986394</v>
      </c>
    </row>
    <row r="28" spans="1:25" ht="15" customHeight="1" x14ac:dyDescent="0.15">
      <c r="A28" s="81" t="s">
        <v>48</v>
      </c>
      <c r="B28" s="80">
        <v>3239</v>
      </c>
      <c r="C28" s="55">
        <v>0</v>
      </c>
      <c r="D28" s="82" t="e">
        <v>#DIV/0!</v>
      </c>
      <c r="E28" s="79">
        <v>7743</v>
      </c>
      <c r="F28" s="56">
        <v>-0.58168668474751384</v>
      </c>
      <c r="G28" s="83">
        <v>5</v>
      </c>
      <c r="H28" s="83">
        <v>7512</v>
      </c>
      <c r="I28" s="55">
        <v>1852</v>
      </c>
      <c r="J28" s="82">
        <v>3.0561555075593954</v>
      </c>
      <c r="K28" s="83">
        <v>0</v>
      </c>
      <c r="L28" s="83">
        <v>0</v>
      </c>
      <c r="M28" s="83">
        <v>1</v>
      </c>
      <c r="N28" s="83">
        <v>1485</v>
      </c>
      <c r="O28" s="84">
        <v>-1</v>
      </c>
      <c r="P28" s="83">
        <v>0</v>
      </c>
      <c r="Q28" s="83">
        <v>0</v>
      </c>
      <c r="R28" s="83" t="s">
        <v>102</v>
      </c>
      <c r="S28" s="83" t="s">
        <v>102</v>
      </c>
      <c r="T28" s="83"/>
      <c r="U28" s="83">
        <v>1</v>
      </c>
      <c r="V28" s="83">
        <v>520</v>
      </c>
      <c r="W28" s="83">
        <v>0</v>
      </c>
      <c r="X28" s="83">
        <v>0</v>
      </c>
      <c r="Y28" s="83"/>
    </row>
    <row r="29" spans="1:25" ht="15" customHeight="1" x14ac:dyDescent="0.15">
      <c r="A29" s="58" t="s">
        <v>47</v>
      </c>
      <c r="B29" s="80">
        <v>5056</v>
      </c>
      <c r="C29" s="55">
        <v>3689</v>
      </c>
      <c r="D29" s="56">
        <v>0.37056112767687721</v>
      </c>
      <c r="E29" s="79">
        <v>0</v>
      </c>
      <c r="F29" s="56" t="e">
        <v>#DIV/0!</v>
      </c>
      <c r="G29" s="55">
        <v>3</v>
      </c>
      <c r="H29" s="55">
        <v>5056</v>
      </c>
      <c r="I29" s="55">
        <v>4411</v>
      </c>
      <c r="J29" s="56">
        <v>0.1462253457265926</v>
      </c>
      <c r="K29" s="55" t="s">
        <v>102</v>
      </c>
      <c r="L29" s="55" t="s">
        <v>102</v>
      </c>
      <c r="M29" s="55" t="s">
        <v>102</v>
      </c>
      <c r="N29" s="55" t="s">
        <v>102</v>
      </c>
      <c r="O29" s="55" t="s">
        <v>102</v>
      </c>
      <c r="P29" s="55" t="s">
        <v>102</v>
      </c>
      <c r="Q29" s="55" t="s">
        <v>102</v>
      </c>
      <c r="R29" s="55" t="s">
        <v>102</v>
      </c>
      <c r="S29" s="55" t="s">
        <v>102</v>
      </c>
      <c r="T29" s="55"/>
      <c r="U29" s="55" t="s">
        <v>102</v>
      </c>
      <c r="V29" s="55" t="s">
        <v>102</v>
      </c>
      <c r="W29" s="55">
        <v>0</v>
      </c>
      <c r="X29" s="55" t="s">
        <v>24</v>
      </c>
      <c r="Y29" s="55"/>
    </row>
    <row r="30" spans="1:25" ht="15" customHeight="1" x14ac:dyDescent="0.15">
      <c r="A30" s="58" t="s">
        <v>46</v>
      </c>
      <c r="B30" s="80">
        <v>6132</v>
      </c>
      <c r="C30" s="55">
        <v>4468</v>
      </c>
      <c r="D30" s="56">
        <v>0.37242614145031333</v>
      </c>
      <c r="E30" s="79">
        <v>13685</v>
      </c>
      <c r="F30" s="56">
        <v>-0.55191815856777493</v>
      </c>
      <c r="G30" s="55">
        <v>7</v>
      </c>
      <c r="H30" s="55">
        <v>7051</v>
      </c>
      <c r="I30" s="55">
        <v>14632</v>
      </c>
      <c r="J30" s="56">
        <v>-0.51811098961180968</v>
      </c>
      <c r="K30" s="55">
        <v>5</v>
      </c>
      <c r="L30" s="55">
        <v>8272</v>
      </c>
      <c r="M30" s="55">
        <v>4</v>
      </c>
      <c r="N30" s="55">
        <v>5128</v>
      </c>
      <c r="O30" s="57">
        <v>0.61310452418096728</v>
      </c>
      <c r="P30" s="55">
        <v>3</v>
      </c>
      <c r="Q30" s="55">
        <v>6154</v>
      </c>
      <c r="R30" s="55">
        <v>4</v>
      </c>
      <c r="S30" s="55">
        <v>4180</v>
      </c>
      <c r="T30" s="55"/>
      <c r="U30" s="55">
        <v>1</v>
      </c>
      <c r="V30" s="55">
        <v>1240</v>
      </c>
      <c r="W30" s="55">
        <v>0</v>
      </c>
      <c r="X30" s="55">
        <v>0</v>
      </c>
      <c r="Y30" s="55"/>
    </row>
    <row r="31" spans="1:25" ht="15" customHeight="1" x14ac:dyDescent="0.15">
      <c r="A31" s="64" t="s">
        <v>49</v>
      </c>
      <c r="B31" s="7">
        <v>0</v>
      </c>
      <c r="C31" s="55">
        <v>0</v>
      </c>
      <c r="D31" s="56" t="e">
        <v>#DIV/0!</v>
      </c>
      <c r="E31" s="79">
        <v>0</v>
      </c>
      <c r="F31" s="56" t="e">
        <v>#DIV/0!</v>
      </c>
      <c r="G31" s="55">
        <v>7</v>
      </c>
      <c r="H31" s="55">
        <v>37714</v>
      </c>
      <c r="I31" s="55">
        <v>8036</v>
      </c>
      <c r="J31" s="56">
        <v>3.6931309109009458</v>
      </c>
      <c r="K31" s="55"/>
      <c r="L31" s="55"/>
      <c r="M31" s="55"/>
      <c r="N31" s="55"/>
      <c r="O31" s="57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s="2" customFormat="1" ht="15" customHeight="1" x14ac:dyDescent="0.15">
      <c r="A32" s="59" t="s">
        <v>106</v>
      </c>
      <c r="B32" s="60">
        <v>14427</v>
      </c>
      <c r="C32" s="61">
        <v>8157</v>
      </c>
      <c r="D32" s="62">
        <v>0.76866495034939319</v>
      </c>
      <c r="E32" s="61">
        <v>21428</v>
      </c>
      <c r="F32" s="62">
        <v>-0.32672204592122456</v>
      </c>
      <c r="G32" s="61">
        <v>22</v>
      </c>
      <c r="H32" s="61">
        <v>57333</v>
      </c>
      <c r="I32" s="61">
        <v>28931</v>
      </c>
      <c r="J32" s="62">
        <v>0.98171511527427324</v>
      </c>
      <c r="K32" s="61">
        <v>5</v>
      </c>
      <c r="L32" s="61">
        <v>8272</v>
      </c>
      <c r="M32" s="61">
        <v>5</v>
      </c>
      <c r="N32" s="61">
        <v>6613</v>
      </c>
      <c r="O32" s="63">
        <v>0.25086949947073944</v>
      </c>
      <c r="P32" s="61">
        <v>3</v>
      </c>
      <c r="Q32" s="61">
        <v>6154</v>
      </c>
      <c r="R32" s="61">
        <v>4</v>
      </c>
      <c r="S32" s="61">
        <v>4180</v>
      </c>
      <c r="T32" s="63">
        <v>0.4722488038277512</v>
      </c>
      <c r="U32" s="61">
        <v>2</v>
      </c>
      <c r="V32" s="61">
        <v>1760</v>
      </c>
      <c r="W32" s="61">
        <v>0</v>
      </c>
      <c r="X32" s="61">
        <v>0</v>
      </c>
      <c r="Y32" s="63" t="e">
        <v>#DIV/0!</v>
      </c>
    </row>
    <row r="33" spans="1:25" ht="15" customHeight="1" x14ac:dyDescent="0.15">
      <c r="A33" s="58" t="s">
        <v>52</v>
      </c>
      <c r="B33" s="7">
        <v>10029</v>
      </c>
      <c r="C33" s="55">
        <v>4885</v>
      </c>
      <c r="D33" s="56">
        <v>1.0530194472876151</v>
      </c>
      <c r="E33" s="79">
        <v>0</v>
      </c>
      <c r="F33" s="56" t="e">
        <v>#DIV/0!</v>
      </c>
      <c r="G33" s="55">
        <v>6</v>
      </c>
      <c r="H33" s="55">
        <v>12870</v>
      </c>
      <c r="I33" s="55">
        <v>14587</v>
      </c>
      <c r="J33" s="56">
        <v>-0.11770754781654898</v>
      </c>
      <c r="K33" s="55">
        <v>0</v>
      </c>
      <c r="L33" s="55">
        <v>0</v>
      </c>
      <c r="M33" s="55">
        <v>0</v>
      </c>
      <c r="N33" s="55">
        <v>0</v>
      </c>
      <c r="O33" s="57" t="e">
        <v>#DIV/0!</v>
      </c>
      <c r="P33" s="55" t="s">
        <v>102</v>
      </c>
      <c r="Q33" s="55" t="s">
        <v>102</v>
      </c>
      <c r="R33" s="55" t="s">
        <v>102</v>
      </c>
      <c r="S33" s="55" t="s">
        <v>102</v>
      </c>
      <c r="T33" s="55" t="s">
        <v>102</v>
      </c>
      <c r="U33" s="55" t="s">
        <v>102</v>
      </c>
      <c r="V33" s="55" t="s">
        <v>102</v>
      </c>
      <c r="W33" s="55" t="s">
        <v>102</v>
      </c>
      <c r="X33" s="55" t="s">
        <v>102</v>
      </c>
      <c r="Y33" s="55" t="s">
        <v>102</v>
      </c>
    </row>
    <row r="34" spans="1:25" ht="15" customHeight="1" x14ac:dyDescent="0.15">
      <c r="A34" s="58" t="s">
        <v>51</v>
      </c>
      <c r="B34" s="7">
        <v>5509</v>
      </c>
      <c r="C34" s="55">
        <v>-3448</v>
      </c>
      <c r="D34" s="56">
        <v>-2.597737819025522</v>
      </c>
      <c r="E34" s="79">
        <v>2918</v>
      </c>
      <c r="F34" s="56">
        <v>0.88793694311172033</v>
      </c>
      <c r="G34" s="55">
        <v>3</v>
      </c>
      <c r="H34" s="55">
        <v>5509</v>
      </c>
      <c r="I34" s="55">
        <v>10408</v>
      </c>
      <c r="J34" s="56">
        <v>-0.47069561875480398</v>
      </c>
      <c r="K34" s="55">
        <v>0</v>
      </c>
      <c r="L34" s="55">
        <v>0</v>
      </c>
      <c r="M34" s="55">
        <v>0</v>
      </c>
      <c r="N34" s="55">
        <v>0</v>
      </c>
      <c r="O34" s="57" t="e">
        <v>#DIV/0!</v>
      </c>
      <c r="P34" s="55">
        <v>1</v>
      </c>
      <c r="Q34" s="55">
        <v>1100</v>
      </c>
      <c r="R34" s="55">
        <v>0</v>
      </c>
      <c r="S34" s="55">
        <v>0</v>
      </c>
      <c r="T34" s="55"/>
      <c r="U34" s="55">
        <v>0</v>
      </c>
      <c r="V34" s="55">
        <v>0</v>
      </c>
      <c r="W34" s="55">
        <v>2</v>
      </c>
      <c r="X34" s="55">
        <v>1418</v>
      </c>
      <c r="Y34" s="57">
        <v>-1</v>
      </c>
    </row>
    <row r="35" spans="1:25" ht="15" customHeight="1" x14ac:dyDescent="0.15">
      <c r="A35" s="58" t="s">
        <v>50</v>
      </c>
      <c r="B35" s="7">
        <v>9884</v>
      </c>
      <c r="C35" s="55">
        <v>4466</v>
      </c>
      <c r="D35" s="56">
        <v>1.213166144200627</v>
      </c>
      <c r="E35" s="79">
        <v>1500</v>
      </c>
      <c r="F35" s="56">
        <v>5.5893333333333333</v>
      </c>
      <c r="G35" s="55">
        <v>7</v>
      </c>
      <c r="H35" s="55">
        <v>11435</v>
      </c>
      <c r="I35" s="55">
        <v>8796</v>
      </c>
      <c r="J35" s="56">
        <v>0.30002273760800363</v>
      </c>
      <c r="K35" s="55">
        <v>1</v>
      </c>
      <c r="L35" s="55">
        <v>1635</v>
      </c>
      <c r="M35" s="55">
        <v>1</v>
      </c>
      <c r="N35" s="55">
        <v>2600</v>
      </c>
      <c r="O35" s="57">
        <v>-0.37115384615384617</v>
      </c>
      <c r="P35" s="55">
        <v>0</v>
      </c>
      <c r="Q35" s="55">
        <v>0</v>
      </c>
      <c r="R35" s="55">
        <v>1</v>
      </c>
      <c r="S35" s="55">
        <v>960</v>
      </c>
      <c r="T35" s="55"/>
      <c r="U35" s="55">
        <v>0</v>
      </c>
      <c r="V35" s="55">
        <v>0</v>
      </c>
      <c r="W35" s="55">
        <v>0</v>
      </c>
      <c r="X35" s="55">
        <v>0</v>
      </c>
      <c r="Y35" s="57" t="e">
        <v>#DIV/0!</v>
      </c>
    </row>
    <row r="36" spans="1:25" ht="15" customHeight="1" x14ac:dyDescent="0.15">
      <c r="A36" s="64" t="s">
        <v>53</v>
      </c>
      <c r="B36" s="7">
        <v>0</v>
      </c>
      <c r="C36" s="55">
        <v>0</v>
      </c>
      <c r="D36" s="56" t="e">
        <v>#DIV/0!</v>
      </c>
      <c r="E36" s="79">
        <v>0</v>
      </c>
      <c r="F36" s="56" t="e">
        <v>#DIV/0!</v>
      </c>
      <c r="G36" s="55">
        <v>2</v>
      </c>
      <c r="H36" s="55">
        <v>3287</v>
      </c>
      <c r="I36" s="55">
        <v>0</v>
      </c>
      <c r="J36" s="56" t="e">
        <v>#DIV/0!</v>
      </c>
      <c r="K36" s="55"/>
      <c r="L36" s="55"/>
      <c r="M36" s="55"/>
      <c r="N36" s="55"/>
      <c r="O36" s="57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s="2" customFormat="1" ht="15" customHeight="1" x14ac:dyDescent="0.15">
      <c r="A37" s="59" t="s">
        <v>107</v>
      </c>
      <c r="B37" s="60">
        <v>25422</v>
      </c>
      <c r="C37" s="61">
        <v>5903</v>
      </c>
      <c r="D37" s="62">
        <v>3.30662375063527</v>
      </c>
      <c r="E37" s="61">
        <v>4418</v>
      </c>
      <c r="F37" s="62">
        <v>4.7541874151199641</v>
      </c>
      <c r="G37" s="61">
        <v>18</v>
      </c>
      <c r="H37" s="61">
        <v>33101</v>
      </c>
      <c r="I37" s="61">
        <v>33791</v>
      </c>
      <c r="J37" s="62">
        <v>-2.0419638365245185E-2</v>
      </c>
      <c r="K37" s="61">
        <v>1</v>
      </c>
      <c r="L37" s="61">
        <v>1635</v>
      </c>
      <c r="M37" s="61">
        <v>1</v>
      </c>
      <c r="N37" s="61">
        <v>2600</v>
      </c>
      <c r="O37" s="63">
        <v>-0.37115384615384617</v>
      </c>
      <c r="P37" s="61">
        <v>1</v>
      </c>
      <c r="Q37" s="61">
        <v>1100</v>
      </c>
      <c r="R37" s="61">
        <v>1</v>
      </c>
      <c r="S37" s="61">
        <v>960</v>
      </c>
      <c r="T37" s="63">
        <v>0.14583333333333334</v>
      </c>
      <c r="U37" s="61">
        <v>0</v>
      </c>
      <c r="V37" s="61">
        <v>0</v>
      </c>
      <c r="W37" s="61">
        <v>2</v>
      </c>
      <c r="X37" s="61">
        <v>1418</v>
      </c>
      <c r="Y37" s="63">
        <v>-1</v>
      </c>
    </row>
    <row r="38" spans="1:25" ht="15" customHeight="1" x14ac:dyDescent="0.15">
      <c r="A38" s="58" t="s">
        <v>30</v>
      </c>
      <c r="B38" s="7">
        <v>0</v>
      </c>
      <c r="C38" s="55">
        <v>0</v>
      </c>
      <c r="D38" s="56" t="e">
        <v>#DIV/0!</v>
      </c>
      <c r="E38" s="79">
        <v>5631</v>
      </c>
      <c r="F38" s="56">
        <v>-1</v>
      </c>
      <c r="G38" s="55">
        <v>0</v>
      </c>
      <c r="H38" s="55">
        <v>0</v>
      </c>
      <c r="I38" s="55">
        <v>4833</v>
      </c>
      <c r="J38" s="56">
        <v>-1</v>
      </c>
      <c r="K38" s="55">
        <v>0</v>
      </c>
      <c r="L38" s="55">
        <v>0</v>
      </c>
      <c r="M38" s="55">
        <v>1</v>
      </c>
      <c r="N38" s="55">
        <v>870</v>
      </c>
      <c r="O38" s="57">
        <v>-1</v>
      </c>
      <c r="P38" s="55">
        <v>0</v>
      </c>
      <c r="Q38" s="55">
        <v>0</v>
      </c>
      <c r="R38" s="55">
        <v>1</v>
      </c>
      <c r="S38" s="55">
        <v>328</v>
      </c>
      <c r="T38" s="57">
        <v>-1</v>
      </c>
      <c r="U38" s="55">
        <v>0</v>
      </c>
      <c r="V38" s="55">
        <v>0</v>
      </c>
      <c r="W38" s="55">
        <v>0</v>
      </c>
      <c r="X38" s="55">
        <v>0</v>
      </c>
      <c r="Y38" s="57" t="e">
        <v>#DIV/0!</v>
      </c>
    </row>
    <row r="39" spans="1:25" ht="15" customHeight="1" x14ac:dyDescent="0.15">
      <c r="A39" s="58" t="s">
        <v>29</v>
      </c>
      <c r="B39" s="7">
        <v>1747</v>
      </c>
      <c r="C39" s="55">
        <v>4236</v>
      </c>
      <c r="D39" s="56">
        <v>-0.58758262511803583</v>
      </c>
      <c r="E39" s="79">
        <v>2047</v>
      </c>
      <c r="F39" s="56">
        <v>-0.14655593551538837</v>
      </c>
      <c r="G39" s="55">
        <v>2</v>
      </c>
      <c r="H39" s="55">
        <v>1747</v>
      </c>
      <c r="I39" s="55">
        <v>4236</v>
      </c>
      <c r="J39" s="56">
        <v>-0.58758262511803583</v>
      </c>
      <c r="K39" s="55" t="s">
        <v>102</v>
      </c>
      <c r="L39" s="55">
        <v>0</v>
      </c>
      <c r="M39" s="55" t="s">
        <v>102</v>
      </c>
      <c r="N39" s="55" t="s">
        <v>102</v>
      </c>
      <c r="O39" s="55" t="s">
        <v>102</v>
      </c>
      <c r="P39" s="55" t="s">
        <v>102</v>
      </c>
      <c r="Q39" s="55" t="s">
        <v>102</v>
      </c>
      <c r="R39" s="55">
        <v>0</v>
      </c>
      <c r="S39" s="55">
        <v>0</v>
      </c>
      <c r="T39" s="55" t="s">
        <v>102</v>
      </c>
      <c r="U39" s="55">
        <v>0</v>
      </c>
      <c r="V39" s="55">
        <v>0</v>
      </c>
      <c r="W39" s="55">
        <v>1</v>
      </c>
      <c r="X39" s="55">
        <v>1935</v>
      </c>
      <c r="Y39" s="57">
        <v>-1</v>
      </c>
    </row>
    <row r="40" spans="1:25" ht="15" customHeight="1" x14ac:dyDescent="0.15">
      <c r="A40" s="58" t="s">
        <v>28</v>
      </c>
      <c r="B40" s="7">
        <v>6157</v>
      </c>
      <c r="C40" s="55">
        <v>7756</v>
      </c>
      <c r="D40" s="56">
        <v>-0.20616297060340383</v>
      </c>
      <c r="E40" s="79">
        <v>7356</v>
      </c>
      <c r="F40" s="56">
        <v>-0.16299619358346928</v>
      </c>
      <c r="G40" s="55">
        <v>7</v>
      </c>
      <c r="H40" s="55">
        <v>9061</v>
      </c>
      <c r="I40" s="55">
        <v>9070</v>
      </c>
      <c r="J40" s="56">
        <v>-9.922822491730981E-4</v>
      </c>
      <c r="K40" s="55">
        <v>0</v>
      </c>
      <c r="L40" s="55">
        <v>0</v>
      </c>
      <c r="M40" s="55">
        <v>0</v>
      </c>
      <c r="N40" s="55" t="s">
        <v>24</v>
      </c>
      <c r="O40" s="57" t="e">
        <v>#VALUE!</v>
      </c>
      <c r="P40" s="55" t="s">
        <v>102</v>
      </c>
      <c r="Q40" s="55" t="s">
        <v>102</v>
      </c>
      <c r="R40" s="55" t="s">
        <v>102</v>
      </c>
      <c r="S40" s="55" t="s">
        <v>102</v>
      </c>
      <c r="T40" s="55" t="s">
        <v>102</v>
      </c>
      <c r="U40" s="55">
        <v>0</v>
      </c>
      <c r="V40" s="55">
        <v>0</v>
      </c>
      <c r="W40" s="55" t="s">
        <v>102</v>
      </c>
      <c r="X40" s="55" t="s">
        <v>102</v>
      </c>
      <c r="Y40" s="57" t="e">
        <v>#VALUE!</v>
      </c>
    </row>
    <row r="41" spans="1:25" s="2" customFormat="1" ht="15" customHeight="1" x14ac:dyDescent="0.15">
      <c r="A41" s="59" t="s">
        <v>108</v>
      </c>
      <c r="B41" s="60">
        <v>7904</v>
      </c>
      <c r="C41" s="61">
        <v>11992</v>
      </c>
      <c r="D41" s="62">
        <v>-0.34089392928619078</v>
      </c>
      <c r="E41" s="61">
        <v>15034</v>
      </c>
      <c r="F41" s="62">
        <v>-0.47425834774511111</v>
      </c>
      <c r="G41" s="61">
        <v>9</v>
      </c>
      <c r="H41" s="61">
        <v>10808</v>
      </c>
      <c r="I41" s="61">
        <v>18139</v>
      </c>
      <c r="J41" s="62">
        <v>-0.40415678923865705</v>
      </c>
      <c r="K41" s="61">
        <v>0</v>
      </c>
      <c r="L41" s="61">
        <v>0</v>
      </c>
      <c r="M41" s="61">
        <v>1</v>
      </c>
      <c r="N41" s="61">
        <v>870</v>
      </c>
      <c r="O41" s="63">
        <v>-1</v>
      </c>
      <c r="P41" s="61">
        <v>0</v>
      </c>
      <c r="Q41" s="61">
        <v>0</v>
      </c>
      <c r="R41" s="61">
        <v>1</v>
      </c>
      <c r="S41" s="61">
        <v>328</v>
      </c>
      <c r="T41" s="63">
        <v>-1</v>
      </c>
      <c r="U41" s="61">
        <v>0</v>
      </c>
      <c r="V41" s="61">
        <v>0</v>
      </c>
      <c r="W41" s="61">
        <v>1</v>
      </c>
      <c r="X41" s="61">
        <v>1935</v>
      </c>
      <c r="Y41" s="63">
        <v>-1</v>
      </c>
    </row>
    <row r="42" spans="1:25" ht="15" customHeight="1" x14ac:dyDescent="0.15">
      <c r="A42" s="58" t="s">
        <v>56</v>
      </c>
      <c r="B42" s="7">
        <v>5855</v>
      </c>
      <c r="C42" s="55">
        <v>0</v>
      </c>
      <c r="D42" s="56" t="e">
        <v>#DIV/0!</v>
      </c>
      <c r="E42" s="79">
        <v>4241</v>
      </c>
      <c r="F42" s="56">
        <v>0.38057062013676018</v>
      </c>
      <c r="G42" s="55">
        <v>8</v>
      </c>
      <c r="H42" s="55">
        <v>39328</v>
      </c>
      <c r="I42" s="55">
        <v>2076</v>
      </c>
      <c r="J42" s="56">
        <v>17.944123314065511</v>
      </c>
      <c r="K42" s="55">
        <v>0</v>
      </c>
      <c r="L42" s="55">
        <v>0</v>
      </c>
      <c r="M42" s="55">
        <v>0</v>
      </c>
      <c r="N42" s="55">
        <v>0</v>
      </c>
      <c r="O42" s="57" t="e">
        <v>#DIV/0!</v>
      </c>
      <c r="P42" s="55">
        <v>0</v>
      </c>
      <c r="Q42" s="55">
        <v>0</v>
      </c>
      <c r="R42" s="55">
        <v>0</v>
      </c>
      <c r="S42" s="55">
        <v>0</v>
      </c>
      <c r="T42" s="57" t="e">
        <v>#DIV/0!</v>
      </c>
      <c r="U42" s="55">
        <v>0</v>
      </c>
      <c r="V42" s="55">
        <v>0</v>
      </c>
      <c r="W42" s="55">
        <v>0</v>
      </c>
      <c r="X42" s="55">
        <v>0</v>
      </c>
      <c r="Y42" s="57" t="e">
        <v>#DIV/0!</v>
      </c>
    </row>
    <row r="43" spans="1:25" ht="15" customHeight="1" x14ac:dyDescent="0.15">
      <c r="A43" s="58" t="s">
        <v>54</v>
      </c>
      <c r="B43" s="7">
        <v>1017</v>
      </c>
      <c r="C43" s="55">
        <v>8999</v>
      </c>
      <c r="D43" s="56">
        <v>-0.88698744304922772</v>
      </c>
      <c r="E43" s="79">
        <v>2836</v>
      </c>
      <c r="F43" s="56">
        <v>-0.64139633286318753</v>
      </c>
      <c r="G43" s="55">
        <v>2</v>
      </c>
      <c r="H43" s="55">
        <v>1017</v>
      </c>
      <c r="I43" s="55">
        <v>3684</v>
      </c>
      <c r="J43" s="56">
        <v>-0.72394136807817588</v>
      </c>
      <c r="K43" s="55" t="s">
        <v>102</v>
      </c>
      <c r="L43" s="55" t="s">
        <v>102</v>
      </c>
      <c r="M43" s="55" t="s">
        <v>102</v>
      </c>
      <c r="N43" s="55" t="s">
        <v>102</v>
      </c>
      <c r="O43" s="57" t="s">
        <v>102</v>
      </c>
      <c r="P43" s="55">
        <v>1</v>
      </c>
      <c r="Q43" s="55">
        <v>368</v>
      </c>
      <c r="R43" s="55">
        <v>0</v>
      </c>
      <c r="S43" s="55">
        <v>0</v>
      </c>
      <c r="T43" s="57" t="e">
        <v>#DIV/0!</v>
      </c>
      <c r="U43" s="55">
        <v>0</v>
      </c>
      <c r="V43" s="55">
        <v>0</v>
      </c>
      <c r="W43" s="55">
        <v>0</v>
      </c>
      <c r="X43" s="55">
        <v>0</v>
      </c>
      <c r="Y43" s="57" t="e">
        <v>#DIV/0!</v>
      </c>
    </row>
    <row r="44" spans="1:25" ht="15" customHeight="1" x14ac:dyDescent="0.15">
      <c r="A44" s="70" t="s">
        <v>55</v>
      </c>
      <c r="B44" s="7">
        <v>5807</v>
      </c>
      <c r="C44" s="55">
        <v>2616</v>
      </c>
      <c r="D44" s="56">
        <v>1.2198012232415902</v>
      </c>
      <c r="E44" s="79">
        <v>7029</v>
      </c>
      <c r="F44" s="56">
        <v>-0.17385118793569498</v>
      </c>
      <c r="G44" s="55">
        <v>2</v>
      </c>
      <c r="H44" s="55">
        <v>5807</v>
      </c>
      <c r="I44" s="55">
        <v>9115</v>
      </c>
      <c r="J44" s="56">
        <v>-0.36291826659352716</v>
      </c>
      <c r="K44" s="55"/>
      <c r="L44" s="55"/>
      <c r="M44" s="55"/>
      <c r="N44" s="55"/>
      <c r="O44" s="57"/>
      <c r="P44" s="55"/>
      <c r="Q44" s="55"/>
      <c r="R44" s="55"/>
      <c r="S44" s="55"/>
      <c r="T44" s="57"/>
      <c r="U44" s="55"/>
      <c r="V44" s="55"/>
      <c r="W44" s="55"/>
      <c r="X44" s="55"/>
      <c r="Y44" s="57"/>
    </row>
    <row r="45" spans="1:25" s="2" customFormat="1" ht="15" customHeight="1" x14ac:dyDescent="0.15">
      <c r="A45" s="59" t="s">
        <v>109</v>
      </c>
      <c r="B45" s="60">
        <v>12679</v>
      </c>
      <c r="C45" s="61">
        <v>11615</v>
      </c>
      <c r="D45" s="62">
        <v>9.1605682307361172E-2</v>
      </c>
      <c r="E45" s="61">
        <v>14106</v>
      </c>
      <c r="F45" s="62">
        <v>-0.10116262583297887</v>
      </c>
      <c r="G45" s="61">
        <v>12</v>
      </c>
      <c r="H45" s="61">
        <v>46152</v>
      </c>
      <c r="I45" s="61">
        <v>14875</v>
      </c>
      <c r="J45" s="62">
        <v>2.1026554621848739</v>
      </c>
      <c r="K45" s="61">
        <v>0</v>
      </c>
      <c r="L45" s="61">
        <v>0</v>
      </c>
      <c r="M45" s="61">
        <v>0</v>
      </c>
      <c r="N45" s="61">
        <v>0</v>
      </c>
      <c r="O45" s="63" t="e">
        <v>#DIV/0!</v>
      </c>
      <c r="P45" s="61">
        <v>1</v>
      </c>
      <c r="Q45" s="61">
        <v>368</v>
      </c>
      <c r="R45" s="61">
        <v>0</v>
      </c>
      <c r="S45" s="61">
        <v>0</v>
      </c>
      <c r="T45" s="63" t="e">
        <v>#DIV/0!</v>
      </c>
      <c r="U45" s="61">
        <v>0</v>
      </c>
      <c r="V45" s="61">
        <v>0</v>
      </c>
      <c r="W45" s="61">
        <v>0</v>
      </c>
      <c r="X45" s="61">
        <v>0</v>
      </c>
      <c r="Y45" s="63" t="e">
        <v>#DIV/0!</v>
      </c>
    </row>
    <row r="46" spans="1:25" ht="15" customHeight="1" x14ac:dyDescent="0.15">
      <c r="A46" s="58" t="s">
        <v>71</v>
      </c>
      <c r="B46" s="7">
        <v>0</v>
      </c>
      <c r="C46" s="55">
        <v>2384</v>
      </c>
      <c r="D46" s="71">
        <v>-1</v>
      </c>
      <c r="E46" s="79">
        <v>1986</v>
      </c>
      <c r="F46" s="56">
        <v>-1</v>
      </c>
      <c r="G46" s="72"/>
      <c r="H46" s="72"/>
      <c r="I46" s="55">
        <v>2384</v>
      </c>
      <c r="J46" s="71">
        <v>-1</v>
      </c>
      <c r="K46" s="55" t="s">
        <v>102</v>
      </c>
      <c r="L46" s="55" t="s">
        <v>102</v>
      </c>
      <c r="M46" s="55" t="s">
        <v>102</v>
      </c>
      <c r="N46" s="55" t="s">
        <v>102</v>
      </c>
      <c r="O46" s="57" t="s">
        <v>102</v>
      </c>
      <c r="P46" s="55">
        <v>0</v>
      </c>
      <c r="Q46" s="55">
        <v>0</v>
      </c>
      <c r="R46" s="72">
        <v>2</v>
      </c>
      <c r="S46" s="72">
        <v>1870</v>
      </c>
      <c r="T46" s="73">
        <v>-1</v>
      </c>
      <c r="U46" s="55">
        <v>0</v>
      </c>
      <c r="V46" s="55">
        <v>0</v>
      </c>
      <c r="W46" s="72">
        <v>0</v>
      </c>
      <c r="X46" s="72">
        <v>0</v>
      </c>
      <c r="Y46" s="73" t="e">
        <v>#DIV/0!</v>
      </c>
    </row>
    <row r="47" spans="1:25" ht="15" customHeight="1" x14ac:dyDescent="0.15">
      <c r="A47" s="64" t="s">
        <v>72</v>
      </c>
      <c r="B47" s="52">
        <v>0</v>
      </c>
      <c r="C47" s="55">
        <v>0</v>
      </c>
      <c r="D47" s="56" t="e">
        <v>#DIV/0!</v>
      </c>
      <c r="E47" s="79">
        <v>0</v>
      </c>
      <c r="F47" s="56" t="e">
        <v>#DIV/0!</v>
      </c>
      <c r="G47" s="55"/>
      <c r="H47" s="55"/>
      <c r="I47" s="55">
        <v>0</v>
      </c>
      <c r="J47" s="56" t="e">
        <v>#DIV/0!</v>
      </c>
      <c r="K47" s="55"/>
      <c r="L47" s="55"/>
      <c r="M47" s="55"/>
      <c r="N47" s="55"/>
      <c r="O47" s="57"/>
      <c r="P47" s="55"/>
      <c r="Q47" s="55"/>
      <c r="R47" s="55"/>
      <c r="S47" s="55"/>
      <c r="T47" s="57"/>
      <c r="U47" s="55"/>
      <c r="V47" s="55"/>
      <c r="W47" s="55"/>
      <c r="X47" s="55"/>
      <c r="Y47" s="57"/>
    </row>
    <row r="48" spans="1:25" s="2" customFormat="1" ht="15" customHeight="1" x14ac:dyDescent="0.15">
      <c r="A48" s="59" t="s">
        <v>110</v>
      </c>
      <c r="B48" s="60">
        <v>0</v>
      </c>
      <c r="C48" s="61">
        <v>2384</v>
      </c>
      <c r="D48" s="62">
        <v>-1</v>
      </c>
      <c r="E48" s="61">
        <v>1986</v>
      </c>
      <c r="F48" s="62">
        <v>-1</v>
      </c>
      <c r="G48" s="61">
        <v>0</v>
      </c>
      <c r="H48" s="61">
        <v>0</v>
      </c>
      <c r="I48" s="61">
        <v>2384</v>
      </c>
      <c r="J48" s="62">
        <v>-1</v>
      </c>
      <c r="K48" s="61">
        <v>0</v>
      </c>
      <c r="L48" s="61">
        <v>0</v>
      </c>
      <c r="M48" s="61">
        <v>0</v>
      </c>
      <c r="N48" s="61">
        <v>0</v>
      </c>
      <c r="O48" s="63" t="e">
        <v>#DIV/0!</v>
      </c>
      <c r="P48" s="61">
        <v>0</v>
      </c>
      <c r="Q48" s="61">
        <v>0</v>
      </c>
      <c r="R48" s="61">
        <v>2</v>
      </c>
      <c r="S48" s="61">
        <v>1870</v>
      </c>
      <c r="T48" s="63">
        <v>-1</v>
      </c>
      <c r="U48" s="61">
        <v>0</v>
      </c>
      <c r="V48" s="61">
        <v>0</v>
      </c>
      <c r="W48" s="61">
        <v>0</v>
      </c>
      <c r="X48" s="61">
        <v>0</v>
      </c>
      <c r="Y48" s="63" t="e">
        <v>#DIV/0!</v>
      </c>
    </row>
    <row r="49" spans="1:25" s="3" customFormat="1" ht="15" customHeight="1" x14ac:dyDescent="0.15">
      <c r="A49" s="74" t="s">
        <v>111</v>
      </c>
      <c r="B49" s="67">
        <v>60432</v>
      </c>
      <c r="C49" s="67">
        <v>40051</v>
      </c>
      <c r="D49" s="68">
        <v>0.50887618286684477</v>
      </c>
      <c r="E49" s="67">
        <v>56972</v>
      </c>
      <c r="F49" s="68">
        <v>6.0731587446464931E-2</v>
      </c>
      <c r="G49" s="67">
        <v>21</v>
      </c>
      <c r="H49" s="67">
        <v>147394</v>
      </c>
      <c r="I49" s="67">
        <v>98120</v>
      </c>
      <c r="J49" s="68">
        <v>0.50218100285364864</v>
      </c>
      <c r="K49" s="67">
        <v>6</v>
      </c>
      <c r="L49" s="67">
        <v>9907</v>
      </c>
      <c r="M49" s="67">
        <v>7</v>
      </c>
      <c r="N49" s="67">
        <v>10083</v>
      </c>
      <c r="O49" s="69">
        <v>-1.7455122483387882E-2</v>
      </c>
      <c r="P49" s="67">
        <v>5</v>
      </c>
      <c r="Q49" s="67">
        <v>7622</v>
      </c>
      <c r="R49" s="67">
        <v>8</v>
      </c>
      <c r="S49" s="67">
        <v>7338</v>
      </c>
      <c r="T49" s="69">
        <v>3.8702643772144996E-2</v>
      </c>
      <c r="U49" s="67">
        <v>2</v>
      </c>
      <c r="V49" s="67">
        <v>1760</v>
      </c>
      <c r="W49" s="67">
        <v>3</v>
      </c>
      <c r="X49" s="67">
        <v>3353</v>
      </c>
      <c r="Y49" s="69">
        <v>-0.47509692812406801</v>
      </c>
    </row>
    <row r="50" spans="1:25" ht="15" customHeight="1" x14ac:dyDescent="0.15">
      <c r="A50" s="81" t="s">
        <v>38</v>
      </c>
      <c r="B50" s="7">
        <v>7945</v>
      </c>
      <c r="C50" s="55">
        <v>1764</v>
      </c>
      <c r="D50" s="82">
        <v>3.503968253968254</v>
      </c>
      <c r="E50" s="79">
        <v>1097</v>
      </c>
      <c r="F50" s="56">
        <v>6.2424794895168638</v>
      </c>
      <c r="G50" s="83">
        <v>6</v>
      </c>
      <c r="H50" s="83">
        <v>10786</v>
      </c>
      <c r="I50" s="55">
        <v>14708</v>
      </c>
      <c r="J50" s="82">
        <v>-0.266657601305412</v>
      </c>
      <c r="K50" s="55">
        <v>0</v>
      </c>
      <c r="L50" s="55">
        <v>0</v>
      </c>
      <c r="M50" s="83">
        <v>0</v>
      </c>
      <c r="N50" s="83">
        <v>0</v>
      </c>
      <c r="O50" s="84" t="e">
        <v>#DIV/0!</v>
      </c>
      <c r="P50" s="83" t="s">
        <v>102</v>
      </c>
      <c r="Q50" s="83" t="s">
        <v>102</v>
      </c>
      <c r="R50" s="83" t="s">
        <v>102</v>
      </c>
      <c r="S50" s="83" t="s">
        <v>102</v>
      </c>
      <c r="T50" s="84" t="s">
        <v>102</v>
      </c>
      <c r="U50" s="83" t="s">
        <v>102</v>
      </c>
      <c r="V50" s="83" t="s">
        <v>102</v>
      </c>
      <c r="W50" s="83">
        <v>0</v>
      </c>
      <c r="X50" s="83" t="s">
        <v>24</v>
      </c>
      <c r="Y50" s="83" t="s">
        <v>102</v>
      </c>
    </row>
    <row r="51" spans="1:25" ht="15" customHeight="1" x14ac:dyDescent="0.15">
      <c r="A51" s="58" t="s">
        <v>39</v>
      </c>
      <c r="B51" s="7">
        <v>2018</v>
      </c>
      <c r="C51" s="55">
        <v>2001</v>
      </c>
      <c r="D51" s="56">
        <v>8.4957521239380305E-3</v>
      </c>
      <c r="E51" s="79">
        <v>3171</v>
      </c>
      <c r="F51" s="56">
        <v>-0.36360769473352256</v>
      </c>
      <c r="G51" s="55">
        <v>4</v>
      </c>
      <c r="H51" s="55">
        <v>4094</v>
      </c>
      <c r="I51" s="55">
        <v>5234</v>
      </c>
      <c r="J51" s="56">
        <v>-0.21780664883454337</v>
      </c>
      <c r="K51" s="55">
        <v>0</v>
      </c>
      <c r="L51" s="55">
        <v>0</v>
      </c>
      <c r="M51" s="55">
        <v>0</v>
      </c>
      <c r="N51" s="55">
        <v>0</v>
      </c>
      <c r="O51" s="57" t="e">
        <v>#DIV/0!</v>
      </c>
      <c r="P51" s="55" t="s">
        <v>102</v>
      </c>
      <c r="Q51" s="55" t="s">
        <v>102</v>
      </c>
      <c r="R51" s="55" t="s">
        <v>102</v>
      </c>
      <c r="S51" s="55" t="s">
        <v>102</v>
      </c>
      <c r="T51" s="57" t="s">
        <v>102</v>
      </c>
      <c r="U51" s="55" t="s">
        <v>102</v>
      </c>
      <c r="V51" s="55" t="s">
        <v>102</v>
      </c>
      <c r="W51" s="55" t="s">
        <v>102</v>
      </c>
      <c r="X51" s="55" t="s">
        <v>102</v>
      </c>
      <c r="Y51" s="57" t="s">
        <v>102</v>
      </c>
    </row>
    <row r="52" spans="1:25" ht="15" customHeight="1" x14ac:dyDescent="0.15">
      <c r="A52" s="58" t="s">
        <v>37</v>
      </c>
      <c r="B52" s="7">
        <v>3426</v>
      </c>
      <c r="C52" s="55">
        <v>2610</v>
      </c>
      <c r="D52" s="56">
        <v>0.31264367816091954</v>
      </c>
      <c r="E52" s="79">
        <v>1669</v>
      </c>
      <c r="F52" s="56">
        <v>1.0527261833433192</v>
      </c>
      <c r="G52" s="55">
        <v>2</v>
      </c>
      <c r="H52" s="55">
        <v>3426</v>
      </c>
      <c r="I52" s="55">
        <v>4050</v>
      </c>
      <c r="J52" s="56">
        <v>-0.15407407407407409</v>
      </c>
      <c r="K52" s="55">
        <v>0</v>
      </c>
      <c r="L52" s="55">
        <v>0</v>
      </c>
      <c r="M52" s="55">
        <v>0</v>
      </c>
      <c r="N52" s="55" t="s">
        <v>24</v>
      </c>
      <c r="O52" s="57" t="e">
        <v>#VALUE!</v>
      </c>
      <c r="P52" s="55">
        <v>0</v>
      </c>
      <c r="Q52" s="55">
        <v>0</v>
      </c>
      <c r="R52" s="55">
        <v>0</v>
      </c>
      <c r="S52" s="55">
        <v>0</v>
      </c>
      <c r="T52" s="57" t="e">
        <v>#DIV/0!</v>
      </c>
      <c r="U52" s="55">
        <v>0</v>
      </c>
      <c r="V52" s="55">
        <v>0</v>
      </c>
      <c r="W52" s="55">
        <v>0</v>
      </c>
      <c r="X52" s="55">
        <v>0</v>
      </c>
      <c r="Y52" s="57" t="e">
        <v>#DIV/0!</v>
      </c>
    </row>
    <row r="53" spans="1:25" ht="15" customHeight="1" x14ac:dyDescent="0.15">
      <c r="A53" s="58" t="s">
        <v>36</v>
      </c>
      <c r="B53" s="7">
        <v>7226</v>
      </c>
      <c r="C53" s="55">
        <v>11499</v>
      </c>
      <c r="D53" s="56">
        <v>-0.37159753022001912</v>
      </c>
      <c r="E53" s="79">
        <v>21521</v>
      </c>
      <c r="F53" s="56">
        <v>-0.6642349333209423</v>
      </c>
      <c r="G53" s="55">
        <v>7</v>
      </c>
      <c r="H53" s="55">
        <v>14721</v>
      </c>
      <c r="I53" s="55">
        <v>19014</v>
      </c>
      <c r="J53" s="56">
        <v>-0.22578100347112653</v>
      </c>
      <c r="K53" s="55">
        <v>1</v>
      </c>
      <c r="L53" s="55">
        <v>2097</v>
      </c>
      <c r="M53" s="55">
        <v>1</v>
      </c>
      <c r="N53" s="55">
        <v>890</v>
      </c>
      <c r="O53" s="57">
        <v>1.3561797752808988</v>
      </c>
      <c r="P53" s="55">
        <v>0</v>
      </c>
      <c r="Q53" s="55">
        <v>0</v>
      </c>
      <c r="R53" s="55">
        <v>0</v>
      </c>
      <c r="S53" s="55">
        <v>0</v>
      </c>
      <c r="T53" s="57" t="e">
        <v>#DIV/0!</v>
      </c>
      <c r="U53" s="55">
        <v>0</v>
      </c>
      <c r="V53" s="55">
        <v>0</v>
      </c>
      <c r="W53" s="55">
        <v>3</v>
      </c>
      <c r="X53" s="55">
        <v>2069</v>
      </c>
      <c r="Y53" s="57">
        <v>-1</v>
      </c>
    </row>
    <row r="54" spans="1:25" ht="15" customHeight="1" x14ac:dyDescent="0.15">
      <c r="A54" s="58" t="s">
        <v>40</v>
      </c>
      <c r="B54" s="7">
        <v>920</v>
      </c>
      <c r="C54" s="55">
        <v>-2528</v>
      </c>
      <c r="D54" s="56">
        <v>-1.3639240506329113</v>
      </c>
      <c r="E54" s="79">
        <v>0</v>
      </c>
      <c r="F54" s="56" t="e">
        <v>#DIV/0!</v>
      </c>
      <c r="G54" s="55">
        <v>0</v>
      </c>
      <c r="H54" s="55">
        <v>0</v>
      </c>
      <c r="I54" s="55">
        <v>0</v>
      </c>
      <c r="J54" s="56" t="e">
        <v>#DIV/0!</v>
      </c>
      <c r="K54" s="55" t="s">
        <v>102</v>
      </c>
      <c r="L54" s="55" t="s">
        <v>102</v>
      </c>
      <c r="M54" s="55" t="s">
        <v>102</v>
      </c>
      <c r="N54" s="55" t="s">
        <v>102</v>
      </c>
      <c r="O54" s="57" t="s">
        <v>102</v>
      </c>
      <c r="P54" s="55" t="s">
        <v>102</v>
      </c>
      <c r="Q54" s="55" t="s">
        <v>102</v>
      </c>
      <c r="R54" s="55" t="s">
        <v>102</v>
      </c>
      <c r="S54" s="55" t="s">
        <v>102</v>
      </c>
      <c r="T54" s="57" t="s">
        <v>102</v>
      </c>
      <c r="U54" s="55" t="s">
        <v>102</v>
      </c>
      <c r="V54" s="55" t="s">
        <v>102</v>
      </c>
      <c r="W54" s="55" t="s">
        <v>102</v>
      </c>
      <c r="X54" s="55" t="s">
        <v>102</v>
      </c>
      <c r="Y54" s="57" t="s">
        <v>102</v>
      </c>
    </row>
    <row r="55" spans="1:25" ht="15" customHeight="1" x14ac:dyDescent="0.15">
      <c r="A55" s="58" t="s">
        <v>41</v>
      </c>
      <c r="B55" s="7">
        <v>2438</v>
      </c>
      <c r="C55" s="55">
        <v>0</v>
      </c>
      <c r="D55" s="56" t="e">
        <v>#DIV/0!</v>
      </c>
      <c r="E55" s="79">
        <v>0</v>
      </c>
      <c r="F55" s="56" t="e">
        <v>#DIV/0!</v>
      </c>
      <c r="G55" s="55">
        <v>3</v>
      </c>
      <c r="H55" s="55">
        <v>3316</v>
      </c>
      <c r="I55" s="55">
        <v>9078</v>
      </c>
      <c r="J55" s="56">
        <v>-0.63472130425203788</v>
      </c>
      <c r="K55" s="55"/>
      <c r="L55" s="55"/>
      <c r="M55" s="55"/>
      <c r="N55" s="55"/>
      <c r="O55" s="57"/>
      <c r="P55" s="55"/>
      <c r="Q55" s="55"/>
      <c r="R55" s="55"/>
      <c r="S55" s="55"/>
      <c r="T55" s="57"/>
      <c r="U55" s="55"/>
      <c r="V55" s="55"/>
      <c r="W55" s="55"/>
      <c r="X55" s="55"/>
      <c r="Y55" s="57"/>
    </row>
    <row r="56" spans="1:25" s="2" customFormat="1" ht="15" customHeight="1" x14ac:dyDescent="0.15">
      <c r="A56" s="59" t="s">
        <v>112</v>
      </c>
      <c r="B56" s="60">
        <v>23973</v>
      </c>
      <c r="C56" s="61">
        <v>15346</v>
      </c>
      <c r="D56" s="62">
        <v>0.56216603675224819</v>
      </c>
      <c r="E56" s="61">
        <v>27458</v>
      </c>
      <c r="F56" s="62">
        <v>-0.12692111588608057</v>
      </c>
      <c r="G56" s="61">
        <v>22</v>
      </c>
      <c r="H56" s="61">
        <v>36343</v>
      </c>
      <c r="I56" s="61">
        <v>52084</v>
      </c>
      <c r="J56" s="62">
        <v>-0.30222333154135628</v>
      </c>
      <c r="K56" s="61">
        <v>1</v>
      </c>
      <c r="L56" s="61">
        <v>2097</v>
      </c>
      <c r="M56" s="61">
        <v>1</v>
      </c>
      <c r="N56" s="61">
        <v>890</v>
      </c>
      <c r="O56" s="63">
        <v>1.3561797752808988</v>
      </c>
      <c r="P56" s="61">
        <v>0</v>
      </c>
      <c r="Q56" s="61">
        <v>0</v>
      </c>
      <c r="R56" s="61">
        <v>0</v>
      </c>
      <c r="S56" s="61">
        <v>0</v>
      </c>
      <c r="T56" s="63" t="e">
        <v>#DIV/0!</v>
      </c>
      <c r="U56" s="61">
        <v>0</v>
      </c>
      <c r="V56" s="61">
        <v>0</v>
      </c>
      <c r="W56" s="61">
        <v>3</v>
      </c>
      <c r="X56" s="61">
        <v>2069</v>
      </c>
      <c r="Y56" s="63">
        <v>-1</v>
      </c>
    </row>
    <row r="57" spans="1:25" ht="15" customHeight="1" x14ac:dyDescent="0.15">
      <c r="A57" s="58" t="s">
        <v>44</v>
      </c>
      <c r="B57" s="7">
        <v>0</v>
      </c>
      <c r="C57" s="55">
        <v>0</v>
      </c>
      <c r="D57" s="56" t="e">
        <v>#DIV/0!</v>
      </c>
      <c r="E57" s="79">
        <v>6419</v>
      </c>
      <c r="F57" s="56">
        <v>-1</v>
      </c>
      <c r="G57" s="55">
        <v>0</v>
      </c>
      <c r="H57" s="55">
        <v>0</v>
      </c>
      <c r="I57" s="55">
        <v>0</v>
      </c>
      <c r="J57" s="56" t="e">
        <v>#DIV/0!</v>
      </c>
      <c r="K57" s="55">
        <v>2</v>
      </c>
      <c r="L57" s="55">
        <v>8282</v>
      </c>
      <c r="M57" s="55">
        <v>0</v>
      </c>
      <c r="N57" s="55">
        <v>0</v>
      </c>
      <c r="O57" s="57" t="e">
        <v>#DIV/0!</v>
      </c>
      <c r="P57" s="55">
        <v>0</v>
      </c>
      <c r="Q57" s="55">
        <v>0</v>
      </c>
      <c r="R57" s="55">
        <v>0</v>
      </c>
      <c r="S57" s="55">
        <v>0</v>
      </c>
      <c r="T57" s="57" t="e">
        <v>#DIV/0!</v>
      </c>
      <c r="U57" s="55">
        <v>0</v>
      </c>
      <c r="V57" s="55">
        <v>0</v>
      </c>
      <c r="W57" s="55">
        <v>0</v>
      </c>
      <c r="X57" s="55">
        <v>0</v>
      </c>
      <c r="Y57" s="57" t="e">
        <v>#DIV/0!</v>
      </c>
    </row>
    <row r="58" spans="1:25" ht="15" customHeight="1" x14ac:dyDescent="0.15">
      <c r="A58" s="58" t="s">
        <v>43</v>
      </c>
      <c r="B58" s="7">
        <v>13979</v>
      </c>
      <c r="C58" s="55">
        <v>3839</v>
      </c>
      <c r="D58" s="56">
        <v>2.6413128418859078</v>
      </c>
      <c r="E58" s="79">
        <v>11986</v>
      </c>
      <c r="F58" s="56">
        <v>0.16627732354413483</v>
      </c>
      <c r="G58" s="55">
        <v>9</v>
      </c>
      <c r="H58" s="55">
        <v>18863</v>
      </c>
      <c r="I58" s="55">
        <v>10785</v>
      </c>
      <c r="J58" s="56">
        <v>0.74900324524802964</v>
      </c>
      <c r="K58" s="55" t="s">
        <v>102</v>
      </c>
      <c r="L58" s="55" t="s">
        <v>102</v>
      </c>
      <c r="M58" s="55" t="s">
        <v>102</v>
      </c>
      <c r="N58" s="55" t="s">
        <v>102</v>
      </c>
      <c r="O58" s="57" t="s">
        <v>102</v>
      </c>
      <c r="P58" s="55">
        <v>1</v>
      </c>
      <c r="Q58" s="55">
        <v>1880</v>
      </c>
      <c r="R58" s="55">
        <v>0</v>
      </c>
      <c r="S58" s="55">
        <v>0</v>
      </c>
      <c r="T58" s="57" t="e">
        <v>#DIV/0!</v>
      </c>
      <c r="U58" s="55">
        <v>0</v>
      </c>
      <c r="V58" s="55">
        <v>0</v>
      </c>
      <c r="W58" s="55">
        <v>2</v>
      </c>
      <c r="X58" s="55">
        <v>1580</v>
      </c>
      <c r="Y58" s="57">
        <v>-1</v>
      </c>
    </row>
    <row r="59" spans="1:25" ht="15" customHeight="1" x14ac:dyDescent="0.15">
      <c r="A59" s="58" t="s">
        <v>42</v>
      </c>
      <c r="B59" s="7">
        <v>439</v>
      </c>
      <c r="C59" s="55">
        <v>0</v>
      </c>
      <c r="D59" s="56" t="e">
        <v>#DIV/0!</v>
      </c>
      <c r="E59" s="79">
        <v>0</v>
      </c>
      <c r="F59" s="56" t="e">
        <v>#DIV/0!</v>
      </c>
      <c r="G59" s="55">
        <v>4</v>
      </c>
      <c r="H59" s="55">
        <v>4604</v>
      </c>
      <c r="I59" s="55">
        <v>0</v>
      </c>
      <c r="J59" s="56" t="e">
        <v>#DIV/0!</v>
      </c>
      <c r="K59" s="55" t="s">
        <v>102</v>
      </c>
      <c r="L59" s="55" t="s">
        <v>102</v>
      </c>
      <c r="M59" s="55" t="s">
        <v>102</v>
      </c>
      <c r="N59" s="55" t="s">
        <v>102</v>
      </c>
      <c r="O59" s="57" t="s">
        <v>102</v>
      </c>
      <c r="P59" s="55" t="s">
        <v>102</v>
      </c>
      <c r="Q59" s="55" t="s">
        <v>102</v>
      </c>
      <c r="R59" s="55" t="s">
        <v>102</v>
      </c>
      <c r="S59" s="55" t="s">
        <v>102</v>
      </c>
      <c r="T59" s="57" t="s">
        <v>102</v>
      </c>
      <c r="U59" s="55" t="s">
        <v>102</v>
      </c>
      <c r="V59" s="55" t="s">
        <v>102</v>
      </c>
      <c r="W59" s="55" t="s">
        <v>102</v>
      </c>
      <c r="X59" s="55" t="s">
        <v>102</v>
      </c>
      <c r="Y59" s="57" t="s">
        <v>102</v>
      </c>
    </row>
    <row r="60" spans="1:25" s="2" customFormat="1" ht="15" customHeight="1" x14ac:dyDescent="0.15">
      <c r="A60" s="59" t="s">
        <v>113</v>
      </c>
      <c r="B60" s="60">
        <v>14418</v>
      </c>
      <c r="C60" s="61">
        <v>3839</v>
      </c>
      <c r="D60" s="62">
        <v>2.7556655379004948</v>
      </c>
      <c r="E60" s="61">
        <v>18405</v>
      </c>
      <c r="F60" s="62">
        <v>-0.21662591687041566</v>
      </c>
      <c r="G60" s="61">
        <v>13</v>
      </c>
      <c r="H60" s="61">
        <v>23467</v>
      </c>
      <c r="I60" s="61">
        <v>10785</v>
      </c>
      <c r="J60" s="62">
        <v>1.1758924432081594</v>
      </c>
      <c r="K60" s="61">
        <v>2</v>
      </c>
      <c r="L60" s="61">
        <v>8282</v>
      </c>
      <c r="M60" s="61">
        <v>0</v>
      </c>
      <c r="N60" s="61">
        <v>0</v>
      </c>
      <c r="O60" s="63" t="e">
        <v>#DIV/0!</v>
      </c>
      <c r="P60" s="61">
        <v>1</v>
      </c>
      <c r="Q60" s="61">
        <v>1880</v>
      </c>
      <c r="R60" s="61">
        <v>0</v>
      </c>
      <c r="S60" s="61">
        <v>0</v>
      </c>
      <c r="T60" s="63" t="e">
        <v>#DIV/0!</v>
      </c>
      <c r="U60" s="61">
        <v>0</v>
      </c>
      <c r="V60" s="61">
        <v>0</v>
      </c>
      <c r="W60" s="61">
        <v>2</v>
      </c>
      <c r="X60" s="61">
        <v>1580</v>
      </c>
      <c r="Y60" s="63">
        <v>-1</v>
      </c>
    </row>
    <row r="61" spans="1:25" ht="15" customHeight="1" x14ac:dyDescent="0.15">
      <c r="A61" s="58" t="s">
        <v>25</v>
      </c>
      <c r="B61" s="7">
        <v>5073</v>
      </c>
      <c r="C61" s="55">
        <v>0</v>
      </c>
      <c r="D61" s="56" t="e">
        <v>#DIV/0!</v>
      </c>
      <c r="E61" s="79">
        <v>3455</v>
      </c>
      <c r="F61" s="56">
        <v>0.4683068017366136</v>
      </c>
      <c r="G61" s="55">
        <v>6</v>
      </c>
      <c r="H61" s="55">
        <v>15627</v>
      </c>
      <c r="I61" s="55">
        <v>2187</v>
      </c>
      <c r="J61" s="56">
        <v>6.1454046639231823</v>
      </c>
      <c r="K61" s="55" t="s">
        <v>102</v>
      </c>
      <c r="L61" s="55" t="s">
        <v>102</v>
      </c>
      <c r="M61" s="55" t="s">
        <v>102</v>
      </c>
      <c r="N61" s="55" t="s">
        <v>102</v>
      </c>
      <c r="O61" s="57" t="s">
        <v>102</v>
      </c>
      <c r="P61" s="55">
        <v>0</v>
      </c>
      <c r="Q61" s="55">
        <v>0</v>
      </c>
      <c r="R61" s="55" t="s">
        <v>102</v>
      </c>
      <c r="S61" s="55" t="s">
        <v>102</v>
      </c>
      <c r="T61" s="57" t="e">
        <v>#VALUE!</v>
      </c>
      <c r="U61" s="55">
        <v>0</v>
      </c>
      <c r="V61" s="55">
        <v>0</v>
      </c>
      <c r="W61" s="55">
        <v>0</v>
      </c>
      <c r="X61" s="55">
        <v>0</v>
      </c>
      <c r="Y61" s="57" t="e">
        <v>#DIV/0!</v>
      </c>
    </row>
    <row r="62" spans="1:25" ht="15" customHeight="1" x14ac:dyDescent="0.15">
      <c r="A62" s="58" t="s">
        <v>23</v>
      </c>
      <c r="B62" s="7">
        <v>5302</v>
      </c>
      <c r="C62" s="55">
        <v>7784</v>
      </c>
      <c r="D62" s="56">
        <v>-0.31885919835560123</v>
      </c>
      <c r="E62" s="79">
        <v>2836</v>
      </c>
      <c r="F62" s="56">
        <v>0.86953455571227078</v>
      </c>
      <c r="G62" s="55">
        <v>3</v>
      </c>
      <c r="H62" s="55">
        <v>2656</v>
      </c>
      <c r="I62" s="55">
        <v>12943</v>
      </c>
      <c r="J62" s="56">
        <v>-0.79479255195858767</v>
      </c>
      <c r="K62" s="55" t="s">
        <v>102</v>
      </c>
      <c r="L62" s="55" t="s">
        <v>102</v>
      </c>
      <c r="M62" s="55" t="s">
        <v>102</v>
      </c>
      <c r="N62" s="55" t="s">
        <v>102</v>
      </c>
      <c r="O62" s="57" t="s">
        <v>102</v>
      </c>
      <c r="P62" s="55">
        <v>0</v>
      </c>
      <c r="Q62" s="55">
        <v>0</v>
      </c>
      <c r="R62" s="55" t="s">
        <v>102</v>
      </c>
      <c r="S62" s="55" t="s">
        <v>102</v>
      </c>
      <c r="T62" s="57" t="e">
        <v>#VALUE!</v>
      </c>
      <c r="U62" s="55">
        <v>2</v>
      </c>
      <c r="V62" s="55">
        <v>2060</v>
      </c>
      <c r="W62" s="55">
        <v>2</v>
      </c>
      <c r="X62" s="55">
        <v>980</v>
      </c>
      <c r="Y62" s="57">
        <v>1.1020408163265305</v>
      </c>
    </row>
    <row r="63" spans="1:25" s="2" customFormat="1" ht="15" customHeight="1" x14ac:dyDescent="0.15">
      <c r="A63" s="59" t="s">
        <v>114</v>
      </c>
      <c r="B63" s="60">
        <v>10375</v>
      </c>
      <c r="C63" s="61">
        <v>7784</v>
      </c>
      <c r="D63" s="62">
        <v>0.33286228160328879</v>
      </c>
      <c r="E63" s="61">
        <v>6291</v>
      </c>
      <c r="F63" s="62">
        <v>0.64918137021141309</v>
      </c>
      <c r="G63" s="61">
        <v>9</v>
      </c>
      <c r="H63" s="61">
        <v>18283</v>
      </c>
      <c r="I63" s="61">
        <v>15130</v>
      </c>
      <c r="J63" s="62">
        <v>0.208393919365499</v>
      </c>
      <c r="K63" s="61">
        <v>0</v>
      </c>
      <c r="L63" s="61">
        <v>0</v>
      </c>
      <c r="M63" s="61">
        <v>0</v>
      </c>
      <c r="N63" s="61">
        <v>0</v>
      </c>
      <c r="O63" s="61">
        <v>0</v>
      </c>
      <c r="P63" s="61">
        <v>0</v>
      </c>
      <c r="Q63" s="61">
        <v>0</v>
      </c>
      <c r="R63" s="61">
        <v>0</v>
      </c>
      <c r="S63" s="61">
        <v>0</v>
      </c>
      <c r="T63" s="63" t="e">
        <v>#DIV/0!</v>
      </c>
      <c r="U63" s="61">
        <v>2</v>
      </c>
      <c r="V63" s="61">
        <v>2060</v>
      </c>
      <c r="W63" s="61">
        <v>2</v>
      </c>
      <c r="X63" s="61">
        <v>980</v>
      </c>
      <c r="Y63" s="63">
        <v>1.1020408163265305</v>
      </c>
    </row>
    <row r="64" spans="1:25" ht="15" customHeight="1" x14ac:dyDescent="0.15">
      <c r="A64" s="58" t="s">
        <v>73</v>
      </c>
      <c r="B64" s="7">
        <v>0</v>
      </c>
      <c r="C64" s="55">
        <v>0</v>
      </c>
      <c r="D64" s="56" t="e">
        <v>#DIV/0!</v>
      </c>
      <c r="E64" s="79">
        <v>0</v>
      </c>
      <c r="F64" s="56" t="e">
        <v>#DIV/0!</v>
      </c>
      <c r="G64" s="55">
        <v>0</v>
      </c>
      <c r="H64" s="55">
        <v>0</v>
      </c>
      <c r="I64" s="55">
        <v>0</v>
      </c>
      <c r="J64" s="56" t="e">
        <v>#DIV/0!</v>
      </c>
      <c r="K64" s="55" t="s">
        <v>102</v>
      </c>
      <c r="L64" s="55" t="s">
        <v>102</v>
      </c>
      <c r="M64" s="55" t="s">
        <v>102</v>
      </c>
      <c r="N64" s="55" t="s">
        <v>102</v>
      </c>
      <c r="O64" s="57" t="s">
        <v>102</v>
      </c>
      <c r="P64" s="55" t="s">
        <v>102</v>
      </c>
      <c r="Q64" s="55" t="s">
        <v>102</v>
      </c>
      <c r="R64" s="55" t="s">
        <v>102</v>
      </c>
      <c r="S64" s="55" t="s">
        <v>102</v>
      </c>
      <c r="T64" s="57" t="s">
        <v>102</v>
      </c>
      <c r="U64" s="55" t="s">
        <v>102</v>
      </c>
      <c r="V64" s="55" t="s">
        <v>102</v>
      </c>
      <c r="W64" s="55" t="s">
        <v>102</v>
      </c>
      <c r="X64" s="55" t="s">
        <v>102</v>
      </c>
      <c r="Y64" s="57" t="s">
        <v>102</v>
      </c>
    </row>
    <row r="65" spans="1:25" ht="15" customHeight="1" x14ac:dyDescent="0.15">
      <c r="A65" s="64" t="s">
        <v>74</v>
      </c>
      <c r="B65" s="7">
        <v>0</v>
      </c>
      <c r="C65" s="55">
        <v>0</v>
      </c>
      <c r="D65" s="56" t="e">
        <v>#DIV/0!</v>
      </c>
      <c r="E65" s="79">
        <v>0</v>
      </c>
      <c r="F65" s="56" t="e">
        <v>#DIV/0!</v>
      </c>
      <c r="G65" s="55">
        <v>1</v>
      </c>
      <c r="H65" s="55">
        <v>1560</v>
      </c>
      <c r="I65" s="55">
        <v>0</v>
      </c>
      <c r="J65" s="56" t="e">
        <v>#DIV/0!</v>
      </c>
      <c r="K65" s="55"/>
      <c r="L65" s="55"/>
      <c r="M65" s="55"/>
      <c r="N65" s="55"/>
      <c r="O65" s="57"/>
      <c r="P65" s="55"/>
      <c r="Q65" s="55"/>
      <c r="R65" s="55"/>
      <c r="S65" s="55"/>
      <c r="T65" s="57"/>
      <c r="U65" s="55"/>
      <c r="V65" s="55"/>
      <c r="W65" s="55"/>
      <c r="X65" s="55"/>
      <c r="Y65" s="55"/>
    </row>
    <row r="66" spans="1:25" ht="15" customHeight="1" x14ac:dyDescent="0.15">
      <c r="A66" s="64" t="s">
        <v>75</v>
      </c>
      <c r="B66" s="7">
        <v>0</v>
      </c>
      <c r="C66" s="55">
        <v>0</v>
      </c>
      <c r="D66" s="56" t="e">
        <v>#DIV/0!</v>
      </c>
      <c r="E66" s="79">
        <v>0</v>
      </c>
      <c r="F66" s="56" t="e">
        <v>#DIV/0!</v>
      </c>
      <c r="G66" s="55"/>
      <c r="H66" s="55"/>
      <c r="I66" s="55">
        <v>0</v>
      </c>
      <c r="J66" s="56" t="e">
        <v>#DIV/0!</v>
      </c>
      <c r="K66" s="55"/>
      <c r="L66" s="55"/>
      <c r="M66" s="55"/>
      <c r="N66" s="55"/>
      <c r="O66" s="57"/>
      <c r="P66" s="55"/>
      <c r="Q66" s="55"/>
      <c r="R66" s="55"/>
      <c r="S66" s="55"/>
      <c r="T66" s="57"/>
      <c r="U66" s="55"/>
      <c r="V66" s="55"/>
      <c r="W66" s="55"/>
      <c r="X66" s="55"/>
      <c r="Y66" s="57"/>
    </row>
    <row r="67" spans="1:25" ht="15" customHeight="1" x14ac:dyDescent="0.15">
      <c r="A67" s="64" t="s">
        <v>76</v>
      </c>
      <c r="B67" s="7">
        <v>1538</v>
      </c>
      <c r="C67" s="55">
        <v>399</v>
      </c>
      <c r="D67" s="56">
        <v>2.8546365914786969</v>
      </c>
      <c r="E67" s="79">
        <v>0</v>
      </c>
      <c r="F67" s="56" t="e">
        <v>#DIV/0!</v>
      </c>
      <c r="G67" s="55">
        <v>1</v>
      </c>
      <c r="H67" s="55">
        <v>1538</v>
      </c>
      <c r="I67" s="55">
        <v>798</v>
      </c>
      <c r="J67" s="56">
        <v>0.92731829573934832</v>
      </c>
      <c r="K67" s="55"/>
      <c r="L67" s="55"/>
      <c r="M67" s="55"/>
      <c r="N67" s="55"/>
      <c r="O67" s="57"/>
      <c r="P67" s="55"/>
      <c r="Q67" s="55"/>
      <c r="R67" s="55"/>
      <c r="S67" s="55"/>
      <c r="T67" s="57"/>
      <c r="U67" s="55"/>
      <c r="V67" s="55"/>
      <c r="W67" s="55"/>
      <c r="X67" s="55"/>
      <c r="Y67" s="57"/>
    </row>
    <row r="68" spans="1:25" ht="15" customHeight="1" x14ac:dyDescent="0.15">
      <c r="A68" s="64" t="s">
        <v>78</v>
      </c>
      <c r="B68" s="7">
        <v>2685</v>
      </c>
      <c r="C68" s="55">
        <v>0</v>
      </c>
      <c r="D68" s="56" t="e">
        <v>#DIV/0!</v>
      </c>
      <c r="E68" s="79">
        <v>1399</v>
      </c>
      <c r="F68" s="56">
        <v>0.91922802001429593</v>
      </c>
      <c r="G68" s="55">
        <v>1</v>
      </c>
      <c r="H68" s="55">
        <v>2685</v>
      </c>
      <c r="I68" s="55">
        <v>0</v>
      </c>
      <c r="J68" s="56" t="e">
        <v>#DIV/0!</v>
      </c>
      <c r="K68" s="55"/>
      <c r="L68" s="55"/>
      <c r="M68" s="55"/>
      <c r="N68" s="55"/>
      <c r="O68" s="57"/>
      <c r="P68" s="55"/>
      <c r="Q68" s="55"/>
      <c r="R68" s="55"/>
      <c r="S68" s="55"/>
      <c r="T68" s="57"/>
      <c r="U68" s="55"/>
      <c r="V68" s="55"/>
      <c r="W68" s="55"/>
      <c r="X68" s="55"/>
      <c r="Y68" s="55"/>
    </row>
    <row r="69" spans="1:25" s="2" customFormat="1" ht="15" customHeight="1" x14ac:dyDescent="0.15">
      <c r="A69" s="59" t="s">
        <v>115</v>
      </c>
      <c r="B69" s="60">
        <v>4223</v>
      </c>
      <c r="C69" s="60">
        <v>399</v>
      </c>
      <c r="D69" s="62">
        <v>9.5839598997493738</v>
      </c>
      <c r="E69" s="60">
        <v>1399</v>
      </c>
      <c r="F69" s="62">
        <v>2.0185847033595423</v>
      </c>
      <c r="G69" s="60">
        <v>3</v>
      </c>
      <c r="H69" s="60">
        <v>5783</v>
      </c>
      <c r="I69" s="60">
        <v>798</v>
      </c>
      <c r="J69" s="62">
        <v>6.2468671679197998</v>
      </c>
      <c r="K69" s="60">
        <v>0</v>
      </c>
      <c r="L69" s="60">
        <v>0</v>
      </c>
      <c r="M69" s="60">
        <v>0</v>
      </c>
      <c r="N69" s="60">
        <v>0</v>
      </c>
      <c r="O69" s="63" t="e">
        <v>#DIV/0!</v>
      </c>
      <c r="P69" s="60">
        <v>0</v>
      </c>
      <c r="Q69" s="60">
        <v>0</v>
      </c>
      <c r="R69" s="60">
        <v>0</v>
      </c>
      <c r="S69" s="60">
        <v>0</v>
      </c>
      <c r="T69" s="63" t="e">
        <v>#DIV/0!</v>
      </c>
      <c r="U69" s="60">
        <v>0</v>
      </c>
      <c r="V69" s="60">
        <v>0</v>
      </c>
      <c r="W69" s="60">
        <v>0</v>
      </c>
      <c r="X69" s="60">
        <v>0</v>
      </c>
      <c r="Y69" s="63" t="e">
        <v>#DIV/0!</v>
      </c>
    </row>
    <row r="70" spans="1:25" s="3" customFormat="1" ht="15" customHeight="1" x14ac:dyDescent="0.15">
      <c r="A70" s="66" t="s">
        <v>116</v>
      </c>
      <c r="B70" s="67">
        <v>52989</v>
      </c>
      <c r="C70" s="67">
        <v>27368</v>
      </c>
      <c r="D70" s="68">
        <v>0.93616632563577906</v>
      </c>
      <c r="E70" s="67">
        <v>53553</v>
      </c>
      <c r="F70" s="68">
        <v>-1.0531622878270124E-2</v>
      </c>
      <c r="G70" s="67">
        <v>47</v>
      </c>
      <c r="H70" s="67">
        <v>83876</v>
      </c>
      <c r="I70" s="67">
        <v>78797</v>
      </c>
      <c r="J70" s="68">
        <v>6.4456768658705282E-2</v>
      </c>
      <c r="K70" s="67">
        <v>3</v>
      </c>
      <c r="L70" s="67">
        <v>10379</v>
      </c>
      <c r="M70" s="67">
        <v>1</v>
      </c>
      <c r="N70" s="67">
        <v>890</v>
      </c>
      <c r="O70" s="69">
        <v>10.661797752808988</v>
      </c>
      <c r="P70" s="67">
        <v>1</v>
      </c>
      <c r="Q70" s="67">
        <v>1880</v>
      </c>
      <c r="R70" s="67">
        <v>0</v>
      </c>
      <c r="S70" s="67">
        <v>0</v>
      </c>
      <c r="T70" s="69" t="e">
        <v>#DIV/0!</v>
      </c>
      <c r="U70" s="67">
        <v>2</v>
      </c>
      <c r="V70" s="67">
        <v>2060</v>
      </c>
      <c r="W70" s="67">
        <v>7</v>
      </c>
      <c r="X70" s="67">
        <v>4629</v>
      </c>
      <c r="Y70" s="69">
        <v>-0.5549794772089004</v>
      </c>
    </row>
    <row r="71" spans="1:25" ht="15" customHeight="1" x14ac:dyDescent="0.15">
      <c r="A71" s="58" t="s">
        <v>117</v>
      </c>
      <c r="B71" s="7"/>
      <c r="C71" s="55">
        <v>0</v>
      </c>
      <c r="D71" s="56"/>
      <c r="E71" s="56"/>
      <c r="F71" s="56"/>
      <c r="G71" s="55"/>
      <c r="H71" s="55"/>
      <c r="I71" s="55"/>
      <c r="J71" s="56"/>
      <c r="K71" s="55"/>
      <c r="L71" s="55"/>
      <c r="M71" s="55"/>
      <c r="N71" s="55"/>
      <c r="O71" s="55"/>
      <c r="P71" s="55"/>
      <c r="Q71" s="55"/>
      <c r="R71" s="55"/>
      <c r="S71" s="55"/>
      <c r="T71" s="57"/>
      <c r="U71" s="55"/>
      <c r="V71" s="55"/>
      <c r="W71" s="55"/>
      <c r="X71" s="55"/>
      <c r="Y71" s="57"/>
    </row>
    <row r="72" spans="1:25" ht="15" customHeight="1" x14ac:dyDescent="0.15">
      <c r="A72" s="64" t="s">
        <v>118</v>
      </c>
      <c r="B72" s="52"/>
      <c r="C72" s="55">
        <v>3391</v>
      </c>
      <c r="D72" s="56"/>
      <c r="E72" s="56"/>
      <c r="F72" s="56"/>
      <c r="G72" s="55"/>
      <c r="H72" s="55"/>
      <c r="I72" s="55">
        <v>9411.1</v>
      </c>
      <c r="J72" s="56"/>
      <c r="K72" s="55"/>
      <c r="L72" s="55"/>
      <c r="M72" s="55"/>
      <c r="N72" s="55"/>
      <c r="O72" s="57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ht="15" customHeight="1" x14ac:dyDescent="0.15">
      <c r="A73" s="77" t="s">
        <v>119</v>
      </c>
      <c r="B73" s="55">
        <v>192243</v>
      </c>
      <c r="C73" s="55">
        <v>107160</v>
      </c>
      <c r="D73" s="56">
        <v>0.7939809630459127</v>
      </c>
      <c r="E73" s="55">
        <v>147336</v>
      </c>
      <c r="F73" s="56">
        <v>0.304793125916273</v>
      </c>
      <c r="G73" s="55">
        <v>130</v>
      </c>
      <c r="H73" s="55">
        <v>333993</v>
      </c>
      <c r="I73" s="55">
        <v>285526.09999999998</v>
      </c>
      <c r="J73" s="56">
        <v>0.16974595317205687</v>
      </c>
      <c r="K73" s="55">
        <v>12</v>
      </c>
      <c r="L73" s="55">
        <v>24472</v>
      </c>
      <c r="M73" s="55">
        <v>9</v>
      </c>
      <c r="N73" s="55">
        <v>13423</v>
      </c>
      <c r="O73" s="57">
        <v>0.8231393876182671</v>
      </c>
      <c r="P73" s="55">
        <v>7</v>
      </c>
      <c r="Q73" s="55">
        <v>11382</v>
      </c>
      <c r="R73" s="55">
        <v>12</v>
      </c>
      <c r="S73" s="55">
        <v>14264</v>
      </c>
      <c r="T73" s="57">
        <v>-0.20204711160964667</v>
      </c>
      <c r="U73" s="55">
        <v>6</v>
      </c>
      <c r="V73" s="55">
        <v>8535</v>
      </c>
      <c r="W73" s="55">
        <v>12</v>
      </c>
      <c r="X73" s="55">
        <v>10922</v>
      </c>
      <c r="Y73" s="57">
        <v>-0.21854971616919977</v>
      </c>
    </row>
    <row r="76" spans="1:25" x14ac:dyDescent="0.15">
      <c r="J76" s="4"/>
      <c r="K76" s="6"/>
      <c r="O76" s="4"/>
    </row>
    <row r="77" spans="1:25" x14ac:dyDescent="0.15">
      <c r="H77" s="4">
        <v>2569.1769230769232</v>
      </c>
      <c r="J77" s="4"/>
      <c r="K77" s="6"/>
      <c r="O77" s="4"/>
    </row>
    <row r="78" spans="1:25" x14ac:dyDescent="0.15">
      <c r="J78" s="4"/>
      <c r="K78" s="6"/>
      <c r="O78" s="4"/>
    </row>
    <row r="79" spans="1:25" x14ac:dyDescent="0.15">
      <c r="J79" s="4"/>
      <c r="K79" s="6"/>
      <c r="O79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599194-BF96-4C74-AC9B-D5DCF040AF54}">
  <ds:schemaRefs/>
</ds:datastoreItem>
</file>

<file path=customXml/itemProps2.xml><?xml version="1.0" encoding="utf-8"?>
<ds:datastoreItem xmlns:ds="http://schemas.openxmlformats.org/officeDocument/2006/customXml" ds:itemID="{6965AA4E-F4C6-4E11-9B22-EB3151879308}">
  <ds:schemaRefs/>
</ds:datastoreItem>
</file>

<file path=customXml/itemProps3.xml><?xml version="1.0" encoding="utf-8"?>
<ds:datastoreItem xmlns:ds="http://schemas.openxmlformats.org/officeDocument/2006/customXml" ds:itemID="{1AF0C2C5-D7A9-497F-B7A2-F4F45719F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2023-03-06T01:47:31Z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