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15345" windowHeight="4635"/>
  </bookViews>
  <sheets>
    <sheet name="Projecttijdlijn" sheetId="1" r:id="rId1"/>
    <sheet name="Berekening" sheetId="2" state="hidden" r:id="rId2"/>
  </sheets>
  <definedNames>
    <definedName name="DagRails">StartdatumWindow+ROW(Projecttijdlijn!$1:$25)-1</definedName>
    <definedName name="RasterBerekening">IFERROR(Berekening!$A1/SUMPRODUCT( (Activiteiten[Id]=Berekening!$C1)*(Activiteiten[BEGIN]&lt;=Berekening!A$31)*((Activiteiten[EINDE]&gt;=Berekening!A$31)+(LEN(Activiteiten[EINDE])=0)*(Activiteiten[BEGIN]=Berekening!A$31)) ),NA())</definedName>
    <definedName name="Startdatum">Berekening!$D$28</definedName>
    <definedName name="StartdatumWindow">Berekening!$D$25</definedName>
    <definedName name="VensterDagen">Berekening!$D$29</definedName>
    <definedName name="VensterVerschuiving">Berekening!$D$26</definedName>
  </definedNames>
  <calcPr calcId="152511"/>
</workbook>
</file>

<file path=xl/calcChain.xml><?xml version="1.0" encoding="utf-8"?>
<calcChain xmlns="http://schemas.openxmlformats.org/spreadsheetml/2006/main">
  <c r="B25" i="1" l="1"/>
  <c r="D20" i="1" l="1"/>
  <c r="D34" i="1"/>
  <c r="D28" i="2" l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5" i="2"/>
  <c r="E14" i="2"/>
  <c r="E13" i="2"/>
  <c r="E12" i="2"/>
  <c r="E11" i="2"/>
  <c r="E10" i="2"/>
  <c r="E9" i="2"/>
  <c r="E8" i="2"/>
  <c r="E7" i="2"/>
  <c r="E6" i="2"/>
  <c r="B23" i="1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B24" i="1"/>
  <c r="B26" i="1" s="1"/>
  <c r="B27" i="1" s="1"/>
  <c r="B28" i="1" s="1"/>
  <c r="B29" i="1" l="1"/>
  <c r="B30" i="1" s="1"/>
  <c r="B31" i="1" s="1"/>
  <c r="B32" i="1" s="1"/>
  <c r="B33" i="1" s="1"/>
  <c r="B34" i="1" s="1"/>
  <c r="AH72" i="2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P56" i="2" l="1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s="1"/>
  <c r="E15" i="2" l="1" a="1"/>
  <c r="E15" i="2" s="1"/>
  <c r="D61" i="2"/>
  <c r="D62" i="2" s="1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E16" i="2" l="1" a="1"/>
  <c r="E16" i="2" s="1"/>
  <c r="E17" i="2" s="1" a="1"/>
  <c r="E17" i="2" s="1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8" i="2" l="1" a="1"/>
  <c r="E18" i="2" s="1"/>
  <c r="E19" i="2" l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D9" i="2"/>
  <c r="D11" i="2" s="1"/>
  <c r="F18" i="2" l="1"/>
  <c r="C35" i="2" s="1"/>
  <c r="D35" i="2" s="1"/>
  <c r="F19" i="2"/>
  <c r="C36" i="2" s="1"/>
  <c r="D36" i="2" s="1"/>
  <c r="F16" i="2"/>
  <c r="C33" i="2" s="1"/>
  <c r="D33" i="2" s="1"/>
  <c r="F15" i="2"/>
  <c r="C32" i="2" s="1"/>
  <c r="D32" i="2" s="1"/>
  <c r="F22" i="2"/>
  <c r="C39" i="2" s="1"/>
  <c r="D39" i="2" s="1"/>
  <c r="F23" i="2"/>
  <c r="C40" i="2" s="1"/>
  <c r="D40" i="2" s="1"/>
  <c r="F17" i="2"/>
  <c r="C34" i="2" s="1"/>
  <c r="D34" i="2" s="1"/>
  <c r="F20" i="2"/>
  <c r="C37" i="2" s="1"/>
  <c r="D37" i="2" s="1"/>
  <c r="F21" i="2"/>
  <c r="C38" i="2" s="1"/>
  <c r="D38" i="2" s="1"/>
  <c r="C50" i="2" l="1"/>
  <c r="D50" i="2" s="1"/>
  <c r="E38" i="2"/>
  <c r="Q38" i="2"/>
  <c r="AI38" i="2"/>
  <c r="W38" i="2"/>
  <c r="F38" i="2"/>
  <c r="R38" i="2"/>
  <c r="AD38" i="2"/>
  <c r="M38" i="2"/>
  <c r="Y38" i="2"/>
  <c r="H38" i="2"/>
  <c r="T38" i="2"/>
  <c r="AF38" i="2"/>
  <c r="O38" i="2"/>
  <c r="AA38" i="2"/>
  <c r="J38" i="2"/>
  <c r="V38" i="2"/>
  <c r="AH38" i="2"/>
  <c r="K38" i="2"/>
  <c r="AC38" i="2"/>
  <c r="L38" i="2"/>
  <c r="X38" i="2"/>
  <c r="G38" i="2"/>
  <c r="S38" i="2"/>
  <c r="AE38" i="2"/>
  <c r="N38" i="2"/>
  <c r="Z38" i="2"/>
  <c r="I38" i="2"/>
  <c r="U38" i="2"/>
  <c r="AG38" i="2"/>
  <c r="P38" i="2"/>
  <c r="AB38" i="2"/>
  <c r="I34" i="2"/>
  <c r="F34" i="2"/>
  <c r="C46" i="2"/>
  <c r="D46" i="2" s="1"/>
  <c r="Y34" i="2"/>
  <c r="S34" i="2"/>
  <c r="T34" i="2"/>
  <c r="K34" i="2"/>
  <c r="N34" i="2"/>
  <c r="E34" i="2"/>
  <c r="AF34" i="2"/>
  <c r="M34" i="2"/>
  <c r="W34" i="2"/>
  <c r="J34" i="2"/>
  <c r="Z34" i="2"/>
  <c r="G34" i="2"/>
  <c r="Q34" i="2"/>
  <c r="AG34" i="2"/>
  <c r="AC34" i="2"/>
  <c r="AI34" i="2"/>
  <c r="P34" i="2"/>
  <c r="AA34" i="2"/>
  <c r="U34" i="2"/>
  <c r="T46" i="2" s="1"/>
  <c r="R34" i="2"/>
  <c r="O34" i="2"/>
  <c r="L34" i="2"/>
  <c r="V34" i="2"/>
  <c r="AD34" i="2"/>
  <c r="X34" i="2"/>
  <c r="H34" i="2"/>
  <c r="AH34" i="2"/>
  <c r="AE34" i="2"/>
  <c r="AB34" i="2"/>
  <c r="C51" i="2"/>
  <c r="D51" i="2" s="1"/>
  <c r="AI39" i="2"/>
  <c r="P39" i="2"/>
  <c r="E39" i="2"/>
  <c r="Q39" i="2"/>
  <c r="S39" i="2"/>
  <c r="L39" i="2"/>
  <c r="X39" i="2"/>
  <c r="G39" i="2"/>
  <c r="AE39" i="2"/>
  <c r="N39" i="2"/>
  <c r="Z39" i="2"/>
  <c r="I39" i="2"/>
  <c r="U39" i="2"/>
  <c r="AG39" i="2"/>
  <c r="AH39" i="2"/>
  <c r="Y39" i="2"/>
  <c r="AB39" i="2"/>
  <c r="AC39" i="2"/>
  <c r="R39" i="2"/>
  <c r="M39" i="2"/>
  <c r="T39" i="2"/>
  <c r="O39" i="2"/>
  <c r="V39" i="2"/>
  <c r="J39" i="2"/>
  <c r="K39" i="2"/>
  <c r="F39" i="2"/>
  <c r="AD39" i="2"/>
  <c r="H39" i="2"/>
  <c r="AF39" i="2"/>
  <c r="AA39" i="2"/>
  <c r="W39" i="2"/>
  <c r="AI33" i="2"/>
  <c r="I33" i="2"/>
  <c r="M33" i="2"/>
  <c r="AF33" i="2"/>
  <c r="Z33" i="2"/>
  <c r="AA33" i="2"/>
  <c r="R33" i="2"/>
  <c r="AC33" i="2"/>
  <c r="AG33" i="2"/>
  <c r="O33" i="2"/>
  <c r="Y33" i="2"/>
  <c r="F33" i="2"/>
  <c r="V33" i="2"/>
  <c r="U33" i="2"/>
  <c r="G33" i="2"/>
  <c r="Q33" i="2"/>
  <c r="J33" i="2"/>
  <c r="X33" i="2"/>
  <c r="E33" i="2"/>
  <c r="AH33" i="2"/>
  <c r="P33" i="2"/>
  <c r="T33" i="2"/>
  <c r="K33" i="2"/>
  <c r="AE33" i="2"/>
  <c r="AB33" i="2"/>
  <c r="W33" i="2"/>
  <c r="H33" i="2"/>
  <c r="S33" i="2"/>
  <c r="N33" i="2"/>
  <c r="AD33" i="2"/>
  <c r="C45" i="2"/>
  <c r="D45" i="2" s="1"/>
  <c r="L33" i="2"/>
  <c r="AI35" i="2"/>
  <c r="AC35" i="2"/>
  <c r="P35" i="2"/>
  <c r="X35" i="2"/>
  <c r="U35" i="2"/>
  <c r="G35" i="2"/>
  <c r="Q35" i="2"/>
  <c r="AG35" i="2"/>
  <c r="M35" i="2"/>
  <c r="R35" i="2"/>
  <c r="W35" i="2"/>
  <c r="AH35" i="2"/>
  <c r="J35" i="2"/>
  <c r="O35" i="2"/>
  <c r="H35" i="2"/>
  <c r="Z35" i="2"/>
  <c r="C47" i="2"/>
  <c r="D47" i="2" s="1"/>
  <c r="S35" i="2"/>
  <c r="E35" i="2"/>
  <c r="AE35" i="2"/>
  <c r="L35" i="2"/>
  <c r="AB35" i="2"/>
  <c r="AF35" i="2"/>
  <c r="Y35" i="2"/>
  <c r="AD35" i="2"/>
  <c r="F35" i="2"/>
  <c r="K35" i="2"/>
  <c r="V35" i="2"/>
  <c r="AA35" i="2"/>
  <c r="T35" i="2"/>
  <c r="I35" i="2"/>
  <c r="N35" i="2"/>
  <c r="C49" i="2"/>
  <c r="D49" i="2" s="1"/>
  <c r="L37" i="2"/>
  <c r="X37" i="2"/>
  <c r="G37" i="2"/>
  <c r="S37" i="2"/>
  <c r="AE37" i="2"/>
  <c r="N37" i="2"/>
  <c r="Z37" i="2"/>
  <c r="I37" i="2"/>
  <c r="U37" i="2"/>
  <c r="AG37" i="2"/>
  <c r="P37" i="2"/>
  <c r="AB37" i="2"/>
  <c r="E37" i="2"/>
  <c r="Q37" i="2"/>
  <c r="AC37" i="2"/>
  <c r="AI37" i="2"/>
  <c r="F37" i="2"/>
  <c r="AD37" i="2"/>
  <c r="Y37" i="2"/>
  <c r="T37" i="2"/>
  <c r="O37" i="2"/>
  <c r="J37" i="2"/>
  <c r="AH37" i="2"/>
  <c r="W37" i="2"/>
  <c r="R37" i="2"/>
  <c r="M37" i="2"/>
  <c r="H37" i="2"/>
  <c r="AF37" i="2"/>
  <c r="AA37" i="2"/>
  <c r="V37" i="2"/>
  <c r="K37" i="2"/>
  <c r="C52" i="2"/>
  <c r="D52" i="2" s="1"/>
  <c r="AG40" i="2"/>
  <c r="Q40" i="2"/>
  <c r="J40" i="2"/>
  <c r="AD40" i="2"/>
  <c r="AC40" i="2"/>
  <c r="L40" i="2"/>
  <c r="M40" i="2"/>
  <c r="Y40" i="2"/>
  <c r="H40" i="2"/>
  <c r="T40" i="2"/>
  <c r="AF40" i="2"/>
  <c r="U40" i="2"/>
  <c r="P40" i="2"/>
  <c r="K40" i="2"/>
  <c r="R40" i="2"/>
  <c r="AI40" i="2"/>
  <c r="I40" i="2"/>
  <c r="V40" i="2"/>
  <c r="F40" i="2"/>
  <c r="AH40" i="2"/>
  <c r="E40" i="2"/>
  <c r="X40" i="2"/>
  <c r="G40" i="2"/>
  <c r="S40" i="2"/>
  <c r="AE40" i="2"/>
  <c r="N40" i="2"/>
  <c r="Z40" i="2"/>
  <c r="O40" i="2"/>
  <c r="AA40" i="2"/>
  <c r="W40" i="2"/>
  <c r="AB40" i="2"/>
  <c r="C44" i="2"/>
  <c r="D44" i="2" s="1"/>
  <c r="F32" i="2"/>
  <c r="P32" i="2"/>
  <c r="AB32" i="2"/>
  <c r="Y32" i="2"/>
  <c r="AD32" i="2"/>
  <c r="AA32" i="2"/>
  <c r="H32" i="2"/>
  <c r="K32" i="2"/>
  <c r="T32" i="2"/>
  <c r="L32" i="2"/>
  <c r="M32" i="2"/>
  <c r="I32" i="2"/>
  <c r="J32" i="2"/>
  <c r="S32" i="2"/>
  <c r="AF32" i="2"/>
  <c r="R32" i="2"/>
  <c r="V32" i="2"/>
  <c r="O32" i="2"/>
  <c r="Z32" i="2"/>
  <c r="AG32" i="2"/>
  <c r="Q32" i="2"/>
  <c r="N32" i="2"/>
  <c r="AI32" i="2"/>
  <c r="AH32" i="2"/>
  <c r="AE32" i="2"/>
  <c r="AC32" i="2"/>
  <c r="W32" i="2"/>
  <c r="X32" i="2"/>
  <c r="E32" i="2"/>
  <c r="U32" i="2"/>
  <c r="G32" i="2"/>
  <c r="AI36" i="2"/>
  <c r="R36" i="2"/>
  <c r="W36" i="2"/>
  <c r="T36" i="2"/>
  <c r="F36" i="2"/>
  <c r="V36" i="2"/>
  <c r="AF36" i="2"/>
  <c r="M36" i="2"/>
  <c r="X36" i="2"/>
  <c r="AC36" i="2"/>
  <c r="E36" i="2"/>
  <c r="P36" i="2"/>
  <c r="U36" i="2"/>
  <c r="Z36" i="2"/>
  <c r="AE36" i="2"/>
  <c r="G36" i="2"/>
  <c r="AH36" i="2"/>
  <c r="O36" i="2"/>
  <c r="K36" i="2"/>
  <c r="H36" i="2"/>
  <c r="Q36" i="2"/>
  <c r="AG36" i="2"/>
  <c r="N36" i="2"/>
  <c r="Y36" i="2"/>
  <c r="J36" i="2"/>
  <c r="AD36" i="2"/>
  <c r="AA36" i="2"/>
  <c r="C48" i="2"/>
  <c r="D48" i="2" s="1"/>
  <c r="L36" i="2"/>
  <c r="AB36" i="2"/>
  <c r="I36" i="2"/>
  <c r="S36" i="2"/>
  <c r="N46" i="2" l="1"/>
  <c r="H52" i="2"/>
  <c r="V51" i="2"/>
  <c r="AC48" i="2"/>
  <c r="R47" i="2"/>
  <c r="Y46" i="2"/>
  <c r="AC45" i="2"/>
  <c r="K44" i="2"/>
  <c r="AD44" i="2"/>
  <c r="G48" i="2"/>
  <c r="J45" i="2"/>
  <c r="E50" i="2"/>
  <c r="U52" i="2"/>
  <c r="F44" i="2"/>
  <c r="I46" i="2"/>
  <c r="V44" i="2"/>
  <c r="AG47" i="2"/>
  <c r="G45" i="2"/>
  <c r="K46" i="2"/>
  <c r="F52" i="2"/>
  <c r="V52" i="2"/>
  <c r="P47" i="2"/>
  <c r="AD46" i="2"/>
  <c r="Q50" i="2"/>
  <c r="Z52" i="2"/>
  <c r="K48" i="2"/>
  <c r="N52" i="2"/>
  <c r="T52" i="2"/>
  <c r="P51" i="2"/>
  <c r="K50" i="2"/>
  <c r="AG44" i="2"/>
  <c r="W48" i="2"/>
  <c r="Q49" i="2"/>
  <c r="AG49" i="2"/>
  <c r="N49" i="2"/>
  <c r="X49" i="2"/>
  <c r="M47" i="2"/>
  <c r="U47" i="2"/>
  <c r="R45" i="2"/>
  <c r="Q51" i="2"/>
  <c r="AG46" i="2"/>
  <c r="U49" i="2"/>
  <c r="AE49" i="2"/>
  <c r="L49" i="2"/>
  <c r="AC49" i="2"/>
  <c r="Z47" i="2"/>
  <c r="AC47" i="2"/>
  <c r="AA45" i="2"/>
  <c r="I45" i="2"/>
  <c r="AF45" i="2"/>
  <c r="Z51" i="2"/>
  <c r="E51" i="2"/>
  <c r="AC46" i="2"/>
  <c r="R48" i="2"/>
  <c r="AA48" i="2"/>
  <c r="X48" i="2"/>
  <c r="AF48" i="2"/>
  <c r="N48" i="2"/>
  <c r="F48" i="2"/>
  <c r="L48" i="2"/>
  <c r="U48" i="2"/>
  <c r="T44" i="2"/>
  <c r="W44" i="2"/>
  <c r="AB44" i="2"/>
  <c r="M44" i="2"/>
  <c r="AF44" i="2"/>
  <c r="Q44" i="2"/>
  <c r="H44" i="2"/>
  <c r="J44" i="2"/>
  <c r="Z44" i="2"/>
  <c r="AA52" i="2"/>
  <c r="M52" i="2"/>
  <c r="R52" i="2"/>
  <c r="AG52" i="2"/>
  <c r="J52" i="2"/>
  <c r="AC52" i="2"/>
  <c r="P52" i="2"/>
  <c r="I49" i="2"/>
  <c r="S49" i="2"/>
  <c r="AH49" i="2"/>
  <c r="AB49" i="2"/>
  <c r="O49" i="2"/>
  <c r="Y49" i="2"/>
  <c r="F49" i="2"/>
  <c r="K49" i="2"/>
  <c r="S47" i="2"/>
  <c r="E47" i="2"/>
  <c r="X47" i="2"/>
  <c r="AA47" i="2"/>
  <c r="AD47" i="2"/>
  <c r="G47" i="2"/>
  <c r="I47" i="2"/>
  <c r="L47" i="2"/>
  <c r="O47" i="2"/>
  <c r="AH47" i="2"/>
  <c r="M45" i="2"/>
  <c r="O45" i="2"/>
  <c r="F45" i="2"/>
  <c r="U45" i="2"/>
  <c r="X45" i="2"/>
  <c r="Z45" i="2"/>
  <c r="AE45" i="2"/>
  <c r="AE51" i="2"/>
  <c r="AC51" i="2"/>
  <c r="J51" i="2"/>
  <c r="U51" i="2"/>
  <c r="S51" i="2"/>
  <c r="AA51" i="2"/>
  <c r="X51" i="2"/>
  <c r="H51" i="2"/>
  <c r="M51" i="2"/>
  <c r="F51" i="2"/>
  <c r="O51" i="2"/>
  <c r="V46" i="2"/>
  <c r="M46" i="2"/>
  <c r="S46" i="2"/>
  <c r="X46" i="2"/>
  <c r="E46" i="2"/>
  <c r="O50" i="2"/>
  <c r="T50" i="2"/>
  <c r="Y50" i="2"/>
  <c r="AD50" i="2"/>
  <c r="F50" i="2"/>
  <c r="J50" i="2"/>
  <c r="Y48" i="2"/>
  <c r="O48" i="2"/>
  <c r="AB48" i="2"/>
  <c r="S48" i="2"/>
  <c r="N44" i="2"/>
  <c r="R44" i="2"/>
  <c r="X44" i="2"/>
  <c r="O44" i="2"/>
  <c r="W52" i="2"/>
  <c r="AH52" i="2"/>
  <c r="S52" i="2"/>
  <c r="X52" i="2"/>
  <c r="K52" i="2"/>
  <c r="V49" i="2"/>
  <c r="T49" i="2"/>
  <c r="AD49" i="2"/>
  <c r="V47" i="2"/>
  <c r="T47" i="2"/>
  <c r="H45" i="2"/>
  <c r="AF51" i="2"/>
  <c r="K51" i="2"/>
  <c r="H46" i="2"/>
  <c r="G46" i="2"/>
  <c r="O46" i="2"/>
  <c r="P46" i="2"/>
  <c r="AE46" i="2"/>
  <c r="U50" i="2"/>
  <c r="Z50" i="2"/>
  <c r="AE50" i="2"/>
  <c r="G50" i="2"/>
  <c r="L50" i="2"/>
  <c r="V50" i="2"/>
  <c r="P50" i="2"/>
  <c r="H48" i="2"/>
  <c r="Z48" i="2"/>
  <c r="I48" i="2"/>
  <c r="M48" i="2"/>
  <c r="P48" i="2"/>
  <c r="J48" i="2"/>
  <c r="AH48" i="2"/>
  <c r="AG48" i="2"/>
  <c r="AD48" i="2"/>
  <c r="T48" i="2"/>
  <c r="AE48" i="2"/>
  <c r="E48" i="2"/>
  <c r="V48" i="2"/>
  <c r="Q48" i="2"/>
  <c r="AH44" i="2"/>
  <c r="P44" i="2"/>
  <c r="Y44" i="2"/>
  <c r="U44" i="2"/>
  <c r="AE44" i="2"/>
  <c r="I44" i="2"/>
  <c r="L44" i="2"/>
  <c r="S44" i="2"/>
  <c r="G44" i="2"/>
  <c r="AC44" i="2"/>
  <c r="AA44" i="2"/>
  <c r="E44" i="2"/>
  <c r="Y52" i="2"/>
  <c r="AD52" i="2"/>
  <c r="E52" i="2"/>
  <c r="Q52" i="2"/>
  <c r="O52" i="2"/>
  <c r="AE52" i="2"/>
  <c r="G52" i="2"/>
  <c r="L52" i="2"/>
  <c r="AB52" i="2"/>
  <c r="I52" i="2"/>
  <c r="AF52" i="2"/>
  <c r="J49" i="2"/>
  <c r="Z49" i="2"/>
  <c r="G49" i="2"/>
  <c r="E49" i="2"/>
  <c r="P49" i="2"/>
  <c r="AA49" i="2"/>
  <c r="AF49" i="2"/>
  <c r="H49" i="2"/>
  <c r="M49" i="2"/>
  <c r="R49" i="2"/>
  <c r="W49" i="2"/>
  <c r="H47" i="2"/>
  <c r="J47" i="2"/>
  <c r="AE47" i="2"/>
  <c r="K47" i="2"/>
  <c r="Y47" i="2"/>
  <c r="N47" i="2"/>
  <c r="Q47" i="2"/>
  <c r="AF47" i="2"/>
  <c r="F47" i="2"/>
  <c r="W47" i="2"/>
  <c r="AB47" i="2"/>
  <c r="K45" i="2"/>
  <c r="V45" i="2"/>
  <c r="AD45" i="2"/>
  <c r="S45" i="2"/>
  <c r="AH45" i="2"/>
  <c r="AG45" i="2"/>
  <c r="W45" i="2"/>
  <c r="P45" i="2"/>
  <c r="T45" i="2"/>
  <c r="E45" i="2"/>
  <c r="N45" i="2"/>
  <c r="AB45" i="2"/>
  <c r="Q45" i="2"/>
  <c r="Y45" i="2"/>
  <c r="L45" i="2"/>
  <c r="G51" i="2"/>
  <c r="I51" i="2"/>
  <c r="N51" i="2"/>
  <c r="L51" i="2"/>
  <c r="AB51" i="2"/>
  <c r="AG51" i="2"/>
  <c r="T51" i="2"/>
  <c r="Y51" i="2"/>
  <c r="AD51" i="2"/>
  <c r="W51" i="2"/>
  <c r="R51" i="2"/>
  <c r="AH51" i="2"/>
  <c r="AB46" i="2"/>
  <c r="AA46" i="2"/>
  <c r="W46" i="2"/>
  <c r="U46" i="2"/>
  <c r="Q46" i="2"/>
  <c r="Z46" i="2"/>
  <c r="AH46" i="2"/>
  <c r="AF46" i="2"/>
  <c r="F46" i="2"/>
  <c r="L46" i="2"/>
  <c r="J46" i="2"/>
  <c r="R46" i="2"/>
  <c r="AA50" i="2"/>
  <c r="AF50" i="2"/>
  <c r="H50" i="2"/>
  <c r="M50" i="2"/>
  <c r="R50" i="2"/>
  <c r="W50" i="2"/>
  <c r="AB50" i="2"/>
  <c r="AG50" i="2"/>
  <c r="I50" i="2"/>
  <c r="N50" i="2"/>
  <c r="S50" i="2"/>
  <c r="X50" i="2"/>
  <c r="AC50" i="2"/>
  <c r="AH50" i="2"/>
</calcChain>
</file>

<file path=xl/sharedStrings.xml><?xml version="1.0" encoding="utf-8"?>
<sst xmlns="http://schemas.openxmlformats.org/spreadsheetml/2006/main" count="25" uniqueCount="25">
  <si>
    <t>Activiteit</t>
  </si>
  <si>
    <t>Begin</t>
  </si>
  <si>
    <t>Venster</t>
  </si>
  <si>
    <t>Offset</t>
  </si>
  <si>
    <t>Begin berekeningsvenster</t>
  </si>
  <si>
    <t>Id</t>
  </si>
  <si>
    <t>Reeks</t>
  </si>
  <si>
    <t>Activiteit-id</t>
  </si>
  <si>
    <t>Positie</t>
  </si>
  <si>
    <t>*** Dit blad moet verborgen blijven ***</t>
  </si>
  <si>
    <t>Vandaag:</t>
  </si>
  <si>
    <t>Huidige dag</t>
  </si>
  <si>
    <t>Venster met activiteiten:</t>
  </si>
  <si>
    <t>ACTIVITEIT</t>
  </si>
  <si>
    <t>BEGIN</t>
  </si>
  <si>
    <t>EINDE</t>
  </si>
  <si>
    <t>OPMERKINGEN</t>
  </si>
  <si>
    <t>PROJECTTIJDLIJN</t>
  </si>
  <si>
    <t>Begin van project</t>
  </si>
  <si>
    <t>Einde van project</t>
  </si>
  <si>
    <t xml:space="preserve">GEEF EEN BEGINDATUM OP: </t>
  </si>
  <si>
    <t>FO</t>
  </si>
  <si>
    <t>PvA</t>
  </si>
  <si>
    <t>Maken applicatie</t>
  </si>
  <si>
    <t>Opleveren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</si>
</sst>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yyyy"/>
  </numFmts>
  <fonts count="6" x14ac:knownFonts="1">
    <font>
      <sz val="10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2"/>
      <color theme="3"/>
      <name val="Calibri"/>
      <family val="2"/>
      <scheme val="minor"/>
    </font>
    <font>
      <sz val="3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3" borderId="1" xfId="0" applyFill="1" applyBorder="1" applyProtection="1">
      <alignment vertical="center"/>
    </xf>
    <xf numFmtId="0" fontId="0" fillId="2" borderId="1" xfId="0" applyFill="1" applyBorder="1" applyProtection="1">
      <alignment vertical="center"/>
    </xf>
    <xf numFmtId="0" fontId="0" fillId="3" borderId="3" xfId="0" applyFill="1" applyBorder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Protection="1">
      <alignment vertical="center"/>
    </xf>
    <xf numFmtId="0" fontId="1" fillId="0" borderId="0" xfId="0" applyFont="1" applyProtection="1">
      <alignment vertical="center"/>
    </xf>
    <xf numFmtId="0" fontId="0" fillId="0" borderId="1" xfId="0" applyBorder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Font="1" applyFill="1" applyBorder="1" applyProtection="1">
      <alignment vertical="center"/>
    </xf>
    <xf numFmtId="0" fontId="4" fillId="0" borderId="0" xfId="0" applyFont="1" applyFill="1" applyBorder="1" applyAlignment="1" applyProtection="1">
      <alignment horizontal="left" vertical="center" indent="1"/>
    </xf>
    <xf numFmtId="0" fontId="0" fillId="0" borderId="0" xfId="0" applyFont="1" applyFill="1" applyBorder="1" applyAlignment="1" applyProtection="1">
      <alignment horizontal="left" vertical="center" indent="1"/>
    </xf>
    <xf numFmtId="14" fontId="0" fillId="0" borderId="0" xfId="0" applyNumberFormat="1" applyFont="1" applyFill="1" applyBorder="1" applyAlignment="1" applyProtection="1">
      <alignment horizontal="left" vertical="center" indent="1"/>
    </xf>
    <xf numFmtId="0" fontId="0" fillId="0" borderId="0" xfId="0" applyNumberFormat="1" applyFont="1" applyFill="1" applyBorder="1" applyProtection="1">
      <alignment vertical="center"/>
    </xf>
    <xf numFmtId="0" fontId="3" fillId="0" borderId="0" xfId="0" applyFont="1" applyFill="1" applyAlignment="1" applyProtection="1">
      <alignment horizontal="right"/>
    </xf>
    <xf numFmtId="14" fontId="2" fillId="0" borderId="2" xfId="0" applyNumberFormat="1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left" vertical="center"/>
    </xf>
  </cellXfs>
  <cellStyles count="1">
    <cellStyle name="Normal" xfId="0" builtinId="0" customBuiltin="1"/>
  </cellStyles>
  <dxfs count="11">
    <dxf>
      <alignment horizontal="left" vertical="center" textRotation="0" wrapText="0" indent="1" justifyLastLine="0" shrinkToFit="0" readingOrder="0"/>
      <protection locked="1" hidden="0"/>
    </dxf>
    <dxf>
      <numFmt numFmtId="165" formatCode="mm/dd/yyyy"/>
      <alignment horizontal="left" vertical="center" textRotation="0" wrapText="0" indent="1" justifyLastLine="0" shrinkToFit="0" readingOrder="0"/>
      <protection locked="1" hidden="0"/>
    </dxf>
    <dxf>
      <numFmt numFmtId="165" formatCode="mm/dd/yyyy"/>
      <alignment horizontal="left" vertical="center" textRotation="0" wrapText="0" indent="1" justifyLastLine="0" shrinkToFit="0" readingOrder="0"/>
      <protection locked="1" hidden="0"/>
    </dxf>
    <dxf>
      <alignment horizontal="left" vertical="center" textRotation="0" wrapText="0" indent="1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Berekening!$B$32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Berekening!$E$31:$AH$31</c:f>
              <c:numCache>
                <c:formatCode>m/d/yyyy</c:formatCode>
                <c:ptCount val="30"/>
                <c:pt idx="0">
                  <c:v>42098</c:v>
                </c:pt>
                <c:pt idx="1">
                  <c:v>42099</c:v>
                </c:pt>
                <c:pt idx="2">
                  <c:v>42100</c:v>
                </c:pt>
                <c:pt idx="3">
                  <c:v>42101</c:v>
                </c:pt>
                <c:pt idx="4">
                  <c:v>42102</c:v>
                </c:pt>
                <c:pt idx="5">
                  <c:v>42103</c:v>
                </c:pt>
                <c:pt idx="6">
                  <c:v>42104</c:v>
                </c:pt>
                <c:pt idx="7">
                  <c:v>42105</c:v>
                </c:pt>
                <c:pt idx="8">
                  <c:v>42106</c:v>
                </c:pt>
                <c:pt idx="9">
                  <c:v>42107</c:v>
                </c:pt>
                <c:pt idx="10">
                  <c:v>42108</c:v>
                </c:pt>
                <c:pt idx="11">
                  <c:v>42109</c:v>
                </c:pt>
                <c:pt idx="12">
                  <c:v>42110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42123</c:v>
                </c:pt>
                <c:pt idx="26">
                  <c:v>42124</c:v>
                </c:pt>
                <c:pt idx="27">
                  <c:v>42125</c:v>
                </c:pt>
                <c:pt idx="28">
                  <c:v>42126</c:v>
                </c:pt>
                <c:pt idx="29">
                  <c:v>42127</c:v>
                </c:pt>
              </c:numCache>
            </c:numRef>
          </c:cat>
          <c:val>
            <c:numRef>
              <c:f>Berekening!$E$32:$AH$32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Berekening!$D$44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Berekening!$E$44:$AH$44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Berekening!$B$33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Berekening!$E$31:$AH$31</c:f>
              <c:numCache>
                <c:formatCode>m/d/yyyy</c:formatCode>
                <c:ptCount val="30"/>
                <c:pt idx="0">
                  <c:v>42098</c:v>
                </c:pt>
                <c:pt idx="1">
                  <c:v>42099</c:v>
                </c:pt>
                <c:pt idx="2">
                  <c:v>42100</c:v>
                </c:pt>
                <c:pt idx="3">
                  <c:v>42101</c:v>
                </c:pt>
                <c:pt idx="4">
                  <c:v>42102</c:v>
                </c:pt>
                <c:pt idx="5">
                  <c:v>42103</c:v>
                </c:pt>
                <c:pt idx="6">
                  <c:v>42104</c:v>
                </c:pt>
                <c:pt idx="7">
                  <c:v>42105</c:v>
                </c:pt>
                <c:pt idx="8">
                  <c:v>42106</c:v>
                </c:pt>
                <c:pt idx="9">
                  <c:v>42107</c:v>
                </c:pt>
                <c:pt idx="10">
                  <c:v>42108</c:v>
                </c:pt>
                <c:pt idx="11">
                  <c:v>42109</c:v>
                </c:pt>
                <c:pt idx="12">
                  <c:v>42110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42123</c:v>
                </c:pt>
                <c:pt idx="26">
                  <c:v>42124</c:v>
                </c:pt>
                <c:pt idx="27">
                  <c:v>42125</c:v>
                </c:pt>
                <c:pt idx="28">
                  <c:v>42126</c:v>
                </c:pt>
                <c:pt idx="29">
                  <c:v>42127</c:v>
                </c:pt>
              </c:numCache>
            </c:numRef>
          </c:cat>
          <c:val>
            <c:numRef>
              <c:f>Berekening!$E$33:$AH$33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Berekening!$D$45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Berekening!$E$45:$AH$45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Berekening!$B$34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Berekening!$E$31:$AH$31</c:f>
              <c:numCache>
                <c:formatCode>m/d/yyyy</c:formatCode>
                <c:ptCount val="30"/>
                <c:pt idx="0">
                  <c:v>42098</c:v>
                </c:pt>
                <c:pt idx="1">
                  <c:v>42099</c:v>
                </c:pt>
                <c:pt idx="2">
                  <c:v>42100</c:v>
                </c:pt>
                <c:pt idx="3">
                  <c:v>42101</c:v>
                </c:pt>
                <c:pt idx="4">
                  <c:v>42102</c:v>
                </c:pt>
                <c:pt idx="5">
                  <c:v>42103</c:v>
                </c:pt>
                <c:pt idx="6">
                  <c:v>42104</c:v>
                </c:pt>
                <c:pt idx="7">
                  <c:v>42105</c:v>
                </c:pt>
                <c:pt idx="8">
                  <c:v>42106</c:v>
                </c:pt>
                <c:pt idx="9">
                  <c:v>42107</c:v>
                </c:pt>
                <c:pt idx="10">
                  <c:v>42108</c:v>
                </c:pt>
                <c:pt idx="11">
                  <c:v>42109</c:v>
                </c:pt>
                <c:pt idx="12">
                  <c:v>42110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42123</c:v>
                </c:pt>
                <c:pt idx="26">
                  <c:v>42124</c:v>
                </c:pt>
                <c:pt idx="27">
                  <c:v>42125</c:v>
                </c:pt>
                <c:pt idx="28">
                  <c:v>42126</c:v>
                </c:pt>
                <c:pt idx="29">
                  <c:v>42127</c:v>
                </c:pt>
              </c:numCache>
            </c:numRef>
          </c:cat>
          <c:val>
            <c:numRef>
              <c:f>Berekening!$E$34:$AH$34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Berekening!$D$46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Berekening!$E$46:$AH$46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Berekening!$B$35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Berekening!$E$31:$AH$31</c:f>
              <c:numCache>
                <c:formatCode>m/d/yyyy</c:formatCode>
                <c:ptCount val="30"/>
                <c:pt idx="0">
                  <c:v>42098</c:v>
                </c:pt>
                <c:pt idx="1">
                  <c:v>42099</c:v>
                </c:pt>
                <c:pt idx="2">
                  <c:v>42100</c:v>
                </c:pt>
                <c:pt idx="3">
                  <c:v>42101</c:v>
                </c:pt>
                <c:pt idx="4">
                  <c:v>42102</c:v>
                </c:pt>
                <c:pt idx="5">
                  <c:v>42103</c:v>
                </c:pt>
                <c:pt idx="6">
                  <c:v>42104</c:v>
                </c:pt>
                <c:pt idx="7">
                  <c:v>42105</c:v>
                </c:pt>
                <c:pt idx="8">
                  <c:v>42106</c:v>
                </c:pt>
                <c:pt idx="9">
                  <c:v>42107</c:v>
                </c:pt>
                <c:pt idx="10">
                  <c:v>42108</c:v>
                </c:pt>
                <c:pt idx="11">
                  <c:v>42109</c:v>
                </c:pt>
                <c:pt idx="12">
                  <c:v>42110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42123</c:v>
                </c:pt>
                <c:pt idx="26">
                  <c:v>42124</c:v>
                </c:pt>
                <c:pt idx="27">
                  <c:v>42125</c:v>
                </c:pt>
                <c:pt idx="28">
                  <c:v>42126</c:v>
                </c:pt>
                <c:pt idx="29">
                  <c:v>42127</c:v>
                </c:pt>
              </c:numCache>
            </c:numRef>
          </c:cat>
          <c:val>
            <c:numRef>
              <c:f>Berekening!$E$35:$AH$35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Berekening!$D$47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0.12803859738602544"/>
                  <c:y val="-5.458089668615984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Berekening!$E$47:$AH$47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Berekening!$B$36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Berekening!$E$31:$AH$31</c:f>
              <c:numCache>
                <c:formatCode>m/d/yyyy</c:formatCode>
                <c:ptCount val="30"/>
                <c:pt idx="0">
                  <c:v>42098</c:v>
                </c:pt>
                <c:pt idx="1">
                  <c:v>42099</c:v>
                </c:pt>
                <c:pt idx="2">
                  <c:v>42100</c:v>
                </c:pt>
                <c:pt idx="3">
                  <c:v>42101</c:v>
                </c:pt>
                <c:pt idx="4">
                  <c:v>42102</c:v>
                </c:pt>
                <c:pt idx="5">
                  <c:v>42103</c:v>
                </c:pt>
                <c:pt idx="6">
                  <c:v>42104</c:v>
                </c:pt>
                <c:pt idx="7">
                  <c:v>42105</c:v>
                </c:pt>
                <c:pt idx="8">
                  <c:v>42106</c:v>
                </c:pt>
                <c:pt idx="9">
                  <c:v>42107</c:v>
                </c:pt>
                <c:pt idx="10">
                  <c:v>42108</c:v>
                </c:pt>
                <c:pt idx="11">
                  <c:v>42109</c:v>
                </c:pt>
                <c:pt idx="12">
                  <c:v>42110</c:v>
                </c:pt>
                <c:pt idx="13">
                  <c:v>42111</c:v>
                </c:pt>
                <c:pt idx="14">
                  <c:v>42112</c:v>
                </c:pt>
                <c:pt idx="15">
                  <c:v>42113</c:v>
                </c:pt>
                <c:pt idx="16">
                  <c:v>42114</c:v>
                </c:pt>
                <c:pt idx="17">
                  <c:v>42115</c:v>
                </c:pt>
                <c:pt idx="18">
                  <c:v>42116</c:v>
                </c:pt>
                <c:pt idx="19">
                  <c:v>42117</c:v>
                </c:pt>
                <c:pt idx="20">
                  <c:v>42118</c:v>
                </c:pt>
                <c:pt idx="21">
                  <c:v>42119</c:v>
                </c:pt>
                <c:pt idx="22">
                  <c:v>42120</c:v>
                </c:pt>
                <c:pt idx="23">
                  <c:v>42121</c:v>
                </c:pt>
                <c:pt idx="24">
                  <c:v>42122</c:v>
                </c:pt>
                <c:pt idx="25">
                  <c:v>42123</c:v>
                </c:pt>
                <c:pt idx="26">
                  <c:v>42124</c:v>
                </c:pt>
                <c:pt idx="27">
                  <c:v>42125</c:v>
                </c:pt>
                <c:pt idx="28">
                  <c:v>42126</c:v>
                </c:pt>
                <c:pt idx="29">
                  <c:v>42127</c:v>
                </c:pt>
              </c:numCache>
            </c:numRef>
          </c:cat>
          <c:val>
            <c:numRef>
              <c:f>Berekening!$E$36:$AH$36</c:f>
              <c:numCache>
                <c:formatCode>General</c:formatCode>
                <c:ptCount val="30"/>
                <c:pt idx="0">
                  <c:v>7.3000000000000007</c:v>
                </c:pt>
                <c:pt idx="1">
                  <c:v>7.3000000000000007</c:v>
                </c:pt>
                <c:pt idx="2">
                  <c:v>7.3000000000000007</c:v>
                </c:pt>
                <c:pt idx="3">
                  <c:v>7.3000000000000007</c:v>
                </c:pt>
                <c:pt idx="4">
                  <c:v>7.3000000000000007</c:v>
                </c:pt>
                <c:pt idx="5">
                  <c:v>7.3000000000000007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Berekening!$D$48</c:f>
              <c:strCache>
                <c:ptCount val="1"/>
                <c:pt idx="0">
                  <c:v>PVA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0.12803859738602544"/>
                  <c:y val="-4.2884990253411304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Berekening!$E$48:$AH$48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7.3000000000000007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Berekening!$B$37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Berekening!$E$37:$AH$37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6.3000000000000007</c:v>
                </c:pt>
                <c:pt idx="6">
                  <c:v>6.3000000000000007</c:v>
                </c:pt>
                <c:pt idx="7">
                  <c:v>6.3000000000000007</c:v>
                </c:pt>
                <c:pt idx="8">
                  <c:v>6.3000000000000007</c:v>
                </c:pt>
                <c:pt idx="9">
                  <c:v>6.3000000000000007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Berekening!$D$49</c:f>
              <c:strCache>
                <c:ptCount val="1"/>
                <c:pt idx="0">
                  <c:v>FO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7"/>
              <c:layout>
                <c:manualLayout>
                  <c:x val="-0.31105961816181271"/>
                  <c:y val="-3.8986354775828458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nl-N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206999029597281"/>
                      <c:h val="8.3469785575048736E-2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Berekening!$E$49:$AH$49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6.3000000000000007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Berekening!$B$38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Berekening!$E$38:$AH$38</c:f>
              <c:numCache>
                <c:formatCode>General</c:formatCode>
                <c:ptCount val="30"/>
                <c:pt idx="0">
                  <c:v>5.3000000000000007</c:v>
                </c:pt>
                <c:pt idx="1">
                  <c:v>5.3000000000000007</c:v>
                </c:pt>
                <c:pt idx="2">
                  <c:v>5.3000000000000007</c:v>
                </c:pt>
                <c:pt idx="3">
                  <c:v>5.3000000000000007</c:v>
                </c:pt>
                <c:pt idx="4">
                  <c:v>5.3000000000000007</c:v>
                </c:pt>
                <c:pt idx="5">
                  <c:v>5.3000000000000007</c:v>
                </c:pt>
                <c:pt idx="6">
                  <c:v>5.3000000000000007</c:v>
                </c:pt>
                <c:pt idx="7">
                  <c:v>5.3000000000000007</c:v>
                </c:pt>
                <c:pt idx="8">
                  <c:v>5.3000000000000007</c:v>
                </c:pt>
                <c:pt idx="9">
                  <c:v>5.3000000000000007</c:v>
                </c:pt>
                <c:pt idx="10">
                  <c:v>5.3000000000000007</c:v>
                </c:pt>
                <c:pt idx="11">
                  <c:v>5.3000000000000007</c:v>
                </c:pt>
                <c:pt idx="12">
                  <c:v>5.3000000000000007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Berekening!$D$50</c:f>
              <c:strCache>
                <c:ptCount val="1"/>
                <c:pt idx="0">
                  <c:v>MAKEN APPLICATIE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7"/>
              <c:layout>
                <c:manualLayout>
                  <c:x val="-6.2742600679281904E-2"/>
                  <c:y val="-3.8986354775828458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nl-N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4.344068413391558E-2"/>
                      <c:h val="7.1773879142300198E-2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Berekening!$E$50:$AH$50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5.3000000000000007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Berekening!$B$39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Berekening!$E$39:$AH$39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4.3000000000000007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Berekening!$D$51</c:f>
              <c:strCache>
                <c:ptCount val="1"/>
                <c:pt idx="0">
                  <c:v>OPLEVEREN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Berekening!$E$51:$AH$51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4.3000000000000007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Berekening!$B$40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Berekening!$E$40:$AH$40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3.3000000000000007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Berekening!$D$52</c:f>
              <c:strCache>
                <c:ptCount val="1"/>
                <c:pt idx="0">
                  <c:v>EINDE VAN PROJECT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Berekening!$E$52:$AH$52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3.3000000000000007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v>Vandaag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Berekening!$E$56:$AH$56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5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Berekening!$D$58</c:f>
              <c:strCache>
                <c:ptCount val="1"/>
                <c:pt idx="0">
                  <c:v>apr 2015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Berekening!$E$58:$AH$58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Berekening!$D$61</c:f>
              <c:strCache>
                <c:ptCount val="1"/>
                <c:pt idx="0">
                  <c:v>mei 2015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Berekening!$E$61:$AH$61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Berekening!$D$66</c:f>
              <c:strCache>
                <c:ptCount val="1"/>
                <c:pt idx="0">
                  <c:v>mei 2015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nl-NL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Berekening!$E$66:$AH$66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0.5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Berekening!$D$65</c:f>
              <c:strCache>
                <c:ptCount val="1"/>
                <c:pt idx="0">
                  <c:v>apr 2015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nl-NL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Berekening!$E$65:$AH$65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v>Stippellijn dag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layout/>
              <c:tx>
                <c:strRef>
                  <c:f>Berekening!$E$72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{A6FAA5A0-6C59-42EE-ADC0-985958DD0028}</c15:txfldGUID>
                      <c15:f>Berekening!$E$72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Berekening!$F$72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{97CDF8AD-6DAA-489F-A3D0-BF06B23EAD65}</c15:txfldGUID>
                      <c15:f>Berekening!$F$72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Berekening!$G$72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{95EC9E88-6E2F-4EB0-94B3-B3E012BF977F}</c15:txfldGUID>
                      <c15:f>Berekening!$G$72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Berekening!$H$72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{6DC7CB11-9BC3-4FA5-AA96-5452202498AD}</c15:txfldGUID>
                      <c15:f>Berekening!$H$72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Berekening!$I$72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{E265B399-CB97-4D43-B22D-F07DA922529A}</c15:txfldGUID>
                      <c15:f>Berekening!$I$72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Berekening!$J$72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{1E3C1EB3-F430-463E-9183-AA353003E46C}</c15:txfldGUID>
                      <c15:f>Berekening!$J$72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Berekening!$K$72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{B63FF594-4CE2-4CC9-92F1-F57D00BFE13C}</c15:txfldGUID>
                      <c15:f>Berekening!$K$72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Berekening!$L$72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{03367346-8082-4229-88C9-3723A5C30749}</c15:txfldGUID>
                      <c15:f>Berekening!$L$72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Berekening!$M$72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{A2A4AAC6-CE0D-4AA5-9A64-5EE1C559BFE7}</c15:txfldGUID>
                      <c15:f>Berekening!$M$72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Berekening!$N$72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{7A168D3B-457D-4191-AB4D-3AA96A94D386}</c15:txfldGUID>
                      <c15:f>Berekening!$N$72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Berekening!$O$72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{57F3AE43-FBC9-483C-B6CA-3925D1F79A65}</c15:txfldGUID>
                      <c15:f>Berekening!$O$72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Berekening!$P$72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{22C97767-A6CC-4D54-ABAB-215A830E50E1}</c15:txfldGUID>
                      <c15:f>Berekening!$P$72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Berekening!$Q$72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{E1E2D76F-7ABD-40DA-8976-CCDBAC79A504}</c15:txfldGUID>
                      <c15:f>Berekening!$Q$72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Berekening!$R$72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{7E287E49-574D-44D1-852B-7CFF38BDF50B}</c15:txfldGUID>
                      <c15:f>Berekening!$R$72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Berekening!$S$72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{7CA22965-D045-41E9-898D-F74985048356}</c15:txfldGUID>
                      <c15:f>Berekening!$S$72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Berekening!$T$72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{CBE132E7-8424-41EE-B9E3-921D233DDFDC}</c15:txfldGUID>
                      <c15:f>Berekening!$T$72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Berekening!$U$72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{D2CEFD9A-1F7A-497C-8E74-FD0208579AAE}</c15:txfldGUID>
                      <c15:f>Berekening!$U$72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Berekening!$V$72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{2E16FB39-6C37-4351-B2CC-B2185653FC28}</c15:txfldGUID>
                      <c15:f>Berekening!$V$72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Berekening!$W$72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{CC36ED4F-761A-4B88-AF57-8F9034423473}</c15:txfldGUID>
                      <c15:f>Berekening!$W$72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Berekening!$X$72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{9072442F-03D2-4D09-8C54-5CCFC9356035}</c15:txfldGUID>
                      <c15:f>Berekening!$X$72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Berekening!$Y$72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{75CFB64C-E79D-4BF0-AFEF-2E2EE6C91E89}</c15:txfldGUID>
                      <c15:f>Berekening!$Y$72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Berekening!$Z$72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{07A090DB-E5B3-4E9B-8D0E-31E16DAF3EE6}</c15:txfldGUID>
                      <c15:f>Berekening!$Z$72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Berekening!$AA$72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{B205F037-DBED-4538-A1AE-2A0A68033711}</c15:txfldGUID>
                      <c15:f>Berekening!$AA$72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Berekening!$AB$72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{7D90049C-220D-4945-A7F1-17E66C608875}</c15:txfldGUID>
                      <c15:f>Berekening!$AB$72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Berekening!$AC$72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{1E493E22-D0C6-4502-A863-F7899291A86A}</c15:txfldGUID>
                      <c15:f>Berekening!$AC$72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Berekening!$AD$72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{B97D4380-2E94-468E-BE08-323FE419571A}</c15:txfldGUID>
                      <c15:f>Berekening!$AD$72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Berekening!$AE$72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{A47F80AD-E8BE-411D-B593-1BCA5B2DFD4C}</c15:txfldGUID>
                      <c15:f>Berekening!$AE$72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Berekening!$AF$72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{B20AF8D5-B6EF-4566-AB3D-5289158B2F48}</c15:txfldGUID>
                      <c15:f>Berekening!$AF$72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Berekening!$AG$72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{9B258AA9-3E04-4928-9C4F-8EF7FDF213F0}</c15:txfldGUID>
                      <c15:f>Berekening!$AG$72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Berekening!$AH$72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{F358C743-961B-481B-9BDF-17096F258113}</c15:txfldGUID>
                      <c15:f>Berekening!$AH$72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nl-N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Berekening!$E$71:$AH$71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</c:ser>
        <c:ser>
          <c:idx val="23"/>
          <c:order val="24"/>
          <c:tx>
            <c:v>Stippellijn dag voor tekstlabels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layout/>
              <c:tx>
                <c:strRef>
                  <c:f>Berekening!$E$70</c:f>
                  <c:strCache>
                    <c:ptCount val="1"/>
                    <c:pt idx="0">
                      <c:v>ZA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{72D3D09E-82EE-41D0-86E5-DA416103E901}</c15:txfldGUID>
                      <c15:f>Berekening!$E$70</c15:f>
                      <c15:dlblFieldTableCache>
                        <c:ptCount val="1"/>
                        <c:pt idx="0">
                          <c:v>ZA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strRef>
                  <c:f>Berekening!$F$70</c:f>
                  <c:strCache>
                    <c:ptCount val="1"/>
                    <c:pt idx="0">
                      <c:v>ZO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{D1CBBA0F-A3FA-498A-B582-D4D031EA1FAA}</c15:txfldGUID>
                      <c15:f>Berekening!$F$70</c15:f>
                      <c15:dlblFieldTableCache>
                        <c:ptCount val="1"/>
                        <c:pt idx="0">
                          <c:v>ZO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strRef>
                  <c:f>Berekening!$G$70</c:f>
                  <c:strCache>
                    <c:ptCount val="1"/>
                    <c:pt idx="0">
                      <c:v>MA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{138EA236-4D75-459D-82A6-2CE03C234DDD}</c15:txfldGUID>
                      <c15:f>Berekening!$G$70</c15:f>
                      <c15:dlblFieldTableCache>
                        <c:ptCount val="1"/>
                        <c:pt idx="0">
                          <c:v>MA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layout/>
              <c:tx>
                <c:strRef>
                  <c:f>Berekening!$H$70</c:f>
                  <c:strCache>
                    <c:ptCount val="1"/>
                    <c:pt idx="0">
                      <c:v>DI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{548DB05C-662B-4B56-9EAF-C6E90587ED49}</c15:txfldGUID>
                      <c15:f>Berekening!$H$70</c15:f>
                      <c15:dlblFieldTableCache>
                        <c:ptCount val="1"/>
                        <c:pt idx="0">
                          <c:v>DI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layout/>
              <c:tx>
                <c:strRef>
                  <c:f>Berekening!$I$70</c:f>
                  <c:strCache>
                    <c:ptCount val="1"/>
                    <c:pt idx="0">
                      <c:v>WO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{AC076E8D-9B2D-45B7-A6A3-A5FDF54E101D}</c15:txfldGUID>
                      <c15:f>Berekening!$I$70</c15:f>
                      <c15:dlblFieldTableCache>
                        <c:ptCount val="1"/>
                        <c:pt idx="0">
                          <c:v>WO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layout/>
              <c:tx>
                <c:strRef>
                  <c:f>Berekening!$J$70</c:f>
                  <c:strCache>
                    <c:ptCount val="1"/>
                    <c:pt idx="0">
                      <c:v>DO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{69131DD1-3049-49E8-A977-18FF98E5617C}</c15:txfldGUID>
                      <c15:f>Berekening!$J$70</c15:f>
                      <c15:dlblFieldTableCache>
                        <c:ptCount val="1"/>
                        <c:pt idx="0">
                          <c:v>DO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layout/>
              <c:tx>
                <c:strRef>
                  <c:f>Berekening!$K$70</c:f>
                  <c:strCache>
                    <c:ptCount val="1"/>
                    <c:pt idx="0">
                      <c:v>VR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{16A6A089-C72B-40A1-B087-3500FEF6007F}</c15:txfldGUID>
                      <c15:f>Berekening!$K$70</c15:f>
                      <c15:dlblFieldTableCache>
                        <c:ptCount val="1"/>
                        <c:pt idx="0">
                          <c:v>VR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layout/>
              <c:tx>
                <c:strRef>
                  <c:f>Berekening!$L$70</c:f>
                  <c:strCache>
                    <c:ptCount val="1"/>
                    <c:pt idx="0">
                      <c:v>ZA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{2089FEF8-E9A3-4A33-9006-F706538A8FC7}</c15:txfldGUID>
                      <c15:f>Berekening!$L$70</c15:f>
                      <c15:dlblFieldTableCache>
                        <c:ptCount val="1"/>
                        <c:pt idx="0">
                          <c:v>ZA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layout/>
              <c:tx>
                <c:strRef>
                  <c:f>Berekening!$M$70</c:f>
                  <c:strCache>
                    <c:ptCount val="1"/>
                    <c:pt idx="0">
                      <c:v>ZO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{CEF17A55-9DC2-4602-AA4B-A5E3D144C359}</c15:txfldGUID>
                      <c15:f>Berekening!$M$70</c15:f>
                      <c15:dlblFieldTableCache>
                        <c:ptCount val="1"/>
                        <c:pt idx="0">
                          <c:v>ZO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layout/>
              <c:tx>
                <c:strRef>
                  <c:f>Berekening!$N$70</c:f>
                  <c:strCache>
                    <c:ptCount val="1"/>
                    <c:pt idx="0">
                      <c:v>MA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{A05E6BE3-287C-4E96-AC9B-B753CD6E8A87}</c15:txfldGUID>
                      <c15:f>Berekening!$N$70</c15:f>
                      <c15:dlblFieldTableCache>
                        <c:ptCount val="1"/>
                        <c:pt idx="0">
                          <c:v>MA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layout/>
              <c:tx>
                <c:strRef>
                  <c:f>Berekening!$O$70</c:f>
                  <c:strCache>
                    <c:ptCount val="1"/>
                    <c:pt idx="0">
                      <c:v>DI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{14BBB7D4-21F4-450E-8DC8-CC0A603BE5F9}</c15:txfldGUID>
                      <c15:f>Berekening!$O$70</c15:f>
                      <c15:dlblFieldTableCache>
                        <c:ptCount val="1"/>
                        <c:pt idx="0">
                          <c:v>DI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layout/>
              <c:tx>
                <c:strRef>
                  <c:f>Berekening!$P$70</c:f>
                  <c:strCache>
                    <c:ptCount val="1"/>
                    <c:pt idx="0">
                      <c:v>WO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{2AB4C0EF-5740-4477-BD26-3CD720E21BC4}</c15:txfldGUID>
                      <c15:f>Berekening!$P$70</c15:f>
                      <c15:dlblFieldTableCache>
                        <c:ptCount val="1"/>
                        <c:pt idx="0">
                          <c:v>WO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layout/>
              <c:tx>
                <c:strRef>
                  <c:f>Berekening!$Q$70</c:f>
                  <c:strCache>
                    <c:ptCount val="1"/>
                    <c:pt idx="0">
                      <c:v>DO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{84F6BA0D-2338-43B5-8D37-3B3C698AA95A}</c15:txfldGUID>
                      <c15:f>Berekening!$Q$70</c15:f>
                      <c15:dlblFieldTableCache>
                        <c:ptCount val="1"/>
                        <c:pt idx="0">
                          <c:v>DO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layout/>
              <c:tx>
                <c:strRef>
                  <c:f>Berekening!$R$70</c:f>
                  <c:strCache>
                    <c:ptCount val="1"/>
                    <c:pt idx="0">
                      <c:v>VR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{FC40A69E-1BB1-4973-AF1B-CD11A3686A57}</c15:txfldGUID>
                      <c15:f>Berekening!$R$70</c15:f>
                      <c15:dlblFieldTableCache>
                        <c:ptCount val="1"/>
                        <c:pt idx="0">
                          <c:v>VR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layout/>
              <c:tx>
                <c:strRef>
                  <c:f>Berekening!$S$70</c:f>
                  <c:strCache>
                    <c:ptCount val="1"/>
                    <c:pt idx="0">
                      <c:v>ZA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{D81570C4-6346-45D0-BA01-25E24BE5080A}</c15:txfldGUID>
                      <c15:f>Berekening!$S$70</c15:f>
                      <c15:dlblFieldTableCache>
                        <c:ptCount val="1"/>
                        <c:pt idx="0">
                          <c:v>ZA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layout/>
              <c:tx>
                <c:strRef>
                  <c:f>Berekening!$T$70</c:f>
                  <c:strCache>
                    <c:ptCount val="1"/>
                    <c:pt idx="0">
                      <c:v>ZO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{6D4B0632-9656-4687-A933-976D14D2BD57}</c15:txfldGUID>
                      <c15:f>Berekening!$T$70</c15:f>
                      <c15:dlblFieldTableCache>
                        <c:ptCount val="1"/>
                        <c:pt idx="0">
                          <c:v>ZO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layout/>
              <c:tx>
                <c:strRef>
                  <c:f>Berekening!$U$70</c:f>
                  <c:strCache>
                    <c:ptCount val="1"/>
                    <c:pt idx="0">
                      <c:v>MA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{9B2C99C6-B5DD-43F7-B114-DAFBFC2A768A}</c15:txfldGUID>
                      <c15:f>Berekening!$U$70</c15:f>
                      <c15:dlblFieldTableCache>
                        <c:ptCount val="1"/>
                        <c:pt idx="0">
                          <c:v>MA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layout/>
              <c:tx>
                <c:strRef>
                  <c:f>Berekening!$V$70</c:f>
                  <c:strCache>
                    <c:ptCount val="1"/>
                    <c:pt idx="0">
                      <c:v>DI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{2134313C-C12F-40DD-BCAE-FA51D48054FB}</c15:txfldGUID>
                      <c15:f>Berekening!$V$70</c15:f>
                      <c15:dlblFieldTableCache>
                        <c:ptCount val="1"/>
                        <c:pt idx="0">
                          <c:v>DI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layout/>
              <c:tx>
                <c:strRef>
                  <c:f>Berekening!$W$70</c:f>
                  <c:strCache>
                    <c:ptCount val="1"/>
                    <c:pt idx="0">
                      <c:v>WO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{9FE5E728-39FC-40B2-9845-F5BF589FE536}</c15:txfldGUID>
                      <c15:f>Berekening!$W$70</c15:f>
                      <c15:dlblFieldTableCache>
                        <c:ptCount val="1"/>
                        <c:pt idx="0">
                          <c:v>WO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layout/>
              <c:tx>
                <c:strRef>
                  <c:f>Berekening!$X$70</c:f>
                  <c:strCache>
                    <c:ptCount val="1"/>
                    <c:pt idx="0">
                      <c:v>DO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{2A46E1A2-4A0A-4EEC-BFB6-2995DB38B768}</c15:txfldGUID>
                      <c15:f>Berekening!$X$70</c15:f>
                      <c15:dlblFieldTableCache>
                        <c:ptCount val="1"/>
                        <c:pt idx="0">
                          <c:v>DO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layout/>
              <c:tx>
                <c:strRef>
                  <c:f>Berekening!$Y$70</c:f>
                  <c:strCache>
                    <c:ptCount val="1"/>
                    <c:pt idx="0">
                      <c:v>VR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{F50EF7B1-36FE-4B07-804A-3CB4F0248DD6}</c15:txfldGUID>
                      <c15:f>Berekening!$Y$70</c15:f>
                      <c15:dlblFieldTableCache>
                        <c:ptCount val="1"/>
                        <c:pt idx="0">
                          <c:v>VR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layout/>
              <c:tx>
                <c:strRef>
                  <c:f>Berekening!$Z$70</c:f>
                  <c:strCache>
                    <c:ptCount val="1"/>
                    <c:pt idx="0">
                      <c:v>ZA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{4779F3F3-C4C5-44B9-9B12-BF73BFCE9EFF}</c15:txfldGUID>
                      <c15:f>Berekening!$Z$70</c15:f>
                      <c15:dlblFieldTableCache>
                        <c:ptCount val="1"/>
                        <c:pt idx="0">
                          <c:v>ZA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layout/>
              <c:tx>
                <c:strRef>
                  <c:f>Berekening!$AA$70</c:f>
                  <c:strCache>
                    <c:ptCount val="1"/>
                    <c:pt idx="0">
                      <c:v>ZO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{F1D2250B-9106-4F13-8C31-C858605D4AF6}</c15:txfldGUID>
                      <c15:f>Berekening!$AA$70</c15:f>
                      <c15:dlblFieldTableCache>
                        <c:ptCount val="1"/>
                        <c:pt idx="0">
                          <c:v>ZO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layout/>
              <c:tx>
                <c:strRef>
                  <c:f>Berekening!$AB$70</c:f>
                  <c:strCache>
                    <c:ptCount val="1"/>
                    <c:pt idx="0">
                      <c:v>MA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{9C942252-D9B9-4ECD-AC1E-F442ECC067B0}</c15:txfldGUID>
                      <c15:f>Berekening!$AB$70</c15:f>
                      <c15:dlblFieldTableCache>
                        <c:ptCount val="1"/>
                        <c:pt idx="0">
                          <c:v>MA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layout/>
              <c:tx>
                <c:strRef>
                  <c:f>Berekening!$AC$70</c:f>
                  <c:strCache>
                    <c:ptCount val="1"/>
                    <c:pt idx="0">
                      <c:v>DI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{46463D9A-DCA7-43BC-9276-16689258384C}</c15:txfldGUID>
                      <c15:f>Berekening!$AC$70</c15:f>
                      <c15:dlblFieldTableCache>
                        <c:ptCount val="1"/>
                        <c:pt idx="0">
                          <c:v>DI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layout/>
              <c:tx>
                <c:strRef>
                  <c:f>Berekening!$AD$70</c:f>
                  <c:strCache>
                    <c:ptCount val="1"/>
                    <c:pt idx="0">
                      <c:v>WO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{E4F48EA4-9FA8-4E12-82B0-3B391E5052E7}</c15:txfldGUID>
                      <c15:f>Berekening!$AD$70</c15:f>
                      <c15:dlblFieldTableCache>
                        <c:ptCount val="1"/>
                        <c:pt idx="0">
                          <c:v>WO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layout/>
              <c:tx>
                <c:strRef>
                  <c:f>Berekening!$AE$70</c:f>
                  <c:strCache>
                    <c:ptCount val="1"/>
                    <c:pt idx="0">
                      <c:v>DO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{DBD56701-CF4C-45F8-A554-0C2604380738}</c15:txfldGUID>
                      <c15:f>Berekening!$AE$70</c15:f>
                      <c15:dlblFieldTableCache>
                        <c:ptCount val="1"/>
                        <c:pt idx="0">
                          <c:v>DO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layout/>
              <c:tx>
                <c:strRef>
                  <c:f>Berekening!$AF$70</c:f>
                  <c:strCache>
                    <c:ptCount val="1"/>
                    <c:pt idx="0">
                      <c:v>VR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{2EAE94E1-F081-42D5-BBDC-A98E2C1EF6C3}</c15:txfldGUID>
                      <c15:f>Berekening!$AF$70</c15:f>
                      <c15:dlblFieldTableCache>
                        <c:ptCount val="1"/>
                        <c:pt idx="0">
                          <c:v>VR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layout/>
              <c:tx>
                <c:strRef>
                  <c:f>Berekening!$AG$70</c:f>
                  <c:strCache>
                    <c:ptCount val="1"/>
                    <c:pt idx="0">
                      <c:v>ZA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{973B219D-2797-4A94-891E-F0BB4F5F8738}</c15:txfldGUID>
                      <c15:f>Berekening!$AG$70</c15:f>
                      <c15:dlblFieldTableCache>
                        <c:ptCount val="1"/>
                        <c:pt idx="0">
                          <c:v>ZA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layout/>
              <c:tx>
                <c:strRef>
                  <c:f>Berekening!$AH$70</c:f>
                  <c:strCache>
                    <c:ptCount val="1"/>
                    <c:pt idx="0">
                      <c:v>ZO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{65613FAB-99C5-4989-B69C-E006A1F5A7AC}</c15:txfldGUID>
                      <c15:f>Berekening!$AH$70</c15:f>
                      <c15:dlblFieldTableCache>
                        <c:ptCount val="1"/>
                        <c:pt idx="0">
                          <c:v>ZO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nl-N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Berekening!$E$69:$AH$69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Berekening!$D$59</c:f>
              <c:strCache>
                <c:ptCount val="1"/>
                <c:pt idx="0">
                  <c:v>apr 2015 -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Berekening!$E$59:$AH$59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Berekening!$D$62</c:f>
              <c:strCache>
                <c:ptCount val="1"/>
                <c:pt idx="0">
                  <c:v>mei 2015 -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Berekening!$E$62:$AH$62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811834128"/>
        <c:axId val="-1811827600"/>
      </c:lineChart>
      <c:dateAx>
        <c:axId val="-18118341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-1811827600"/>
        <c:crosses val="autoZero"/>
        <c:auto val="1"/>
        <c:lblOffset val="100"/>
        <c:baseTimeUnit val="days"/>
      </c:dateAx>
      <c:valAx>
        <c:axId val="-181182760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-18118341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nl-NL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VensterVerschuiving" horiz="1" max="100" noThreeD="1" page="7" val="22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323850</xdr:colOff>
      <xdr:row>1</xdr:row>
      <xdr:rowOff>190500</xdr:rowOff>
    </xdr:from>
    <xdr:to>
      <xdr:col>6</xdr:col>
      <xdr:colOff>12954</xdr:colOff>
      <xdr:row>16</xdr:row>
      <xdr:rowOff>161925</xdr:rowOff>
    </xdr:to>
    <xdr:graphicFrame macro="">
      <xdr:nvGraphicFramePr>
        <xdr:cNvPr id="7" name="TiijdlijnGrafiek" descr="Scrollable timeline of the project activities." title="Timeline 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209550</xdr:rowOff>
        </xdr:from>
        <xdr:to>
          <xdr:col>6</xdr:col>
          <xdr:colOff>0</xdr:colOff>
          <xdr:row>20</xdr:row>
          <xdr:rowOff>0</xdr:rowOff>
        </xdr:to>
        <xdr:sp macro="" textlink="">
          <xdr:nvSpPr>
            <xdr:cNvPr id="1025" name="Schuifbalk" descr="Click the scroll bar to modify the project time frame shown on the Timeline Chart or enter the start date for the display of project activities in cell D20.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Activiteiten" displayName="Activiteiten" ref="B22:F34" totalsRowShown="0" headerRowDxfId="6" dataDxfId="5">
  <autoFilter ref="B22:F34"/>
  <sortState ref="C20:F25">
    <sortCondition ref="D19:D25"/>
  </sortState>
  <tableColumns count="5">
    <tableColumn id="5" name="Id" dataDxfId="4">
      <calculatedColumnFormula>N(B22)+1</calculatedColumnFormula>
    </tableColumn>
    <tableColumn id="1" name="ACTIVITEIT" dataDxfId="3"/>
    <tableColumn id="2" name="BEGIN" dataDxfId="2">
      <calculatedColumnFormula>D22+10</calculatedColumnFormula>
    </tableColumn>
    <tableColumn id="3" name="EINDE" dataDxfId="1"/>
    <tableColumn id="4" name="OPMERKINGEN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Tabel met activiteiten" altTextSummary="In deze tabel kunt u activiteiten invoeren en beheren. De tabel bevat de kolommen Activiteit, Begin, Einde en Opmerkingen. Alle activiteiten die in de tabel worden ingevoerd, verschijnen in de tijdlijngrafiek.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/>
    <pageSetUpPr autoPageBreaks="0"/>
  </sheetPr>
  <dimension ref="A1:G34"/>
  <sheetViews>
    <sheetView showGridLines="0" tabSelected="1" topLeftCell="A25" zoomScaleNormal="100" workbookViewId="0">
      <selection activeCell="K14" sqref="K14"/>
    </sheetView>
  </sheetViews>
  <sheetFormatPr defaultRowHeight="17.25" customHeight="1" x14ac:dyDescent="0.2"/>
  <cols>
    <col min="1" max="1" width="5.5703125" style="8" customWidth="1"/>
    <col min="2" max="2" width="7.85546875" style="8" hidden="1" customWidth="1"/>
    <col min="3" max="3" width="31" style="8" customWidth="1"/>
    <col min="4" max="5" width="18.42578125" style="8" customWidth="1"/>
    <col min="6" max="6" width="56.85546875" style="8" customWidth="1"/>
    <col min="7" max="7" width="5.5703125" style="8" customWidth="1"/>
    <col min="8" max="16384" width="9.140625" style="8"/>
  </cols>
  <sheetData>
    <row r="1" spans="1:7" s="7" customFormat="1" ht="47.25" customHeight="1" thickBot="1" x14ac:dyDescent="0.25">
      <c r="A1" s="4"/>
      <c r="B1" s="5"/>
      <c r="C1" s="19" t="s">
        <v>17</v>
      </c>
      <c r="D1" s="4"/>
      <c r="E1" s="4"/>
      <c r="F1" s="4"/>
      <c r="G1" s="6"/>
    </row>
    <row r="2" spans="1:7" ht="17.25" customHeight="1" thickTop="1" x14ac:dyDescent="0.2">
      <c r="C2" s="9"/>
    </row>
    <row r="18" spans="2:6" ht="17.25" customHeight="1" thickBot="1" x14ac:dyDescent="0.25">
      <c r="C18" s="10"/>
      <c r="D18" s="10"/>
      <c r="E18" s="10"/>
      <c r="F18" s="10"/>
    </row>
    <row r="19" spans="2:6" ht="17.25" customHeight="1" thickTop="1" x14ac:dyDescent="0.2">
      <c r="C19" s="11"/>
      <c r="D19" s="11"/>
      <c r="E19" s="11"/>
      <c r="F19" s="11"/>
    </row>
    <row r="20" spans="2:6" ht="17.25" customHeight="1" x14ac:dyDescent="0.3">
      <c r="C20" s="17" t="s">
        <v>20</v>
      </c>
      <c r="D20" s="18">
        <f>D23-3</f>
        <v>42076</v>
      </c>
      <c r="E20" s="11"/>
      <c r="F20" s="11"/>
    </row>
    <row r="21" spans="2:6" ht="17.25" customHeight="1" x14ac:dyDescent="0.2">
      <c r="C21" s="11"/>
      <c r="D21" s="11"/>
      <c r="E21" s="11"/>
      <c r="F21" s="11"/>
    </row>
    <row r="22" spans="2:6" ht="17.25" customHeight="1" x14ac:dyDescent="0.2">
      <c r="B22" s="12" t="s">
        <v>5</v>
      </c>
      <c r="C22" s="13" t="s">
        <v>13</v>
      </c>
      <c r="D22" s="13" t="s">
        <v>14</v>
      </c>
      <c r="E22" s="13" t="s">
        <v>15</v>
      </c>
      <c r="F22" s="13" t="s">
        <v>16</v>
      </c>
    </row>
    <row r="23" spans="2:6" ht="17.25" customHeight="1" x14ac:dyDescent="0.2">
      <c r="B23" s="12">
        <f t="shared" ref="B23:B25" si="0">N(B22)+1</f>
        <v>1</v>
      </c>
      <c r="C23" s="14" t="s">
        <v>18</v>
      </c>
      <c r="D23" s="15">
        <v>42079</v>
      </c>
      <c r="E23" s="15"/>
      <c r="F23" s="14"/>
    </row>
    <row r="24" spans="2:6" ht="17.25" customHeight="1" x14ac:dyDescent="0.2">
      <c r="B24" s="12">
        <f t="shared" si="0"/>
        <v>2</v>
      </c>
      <c r="C24" s="14" t="s">
        <v>22</v>
      </c>
      <c r="D24" s="15">
        <v>42081</v>
      </c>
      <c r="E24" s="15">
        <v>42103</v>
      </c>
      <c r="F24" s="14"/>
    </row>
    <row r="25" spans="2:6" ht="17.25" customHeight="1" x14ac:dyDescent="0.2">
      <c r="B25" s="12">
        <f t="shared" si="0"/>
        <v>3</v>
      </c>
      <c r="C25" s="14"/>
      <c r="D25" s="15"/>
      <c r="E25" s="15"/>
      <c r="F25" s="14"/>
    </row>
    <row r="26" spans="2:6" ht="17.25" customHeight="1" x14ac:dyDescent="0.2">
      <c r="B26" s="12">
        <f>N(B25)+1</f>
        <v>4</v>
      </c>
      <c r="C26" s="14" t="s">
        <v>21</v>
      </c>
      <c r="D26" s="15">
        <v>42103</v>
      </c>
      <c r="E26" s="15">
        <v>42107</v>
      </c>
      <c r="F26" s="14"/>
    </row>
    <row r="27" spans="2:6" ht="17.25" customHeight="1" x14ac:dyDescent="0.2">
      <c r="B27" s="12">
        <f>N(B26)+1</f>
        <v>5</v>
      </c>
      <c r="C27" s="14" t="s">
        <v>23</v>
      </c>
      <c r="D27" s="15">
        <v>42082</v>
      </c>
      <c r="E27" s="15">
        <v>42110</v>
      </c>
      <c r="F27" s="14"/>
    </row>
    <row r="28" spans="2:6" ht="17.25" customHeight="1" x14ac:dyDescent="0.2">
      <c r="B28" s="12">
        <f>N(B27)+1</f>
        <v>6</v>
      </c>
      <c r="C28" s="14" t="s">
        <v>24</v>
      </c>
      <c r="D28" s="15">
        <v>42110</v>
      </c>
      <c r="E28" s="15">
        <v>42110</v>
      </c>
      <c r="F28" s="14"/>
    </row>
    <row r="29" spans="2:6" ht="17.25" customHeight="1" x14ac:dyDescent="0.2">
      <c r="B29" s="16">
        <f t="shared" ref="B29:B34" si="1">N(B28)+1</f>
        <v>7</v>
      </c>
      <c r="C29" s="14"/>
      <c r="D29" s="15"/>
      <c r="E29" s="15"/>
      <c r="F29" s="14"/>
    </row>
    <row r="30" spans="2:6" ht="17.25" customHeight="1" x14ac:dyDescent="0.2">
      <c r="B30" s="16">
        <f>N(B29)+1</f>
        <v>8</v>
      </c>
      <c r="C30" s="14"/>
      <c r="D30" s="15"/>
      <c r="E30" s="15"/>
      <c r="F30" s="14"/>
    </row>
    <row r="31" spans="2:6" ht="17.25" customHeight="1" x14ac:dyDescent="0.2">
      <c r="B31" s="16">
        <f t="shared" si="1"/>
        <v>9</v>
      </c>
      <c r="C31" s="14"/>
      <c r="D31" s="15"/>
      <c r="E31" s="15"/>
      <c r="F31" s="14"/>
    </row>
    <row r="32" spans="2:6" ht="17.25" customHeight="1" x14ac:dyDescent="0.2">
      <c r="B32" s="16">
        <f t="shared" si="1"/>
        <v>10</v>
      </c>
      <c r="C32" s="14"/>
      <c r="D32" s="15"/>
      <c r="E32" s="15"/>
      <c r="F32" s="14"/>
    </row>
    <row r="33" spans="2:6" ht="17.25" customHeight="1" x14ac:dyDescent="0.2">
      <c r="B33" s="16">
        <f t="shared" si="1"/>
        <v>11</v>
      </c>
      <c r="C33" s="14"/>
      <c r="D33" s="15"/>
      <c r="E33" s="15"/>
      <c r="F33" s="14"/>
    </row>
    <row r="34" spans="2:6" ht="17.25" customHeight="1" x14ac:dyDescent="0.2">
      <c r="B34" s="16">
        <f t="shared" si="1"/>
        <v>12</v>
      </c>
      <c r="C34" s="14" t="s">
        <v>19</v>
      </c>
      <c r="D34" s="15">
        <f>D23+32</f>
        <v>42111</v>
      </c>
      <c r="E34" s="15"/>
      <c r="F34" s="14"/>
    </row>
  </sheetData>
  <sheetProtection selectLockedCells="1"/>
  <printOptions horizontalCentered="1"/>
  <pageMargins left="0.25" right="0.25" top="0.5" bottom="0.5" header="0.3" footer="0.3"/>
  <pageSetup paperSize="9" fitToHeight="0" orientation="landscape" r:id="rId1"/>
  <rowBreaks count="2" manualBreakCount="2">
    <brk id="18" max="16383" man="1"/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huifbalk">
              <controlPr defaultSize="0" autoPict="0" altText="Click the scroll bar to modify the project time frame shown on the Timeline Chart or enter the start date for the display of project activities in cell D20.">
                <anchor moveWithCells="1">
                  <from>
                    <xdr:col>4</xdr:col>
                    <xdr:colOff>47625</xdr:colOff>
                    <xdr:row>18</xdr:row>
                    <xdr:rowOff>209550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topLeftCell="A10" workbookViewId="0">
      <selection activeCell="F34" sqref="F34"/>
    </sheetView>
  </sheetViews>
  <sheetFormatPr defaultRowHeight="12.75" x14ac:dyDescent="0.2"/>
  <cols>
    <col min="3" max="3" width="22.28515625" customWidth="1"/>
    <col min="4" max="4" width="18" customWidth="1"/>
    <col min="5" max="34" width="10.85546875" customWidth="1"/>
    <col min="35" max="35" width="17.5703125" customWidth="1"/>
  </cols>
  <sheetData>
    <row r="1" spans="1:6" x14ac:dyDescent="0.2">
      <c r="A1" t="s">
        <v>9</v>
      </c>
    </row>
    <row r="3" spans="1:6" x14ac:dyDescent="0.2">
      <c r="C3" t="s">
        <v>10</v>
      </c>
      <c r="D3" s="1">
        <f ca="1">TODAY()</f>
        <v>42103</v>
      </c>
      <c r="E3" s="1"/>
    </row>
    <row r="4" spans="1:6" x14ac:dyDescent="0.2">
      <c r="D4">
        <v>5</v>
      </c>
    </row>
    <row r="6" spans="1:6" x14ac:dyDescent="0.2">
      <c r="E6" t="e">
        <f>NA()</f>
        <v>#N/A</v>
      </c>
    </row>
    <row r="7" spans="1:6" x14ac:dyDescent="0.2">
      <c r="E7" t="e">
        <f>NA()</f>
        <v>#N/A</v>
      </c>
    </row>
    <row r="8" spans="1:6" x14ac:dyDescent="0.2">
      <c r="E8" t="e">
        <f>NA()</f>
        <v>#N/A</v>
      </c>
    </row>
    <row r="9" spans="1:6" x14ac:dyDescent="0.2">
      <c r="C9" s="2" t="s">
        <v>12</v>
      </c>
      <c r="D9">
        <f>SUMPRODUCT( ((Activiteiten[BEGIN]&gt;=StartdatumWindow)+(Activiteiten[EINDE]&gt;=StartdatumWindow)&gt;0)*(Activiteiten[BEGIN]&lt;=(StartdatumWindow+VensterDagen-1)) )</f>
        <v>5</v>
      </c>
      <c r="E9" t="e">
        <f>NA()</f>
        <v>#N/A</v>
      </c>
    </row>
    <row r="10" spans="1:6" x14ac:dyDescent="0.2">
      <c r="D10">
        <v>9</v>
      </c>
      <c r="E10" t="e">
        <f>NA()</f>
        <v>#N/A</v>
      </c>
    </row>
    <row r="11" spans="1:6" x14ac:dyDescent="0.2">
      <c r="D11">
        <f>D10-MIN(D10,D9)</f>
        <v>4</v>
      </c>
      <c r="E11" t="e">
        <f>NA()</f>
        <v>#N/A</v>
      </c>
    </row>
    <row r="12" spans="1:6" x14ac:dyDescent="0.2">
      <c r="E12" t="e">
        <f>NA()</f>
        <v>#N/A</v>
      </c>
    </row>
    <row r="13" spans="1:6" x14ac:dyDescent="0.2">
      <c r="C13" s="2"/>
      <c r="E13" t="e">
        <f>NA()</f>
        <v>#N/A</v>
      </c>
    </row>
    <row r="14" spans="1:6" x14ac:dyDescent="0.2">
      <c r="C14" s="2"/>
      <c r="E14" t="e">
        <f>NA()</f>
        <v>#N/A</v>
      </c>
    </row>
    <row r="15" spans="1:6" x14ac:dyDescent="0.2">
      <c r="C15" s="2"/>
      <c r="E15">
        <f t="array" ref="E15">INDEX(Activiteiten[Id],MATCH(1, ((Activiteiten[BEGIN]&gt;=StartdatumWindow)+(Activiteiten[EINDE]&gt;=StartdatumWindow)&gt;0)*(Activiteiten[BEGIN]&lt;=(StartdatumWindow+VensterDagen-1)), 0))</f>
        <v>2</v>
      </c>
      <c r="F15" t="e">
        <f t="shared" ref="F15:F23" ca="1" si="0">OFFSET(E15,-$D$11,)</f>
        <v>#N/A</v>
      </c>
    </row>
    <row r="16" spans="1:6" x14ac:dyDescent="0.2">
      <c r="C16" s="2"/>
      <c r="E16">
        <f t="array" ref="E16">INDEX(Activiteiten[Id],MATCH(1, (Activiteiten[Id]&gt;E15)*((Activiteiten[BEGIN]&gt;=StartdatumWindow)+(Activiteiten[EINDE]&gt;=StartdatumWindow)&gt;0)*(Activiteiten[BEGIN]&lt;=(StartdatumWindow+VensterDagen-1)), 0))</f>
        <v>4</v>
      </c>
      <c r="F16" t="e">
        <f t="shared" ca="1" si="0"/>
        <v>#N/A</v>
      </c>
    </row>
    <row r="17" spans="1:35" x14ac:dyDescent="0.2">
      <c r="C17" s="2"/>
      <c r="E17">
        <f t="array" ref="E17">INDEX(Activiteiten[Id],MATCH(1, (Activiteiten[Id]&gt;E16)*((Activiteiten[BEGIN]&gt;=StartdatumWindow)+(Activiteiten[EINDE]&gt;=StartdatumWindow)&gt;0)*(Activiteiten[BEGIN]&lt;=(StartdatumWindow+VensterDagen-1)), 0))</f>
        <v>5</v>
      </c>
      <c r="F17" t="e">
        <f t="shared" ca="1" si="0"/>
        <v>#N/A</v>
      </c>
    </row>
    <row r="18" spans="1:35" x14ac:dyDescent="0.2">
      <c r="E18">
        <f t="array" ref="E18">INDEX(Activiteiten[Id],MATCH(1, (Activiteiten[Id]&gt;E17)*((Activiteiten[BEGIN]&gt;=StartdatumWindow)+(Activiteiten[EINDE]&gt;=StartdatumWindow)&gt;0)*(Activiteiten[BEGIN]&lt;=(StartdatumWindow+VensterDagen-1)), 0))</f>
        <v>6</v>
      </c>
      <c r="F18" t="e">
        <f t="shared" ca="1" si="0"/>
        <v>#N/A</v>
      </c>
    </row>
    <row r="19" spans="1:35" x14ac:dyDescent="0.2">
      <c r="E19">
        <f t="array" ref="E19">INDEX(Activiteiten[Id],MATCH(1, (Activiteiten[Id]&gt;E18)*((Activiteiten[BEGIN]&gt;=StartdatumWindow)+(Activiteiten[EINDE]&gt;=StartdatumWindow)&gt;0)*(Activiteiten[BEGIN]&lt;=(StartdatumWindow+VensterDagen-1)), 0))</f>
        <v>12</v>
      </c>
      <c r="F19">
        <f t="shared" ca="1" si="0"/>
        <v>2</v>
      </c>
    </row>
    <row r="20" spans="1:35" x14ac:dyDescent="0.2">
      <c r="E20" t="e">
        <f t="array" ref="E20">INDEX(Activiteiten[Id],MATCH(1, (Activiteiten[Id]&gt;E19)*((Activiteiten[BEGIN]&gt;=StartdatumWindow)+(Activiteiten[EINDE]&gt;=StartdatumWindow)&gt;0)*(Activiteiten[BEGIN]&lt;=(StartdatumWindow+VensterDagen-1)), 0))</f>
        <v>#N/A</v>
      </c>
      <c r="F20">
        <f t="shared" ca="1" si="0"/>
        <v>4</v>
      </c>
    </row>
    <row r="21" spans="1:35" x14ac:dyDescent="0.2">
      <c r="E21" t="e">
        <f t="array" ref="E21">INDEX(Activiteiten[Id],MATCH(1, (Activiteiten[Id]&gt;E20)*((Activiteiten[BEGIN]&gt;=StartdatumWindow)+(Activiteiten[EINDE]&gt;=StartdatumWindow)&gt;0)*(Activiteiten[BEGIN]&lt;=(StartdatumWindow+VensterDagen-1)), 0))</f>
        <v>#N/A</v>
      </c>
      <c r="F21">
        <f t="shared" ca="1" si="0"/>
        <v>5</v>
      </c>
    </row>
    <row r="22" spans="1:35" x14ac:dyDescent="0.2">
      <c r="E22" t="e">
        <f t="array" ref="E22">INDEX(Activiteiten[Id],MATCH(1, (Activiteiten[Id]&gt;E21)*((Activiteiten[BEGIN]&gt;=StartdatumWindow)+(Activiteiten[EINDE]&gt;=StartdatumWindow)&gt;0)*(Activiteiten[BEGIN]&lt;=(StartdatumWindow+VensterDagen-1)), 0))</f>
        <v>#N/A</v>
      </c>
      <c r="F22">
        <f t="shared" ca="1" si="0"/>
        <v>6</v>
      </c>
    </row>
    <row r="23" spans="1:35" x14ac:dyDescent="0.2">
      <c r="E23" t="e">
        <f t="array" ref="E23">INDEX(Activiteiten[Id],MATCH(1, (Activiteiten[Id]&gt;E22)*((Activiteiten[BEGIN]&gt;=StartdatumWindow)+(Activiteiten[EINDE]&gt;=StartdatumWindow)&gt;0)*(Activiteiten[BEGIN]&lt;=(StartdatumWindow+VensterDagen-1)), 0))</f>
        <v>#N/A</v>
      </c>
      <c r="F23">
        <f t="shared" ca="1" si="0"/>
        <v>12</v>
      </c>
    </row>
    <row r="25" spans="1:35" x14ac:dyDescent="0.2">
      <c r="C25" t="s">
        <v>4</v>
      </c>
      <c r="D25" s="1">
        <f>Startdatum+VensterVerschuiving</f>
        <v>42098</v>
      </c>
    </row>
    <row r="26" spans="1:35" x14ac:dyDescent="0.2">
      <c r="C26" t="s">
        <v>3</v>
      </c>
      <c r="D26">
        <v>22</v>
      </c>
    </row>
    <row r="28" spans="1:35" x14ac:dyDescent="0.2">
      <c r="C28" t="s">
        <v>1</v>
      </c>
      <c r="D28" s="2">
        <f>Projecttijdlijn!D20</f>
        <v>42076</v>
      </c>
    </row>
    <row r="29" spans="1:35" x14ac:dyDescent="0.2">
      <c r="C29" t="s">
        <v>2</v>
      </c>
      <c r="D29">
        <v>30</v>
      </c>
    </row>
    <row r="31" spans="1:35" x14ac:dyDescent="0.2">
      <c r="A31" t="s">
        <v>8</v>
      </c>
      <c r="B31" t="s">
        <v>6</v>
      </c>
      <c r="C31" t="s">
        <v>7</v>
      </c>
      <c r="D31" t="s">
        <v>0</v>
      </c>
      <c r="E31" s="1">
        <f>StartdatumWindow</f>
        <v>42098</v>
      </c>
      <c r="F31" s="1">
        <f t="shared" ref="F31:AI31" si="1">E31+1</f>
        <v>42099</v>
      </c>
      <c r="G31" s="1">
        <f t="shared" si="1"/>
        <v>42100</v>
      </c>
      <c r="H31" s="1">
        <f t="shared" si="1"/>
        <v>42101</v>
      </c>
      <c r="I31" s="1">
        <f t="shared" si="1"/>
        <v>42102</v>
      </c>
      <c r="J31" s="1">
        <f t="shared" si="1"/>
        <v>42103</v>
      </c>
      <c r="K31" s="1">
        <f t="shared" si="1"/>
        <v>42104</v>
      </c>
      <c r="L31" s="1">
        <f t="shared" si="1"/>
        <v>42105</v>
      </c>
      <c r="M31" s="1">
        <f t="shared" si="1"/>
        <v>42106</v>
      </c>
      <c r="N31" s="1">
        <f t="shared" si="1"/>
        <v>42107</v>
      </c>
      <c r="O31" s="1">
        <f t="shared" si="1"/>
        <v>42108</v>
      </c>
      <c r="P31" s="1">
        <f t="shared" si="1"/>
        <v>42109</v>
      </c>
      <c r="Q31" s="1">
        <f t="shared" si="1"/>
        <v>42110</v>
      </c>
      <c r="R31" s="1">
        <f t="shared" si="1"/>
        <v>42111</v>
      </c>
      <c r="S31" s="1">
        <f t="shared" si="1"/>
        <v>42112</v>
      </c>
      <c r="T31" s="1">
        <f t="shared" si="1"/>
        <v>42113</v>
      </c>
      <c r="U31" s="1">
        <f t="shared" si="1"/>
        <v>42114</v>
      </c>
      <c r="V31" s="1">
        <f t="shared" si="1"/>
        <v>42115</v>
      </c>
      <c r="W31" s="1">
        <f t="shared" si="1"/>
        <v>42116</v>
      </c>
      <c r="X31" s="1">
        <f t="shared" si="1"/>
        <v>42117</v>
      </c>
      <c r="Y31" s="1">
        <f t="shared" si="1"/>
        <v>42118</v>
      </c>
      <c r="Z31" s="1">
        <f t="shared" si="1"/>
        <v>42119</v>
      </c>
      <c r="AA31" s="1">
        <f t="shared" si="1"/>
        <v>42120</v>
      </c>
      <c r="AB31" s="1">
        <f t="shared" si="1"/>
        <v>42121</v>
      </c>
      <c r="AC31" s="1">
        <f t="shared" si="1"/>
        <v>42122</v>
      </c>
      <c r="AD31" s="1">
        <f t="shared" si="1"/>
        <v>42123</v>
      </c>
      <c r="AE31" s="1">
        <f t="shared" si="1"/>
        <v>42124</v>
      </c>
      <c r="AF31" s="1">
        <f t="shared" si="1"/>
        <v>42125</v>
      </c>
      <c r="AG31" s="1">
        <f t="shared" si="1"/>
        <v>42126</v>
      </c>
      <c r="AH31" s="1">
        <f t="shared" si="1"/>
        <v>42127</v>
      </c>
      <c r="AI31" s="1">
        <f t="shared" si="1"/>
        <v>42128</v>
      </c>
    </row>
    <row r="32" spans="1:35" x14ac:dyDescent="0.2">
      <c r="A32">
        <v>11.3</v>
      </c>
      <c r="B32">
        <v>1</v>
      </c>
      <c r="C32" t="e">
        <f t="shared" ref="C32:C40" ca="1" si="2">F15</f>
        <v>#N/A</v>
      </c>
      <c r="D32" t="e">
        <f ca="1">INDEX(Activiteiten[ACTIVITEIT],MATCH($C32,Activiteiten[Id],0))</f>
        <v>#N/A</v>
      </c>
      <c r="E32" t="e">
        <f ca="1">RasterBerekening</f>
        <v>#N/A</v>
      </c>
      <c r="F32" t="e">
        <f ca="1">RasterBerekening</f>
        <v>#N/A</v>
      </c>
      <c r="G32" t="e">
        <f ca="1">RasterBerekening</f>
        <v>#N/A</v>
      </c>
      <c r="H32" t="e">
        <f ca="1">RasterBerekening</f>
        <v>#N/A</v>
      </c>
      <c r="I32" t="e">
        <f ca="1">RasterBerekening</f>
        <v>#N/A</v>
      </c>
      <c r="J32" t="e">
        <f ca="1">RasterBerekening</f>
        <v>#N/A</v>
      </c>
      <c r="K32" t="e">
        <f ca="1">RasterBerekening</f>
        <v>#N/A</v>
      </c>
      <c r="L32" t="e">
        <f ca="1">RasterBerekening</f>
        <v>#N/A</v>
      </c>
      <c r="M32" t="e">
        <f ca="1">RasterBerekening</f>
        <v>#N/A</v>
      </c>
      <c r="N32" t="e">
        <f ca="1">RasterBerekening</f>
        <v>#N/A</v>
      </c>
      <c r="O32" t="e">
        <f ca="1">RasterBerekening</f>
        <v>#N/A</v>
      </c>
      <c r="P32" t="e">
        <f ca="1">RasterBerekening</f>
        <v>#N/A</v>
      </c>
      <c r="Q32" t="e">
        <f ca="1">RasterBerekening</f>
        <v>#N/A</v>
      </c>
      <c r="R32" t="e">
        <f ca="1">RasterBerekening</f>
        <v>#N/A</v>
      </c>
      <c r="S32" t="e">
        <f ca="1">RasterBerekening</f>
        <v>#N/A</v>
      </c>
      <c r="T32" t="e">
        <f ca="1">RasterBerekening</f>
        <v>#N/A</v>
      </c>
      <c r="U32" t="e">
        <f ca="1">RasterBerekening</f>
        <v>#N/A</v>
      </c>
      <c r="V32" t="e">
        <f ca="1">RasterBerekening</f>
        <v>#N/A</v>
      </c>
      <c r="W32" t="e">
        <f ca="1">RasterBerekening</f>
        <v>#N/A</v>
      </c>
      <c r="X32" t="e">
        <f ca="1">RasterBerekening</f>
        <v>#N/A</v>
      </c>
      <c r="Y32" t="e">
        <f ca="1">RasterBerekening</f>
        <v>#N/A</v>
      </c>
      <c r="Z32" t="e">
        <f ca="1">RasterBerekening</f>
        <v>#N/A</v>
      </c>
      <c r="AA32" t="e">
        <f ca="1">RasterBerekening</f>
        <v>#N/A</v>
      </c>
      <c r="AB32" t="e">
        <f ca="1">RasterBerekening</f>
        <v>#N/A</v>
      </c>
      <c r="AC32" t="e">
        <f ca="1">RasterBerekening</f>
        <v>#N/A</v>
      </c>
      <c r="AD32" t="e">
        <f ca="1">RasterBerekening</f>
        <v>#N/A</v>
      </c>
      <c r="AE32" t="e">
        <f ca="1">RasterBerekening</f>
        <v>#N/A</v>
      </c>
      <c r="AF32" t="e">
        <f ca="1">RasterBerekening</f>
        <v>#N/A</v>
      </c>
      <c r="AG32" t="e">
        <f ca="1">RasterBerekening</f>
        <v>#N/A</v>
      </c>
      <c r="AH32" t="e">
        <f ca="1">RasterBerekening</f>
        <v>#N/A</v>
      </c>
      <c r="AI32" t="e">
        <f ca="1">RasterBerekening</f>
        <v>#N/A</v>
      </c>
    </row>
    <row r="33" spans="1:35" x14ac:dyDescent="0.2">
      <c r="A33">
        <f>A32-1</f>
        <v>10.3</v>
      </c>
      <c r="B33">
        <v>2</v>
      </c>
      <c r="C33" t="e">
        <f t="shared" ca="1" si="2"/>
        <v>#N/A</v>
      </c>
      <c r="D33" t="e">
        <f ca="1">INDEX(Activiteiten[ACTIVITEIT],MATCH($C33,Activiteiten[Id],0))</f>
        <v>#N/A</v>
      </c>
      <c r="E33" t="e">
        <f ca="1">RasterBerekening</f>
        <v>#N/A</v>
      </c>
      <c r="F33" t="e">
        <f ca="1">RasterBerekening</f>
        <v>#N/A</v>
      </c>
      <c r="G33" t="e">
        <f ca="1">RasterBerekening</f>
        <v>#N/A</v>
      </c>
      <c r="H33" t="e">
        <f ca="1">RasterBerekening</f>
        <v>#N/A</v>
      </c>
      <c r="I33" t="e">
        <f ca="1">RasterBerekening</f>
        <v>#N/A</v>
      </c>
      <c r="J33" t="e">
        <f ca="1">RasterBerekening</f>
        <v>#N/A</v>
      </c>
      <c r="K33" t="e">
        <f ca="1">RasterBerekening</f>
        <v>#N/A</v>
      </c>
      <c r="L33" t="e">
        <f ca="1">RasterBerekening</f>
        <v>#N/A</v>
      </c>
      <c r="M33" t="e">
        <f ca="1">RasterBerekening</f>
        <v>#N/A</v>
      </c>
      <c r="N33" t="e">
        <f ca="1">RasterBerekening</f>
        <v>#N/A</v>
      </c>
      <c r="O33" t="e">
        <f ca="1">RasterBerekening</f>
        <v>#N/A</v>
      </c>
      <c r="P33" t="e">
        <f ca="1">RasterBerekening</f>
        <v>#N/A</v>
      </c>
      <c r="Q33" t="e">
        <f ca="1">RasterBerekening</f>
        <v>#N/A</v>
      </c>
      <c r="R33" t="e">
        <f ca="1">RasterBerekening</f>
        <v>#N/A</v>
      </c>
      <c r="S33" t="e">
        <f ca="1">RasterBerekening</f>
        <v>#N/A</v>
      </c>
      <c r="T33" t="e">
        <f ca="1">RasterBerekening</f>
        <v>#N/A</v>
      </c>
      <c r="U33" t="e">
        <f ca="1">RasterBerekening</f>
        <v>#N/A</v>
      </c>
      <c r="V33" t="e">
        <f ca="1">RasterBerekening</f>
        <v>#N/A</v>
      </c>
      <c r="W33" t="e">
        <f ca="1">RasterBerekening</f>
        <v>#N/A</v>
      </c>
      <c r="X33" t="e">
        <f ca="1">RasterBerekening</f>
        <v>#N/A</v>
      </c>
      <c r="Y33" t="e">
        <f ca="1">RasterBerekening</f>
        <v>#N/A</v>
      </c>
      <c r="Z33" t="e">
        <f ca="1">RasterBerekening</f>
        <v>#N/A</v>
      </c>
      <c r="AA33" t="e">
        <f ca="1">RasterBerekening</f>
        <v>#N/A</v>
      </c>
      <c r="AB33" t="e">
        <f ca="1">RasterBerekening</f>
        <v>#N/A</v>
      </c>
      <c r="AC33" t="e">
        <f ca="1">RasterBerekening</f>
        <v>#N/A</v>
      </c>
      <c r="AD33" t="e">
        <f ca="1">RasterBerekening</f>
        <v>#N/A</v>
      </c>
      <c r="AE33" t="e">
        <f ca="1">RasterBerekening</f>
        <v>#N/A</v>
      </c>
      <c r="AF33" t="e">
        <f ca="1">RasterBerekening</f>
        <v>#N/A</v>
      </c>
      <c r="AG33" t="e">
        <f ca="1">RasterBerekening</f>
        <v>#N/A</v>
      </c>
      <c r="AH33" t="e">
        <f ca="1">RasterBerekening</f>
        <v>#N/A</v>
      </c>
      <c r="AI33" t="e">
        <f ca="1">RasterBerekening</f>
        <v>#N/A</v>
      </c>
    </row>
    <row r="34" spans="1:35" x14ac:dyDescent="0.2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INDEX(Activiteiten[ACTIVITEIT],MATCH($C34,Activiteiten[Id],0))</f>
        <v>#N/A</v>
      </c>
      <c r="E34" t="e">
        <f ca="1">RasterBerekening</f>
        <v>#N/A</v>
      </c>
      <c r="F34" t="e">
        <f ca="1">RasterBerekening</f>
        <v>#N/A</v>
      </c>
      <c r="G34" t="e">
        <f ca="1">RasterBerekening</f>
        <v>#N/A</v>
      </c>
      <c r="H34" t="e">
        <f ca="1">RasterBerekening</f>
        <v>#N/A</v>
      </c>
      <c r="I34" t="e">
        <f ca="1">RasterBerekening</f>
        <v>#N/A</v>
      </c>
      <c r="J34" t="e">
        <f ca="1">RasterBerekening</f>
        <v>#N/A</v>
      </c>
      <c r="K34" t="e">
        <f ca="1">RasterBerekening</f>
        <v>#N/A</v>
      </c>
      <c r="L34" t="e">
        <f ca="1">RasterBerekening</f>
        <v>#N/A</v>
      </c>
      <c r="M34" t="e">
        <f ca="1">RasterBerekening</f>
        <v>#N/A</v>
      </c>
      <c r="N34" t="e">
        <f ca="1">RasterBerekening</f>
        <v>#N/A</v>
      </c>
      <c r="O34" t="e">
        <f ca="1">RasterBerekening</f>
        <v>#N/A</v>
      </c>
      <c r="P34" t="e">
        <f ca="1">RasterBerekening</f>
        <v>#N/A</v>
      </c>
      <c r="Q34" t="e">
        <f ca="1">RasterBerekening</f>
        <v>#N/A</v>
      </c>
      <c r="R34" t="e">
        <f ca="1">RasterBerekening</f>
        <v>#N/A</v>
      </c>
      <c r="S34" t="e">
        <f ca="1">RasterBerekening</f>
        <v>#N/A</v>
      </c>
      <c r="T34" t="e">
        <f ca="1">RasterBerekening</f>
        <v>#N/A</v>
      </c>
      <c r="U34" t="e">
        <f ca="1">RasterBerekening</f>
        <v>#N/A</v>
      </c>
      <c r="V34" t="e">
        <f ca="1">RasterBerekening</f>
        <v>#N/A</v>
      </c>
      <c r="W34" t="e">
        <f ca="1">RasterBerekening</f>
        <v>#N/A</v>
      </c>
      <c r="X34" t="e">
        <f ca="1">RasterBerekening</f>
        <v>#N/A</v>
      </c>
      <c r="Y34" t="e">
        <f ca="1">RasterBerekening</f>
        <v>#N/A</v>
      </c>
      <c r="Z34" t="e">
        <f ca="1">RasterBerekening</f>
        <v>#N/A</v>
      </c>
      <c r="AA34" t="e">
        <f ca="1">RasterBerekening</f>
        <v>#N/A</v>
      </c>
      <c r="AB34" t="e">
        <f ca="1">RasterBerekening</f>
        <v>#N/A</v>
      </c>
      <c r="AC34" t="e">
        <f ca="1">RasterBerekening</f>
        <v>#N/A</v>
      </c>
      <c r="AD34" t="e">
        <f ca="1">RasterBerekening</f>
        <v>#N/A</v>
      </c>
      <c r="AE34" t="e">
        <f ca="1">RasterBerekening</f>
        <v>#N/A</v>
      </c>
      <c r="AF34" t="e">
        <f ca="1">RasterBerekening</f>
        <v>#N/A</v>
      </c>
      <c r="AG34" t="e">
        <f ca="1">RasterBerekening</f>
        <v>#N/A</v>
      </c>
      <c r="AH34" t="e">
        <f ca="1">RasterBerekening</f>
        <v>#N/A</v>
      </c>
      <c r="AI34" t="e">
        <f ca="1">RasterBerekening</f>
        <v>#N/A</v>
      </c>
    </row>
    <row r="35" spans="1:35" x14ac:dyDescent="0.2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INDEX(Activiteiten[ACTIVITEIT],MATCH($C35,Activiteiten[Id],0))</f>
        <v>#N/A</v>
      </c>
      <c r="E35" t="e">
        <f ca="1">RasterBerekening</f>
        <v>#N/A</v>
      </c>
      <c r="F35" t="e">
        <f ca="1">RasterBerekening</f>
        <v>#N/A</v>
      </c>
      <c r="G35" t="e">
        <f ca="1">RasterBerekening</f>
        <v>#N/A</v>
      </c>
      <c r="H35" t="e">
        <f ca="1">RasterBerekening</f>
        <v>#N/A</v>
      </c>
      <c r="I35" t="e">
        <f ca="1">RasterBerekening</f>
        <v>#N/A</v>
      </c>
      <c r="J35" t="e">
        <f ca="1">RasterBerekening</f>
        <v>#N/A</v>
      </c>
      <c r="K35" t="e">
        <f ca="1">RasterBerekening</f>
        <v>#N/A</v>
      </c>
      <c r="L35" t="e">
        <f ca="1">RasterBerekening</f>
        <v>#N/A</v>
      </c>
      <c r="M35" t="e">
        <f ca="1">RasterBerekening</f>
        <v>#N/A</v>
      </c>
      <c r="N35" t="e">
        <f ca="1">RasterBerekening</f>
        <v>#N/A</v>
      </c>
      <c r="O35" t="e">
        <f ca="1">RasterBerekening</f>
        <v>#N/A</v>
      </c>
      <c r="P35" t="e">
        <f ca="1">RasterBerekening</f>
        <v>#N/A</v>
      </c>
      <c r="Q35" t="e">
        <f ca="1">RasterBerekening</f>
        <v>#N/A</v>
      </c>
      <c r="R35" t="e">
        <f ca="1">RasterBerekening</f>
        <v>#N/A</v>
      </c>
      <c r="S35" t="e">
        <f ca="1">RasterBerekening</f>
        <v>#N/A</v>
      </c>
      <c r="T35" t="e">
        <f ca="1">RasterBerekening</f>
        <v>#N/A</v>
      </c>
      <c r="U35" t="e">
        <f ca="1">RasterBerekening</f>
        <v>#N/A</v>
      </c>
      <c r="V35" t="e">
        <f ca="1">RasterBerekening</f>
        <v>#N/A</v>
      </c>
      <c r="W35" t="e">
        <f ca="1">RasterBerekening</f>
        <v>#N/A</v>
      </c>
      <c r="X35" t="e">
        <f ca="1">RasterBerekening</f>
        <v>#N/A</v>
      </c>
      <c r="Y35" t="e">
        <f ca="1">RasterBerekening</f>
        <v>#N/A</v>
      </c>
      <c r="Z35" t="e">
        <f ca="1">RasterBerekening</f>
        <v>#N/A</v>
      </c>
      <c r="AA35" t="e">
        <f ca="1">RasterBerekening</f>
        <v>#N/A</v>
      </c>
      <c r="AB35" t="e">
        <f ca="1">RasterBerekening</f>
        <v>#N/A</v>
      </c>
      <c r="AC35" t="e">
        <f ca="1">RasterBerekening</f>
        <v>#N/A</v>
      </c>
      <c r="AD35" t="e">
        <f ca="1">RasterBerekening</f>
        <v>#N/A</v>
      </c>
      <c r="AE35" t="e">
        <f ca="1">RasterBerekening</f>
        <v>#N/A</v>
      </c>
      <c r="AF35" t="e">
        <f ca="1">RasterBerekening</f>
        <v>#N/A</v>
      </c>
      <c r="AG35" t="e">
        <f ca="1">RasterBerekening</f>
        <v>#N/A</v>
      </c>
      <c r="AH35" t="e">
        <f ca="1">RasterBerekening</f>
        <v>#N/A</v>
      </c>
      <c r="AI35" t="e">
        <f ca="1">RasterBerekening</f>
        <v>#N/A</v>
      </c>
    </row>
    <row r="36" spans="1:35" x14ac:dyDescent="0.2">
      <c r="A36">
        <f t="shared" si="3"/>
        <v>7.3000000000000007</v>
      </c>
      <c r="B36">
        <v>5</v>
      </c>
      <c r="C36">
        <f t="shared" ca="1" si="2"/>
        <v>2</v>
      </c>
      <c r="D36" t="str">
        <f ca="1">INDEX(Activiteiten[ACTIVITEIT],MATCH($C36,Activiteiten[Id],0))</f>
        <v>PvA</v>
      </c>
      <c r="E36">
        <f ca="1">RasterBerekening</f>
        <v>7.3000000000000007</v>
      </c>
      <c r="F36">
        <f ca="1">RasterBerekening</f>
        <v>7.3000000000000007</v>
      </c>
      <c r="G36">
        <f ca="1">RasterBerekening</f>
        <v>7.3000000000000007</v>
      </c>
      <c r="H36">
        <f ca="1">RasterBerekening</f>
        <v>7.3000000000000007</v>
      </c>
      <c r="I36">
        <f ca="1">RasterBerekening</f>
        <v>7.3000000000000007</v>
      </c>
      <c r="J36">
        <f ca="1">RasterBerekening</f>
        <v>7.3000000000000007</v>
      </c>
      <c r="K36" t="e">
        <f ca="1">RasterBerekening</f>
        <v>#N/A</v>
      </c>
      <c r="L36" t="e">
        <f ca="1">RasterBerekening</f>
        <v>#N/A</v>
      </c>
      <c r="M36" t="e">
        <f ca="1">RasterBerekening</f>
        <v>#N/A</v>
      </c>
      <c r="N36" t="e">
        <f ca="1">RasterBerekening</f>
        <v>#N/A</v>
      </c>
      <c r="O36" t="e">
        <f ca="1">RasterBerekening</f>
        <v>#N/A</v>
      </c>
      <c r="P36" t="e">
        <f ca="1">RasterBerekening</f>
        <v>#N/A</v>
      </c>
      <c r="Q36" t="e">
        <f ca="1">RasterBerekening</f>
        <v>#N/A</v>
      </c>
      <c r="R36" t="e">
        <f ca="1">RasterBerekening</f>
        <v>#N/A</v>
      </c>
      <c r="S36" t="e">
        <f ca="1">RasterBerekening</f>
        <v>#N/A</v>
      </c>
      <c r="T36" t="e">
        <f ca="1">RasterBerekening</f>
        <v>#N/A</v>
      </c>
      <c r="U36" t="e">
        <f ca="1">RasterBerekening</f>
        <v>#N/A</v>
      </c>
      <c r="V36" t="e">
        <f ca="1">RasterBerekening</f>
        <v>#N/A</v>
      </c>
      <c r="W36" t="e">
        <f ca="1">RasterBerekening</f>
        <v>#N/A</v>
      </c>
      <c r="X36" t="e">
        <f ca="1">RasterBerekening</f>
        <v>#N/A</v>
      </c>
      <c r="Y36" t="e">
        <f ca="1">RasterBerekening</f>
        <v>#N/A</v>
      </c>
      <c r="Z36" t="e">
        <f ca="1">RasterBerekening</f>
        <v>#N/A</v>
      </c>
      <c r="AA36" t="e">
        <f ca="1">RasterBerekening</f>
        <v>#N/A</v>
      </c>
      <c r="AB36" t="e">
        <f ca="1">RasterBerekening</f>
        <v>#N/A</v>
      </c>
      <c r="AC36" t="e">
        <f ca="1">RasterBerekening</f>
        <v>#N/A</v>
      </c>
      <c r="AD36" t="e">
        <f ca="1">RasterBerekening</f>
        <v>#N/A</v>
      </c>
      <c r="AE36" t="e">
        <f ca="1">RasterBerekening</f>
        <v>#N/A</v>
      </c>
      <c r="AF36" t="e">
        <f ca="1">RasterBerekening</f>
        <v>#N/A</v>
      </c>
      <c r="AG36" t="e">
        <f ca="1">RasterBerekening</f>
        <v>#N/A</v>
      </c>
      <c r="AH36" t="e">
        <f ca="1">RasterBerekening</f>
        <v>#N/A</v>
      </c>
      <c r="AI36" t="e">
        <f ca="1">RasterBerekening</f>
        <v>#N/A</v>
      </c>
    </row>
    <row r="37" spans="1:35" x14ac:dyDescent="0.2">
      <c r="A37">
        <f t="shared" si="3"/>
        <v>6.3000000000000007</v>
      </c>
      <c r="B37">
        <v>6</v>
      </c>
      <c r="C37">
        <f t="shared" ca="1" si="2"/>
        <v>4</v>
      </c>
      <c r="D37" t="str">
        <f ca="1">INDEX(Activiteiten[ACTIVITEIT],MATCH($C37,Activiteiten[Id],0))</f>
        <v>FO</v>
      </c>
      <c r="E37" t="e">
        <f ca="1">RasterBerekening</f>
        <v>#N/A</v>
      </c>
      <c r="F37" t="e">
        <f ca="1">RasterBerekening</f>
        <v>#N/A</v>
      </c>
      <c r="G37" t="e">
        <f ca="1">RasterBerekening</f>
        <v>#N/A</v>
      </c>
      <c r="H37" t="e">
        <f ca="1">RasterBerekening</f>
        <v>#N/A</v>
      </c>
      <c r="I37" t="e">
        <f ca="1">RasterBerekening</f>
        <v>#N/A</v>
      </c>
      <c r="J37">
        <f ca="1">RasterBerekening</f>
        <v>6.3000000000000007</v>
      </c>
      <c r="K37">
        <f ca="1">RasterBerekening</f>
        <v>6.3000000000000007</v>
      </c>
      <c r="L37">
        <f ca="1">RasterBerekening</f>
        <v>6.3000000000000007</v>
      </c>
      <c r="M37">
        <f ca="1">RasterBerekening</f>
        <v>6.3000000000000007</v>
      </c>
      <c r="N37">
        <f ca="1">RasterBerekening</f>
        <v>6.3000000000000007</v>
      </c>
      <c r="O37" t="e">
        <f ca="1">RasterBerekening</f>
        <v>#N/A</v>
      </c>
      <c r="P37" t="e">
        <f ca="1">RasterBerekening</f>
        <v>#N/A</v>
      </c>
      <c r="Q37" t="e">
        <f ca="1">RasterBerekening</f>
        <v>#N/A</v>
      </c>
      <c r="R37" t="e">
        <f ca="1">RasterBerekening</f>
        <v>#N/A</v>
      </c>
      <c r="S37" t="e">
        <f ca="1">RasterBerekening</f>
        <v>#N/A</v>
      </c>
      <c r="T37" t="e">
        <f ca="1">RasterBerekening</f>
        <v>#N/A</v>
      </c>
      <c r="U37" t="e">
        <f ca="1">RasterBerekening</f>
        <v>#N/A</v>
      </c>
      <c r="V37" t="e">
        <f ca="1">RasterBerekening</f>
        <v>#N/A</v>
      </c>
      <c r="W37" t="e">
        <f ca="1">RasterBerekening</f>
        <v>#N/A</v>
      </c>
      <c r="X37" t="e">
        <f ca="1">RasterBerekening</f>
        <v>#N/A</v>
      </c>
      <c r="Y37" t="e">
        <f ca="1">RasterBerekening</f>
        <v>#N/A</v>
      </c>
      <c r="Z37" t="e">
        <f ca="1">RasterBerekening</f>
        <v>#N/A</v>
      </c>
      <c r="AA37" t="e">
        <f ca="1">RasterBerekening</f>
        <v>#N/A</v>
      </c>
      <c r="AB37" t="e">
        <f ca="1">RasterBerekening</f>
        <v>#N/A</v>
      </c>
      <c r="AC37" t="e">
        <f ca="1">RasterBerekening</f>
        <v>#N/A</v>
      </c>
      <c r="AD37" t="e">
        <f ca="1">RasterBerekening</f>
        <v>#N/A</v>
      </c>
      <c r="AE37" t="e">
        <f ca="1">RasterBerekening</f>
        <v>#N/A</v>
      </c>
      <c r="AF37" t="e">
        <f ca="1">RasterBerekening</f>
        <v>#N/A</v>
      </c>
      <c r="AG37" t="e">
        <f ca="1">RasterBerekening</f>
        <v>#N/A</v>
      </c>
      <c r="AH37" t="e">
        <f ca="1">RasterBerekening</f>
        <v>#N/A</v>
      </c>
      <c r="AI37" t="e">
        <f ca="1">RasterBerekening</f>
        <v>#N/A</v>
      </c>
    </row>
    <row r="38" spans="1:35" x14ac:dyDescent="0.2">
      <c r="A38">
        <f t="shared" si="3"/>
        <v>5.3000000000000007</v>
      </c>
      <c r="B38">
        <v>7</v>
      </c>
      <c r="C38">
        <f t="shared" ca="1" si="2"/>
        <v>5</v>
      </c>
      <c r="D38" t="str">
        <f ca="1">INDEX(Activiteiten[ACTIVITEIT],MATCH($C38,Activiteiten[Id],0))</f>
        <v>Maken applicatie</v>
      </c>
      <c r="E38">
        <f ca="1">RasterBerekening</f>
        <v>5.3000000000000007</v>
      </c>
      <c r="F38">
        <f ca="1">RasterBerekening</f>
        <v>5.3000000000000007</v>
      </c>
      <c r="G38">
        <f ca="1">RasterBerekening</f>
        <v>5.3000000000000007</v>
      </c>
      <c r="H38">
        <f ca="1">RasterBerekening</f>
        <v>5.3000000000000007</v>
      </c>
      <c r="I38">
        <f ca="1">RasterBerekening</f>
        <v>5.3000000000000007</v>
      </c>
      <c r="J38">
        <f ca="1">RasterBerekening</f>
        <v>5.3000000000000007</v>
      </c>
      <c r="K38">
        <f ca="1">RasterBerekening</f>
        <v>5.3000000000000007</v>
      </c>
      <c r="L38">
        <f ca="1">RasterBerekening</f>
        <v>5.3000000000000007</v>
      </c>
      <c r="M38">
        <f ca="1">RasterBerekening</f>
        <v>5.3000000000000007</v>
      </c>
      <c r="N38">
        <f ca="1">RasterBerekening</f>
        <v>5.3000000000000007</v>
      </c>
      <c r="O38">
        <f ca="1">RasterBerekening</f>
        <v>5.3000000000000007</v>
      </c>
      <c r="P38">
        <f ca="1">RasterBerekening</f>
        <v>5.3000000000000007</v>
      </c>
      <c r="Q38">
        <f ca="1">RasterBerekening</f>
        <v>5.3000000000000007</v>
      </c>
      <c r="R38" t="e">
        <f ca="1">RasterBerekening</f>
        <v>#N/A</v>
      </c>
      <c r="S38" t="e">
        <f ca="1">RasterBerekening</f>
        <v>#N/A</v>
      </c>
      <c r="T38" t="e">
        <f ca="1">RasterBerekening</f>
        <v>#N/A</v>
      </c>
      <c r="U38" t="e">
        <f ca="1">RasterBerekening</f>
        <v>#N/A</v>
      </c>
      <c r="V38" t="e">
        <f ca="1">RasterBerekening</f>
        <v>#N/A</v>
      </c>
      <c r="W38" t="e">
        <f ca="1">RasterBerekening</f>
        <v>#N/A</v>
      </c>
      <c r="X38" t="e">
        <f ca="1">RasterBerekening</f>
        <v>#N/A</v>
      </c>
      <c r="Y38" t="e">
        <f ca="1">RasterBerekening</f>
        <v>#N/A</v>
      </c>
      <c r="Z38" t="e">
        <f ca="1">RasterBerekening</f>
        <v>#N/A</v>
      </c>
      <c r="AA38" t="e">
        <f ca="1">RasterBerekening</f>
        <v>#N/A</v>
      </c>
      <c r="AB38" t="e">
        <f ca="1">RasterBerekening</f>
        <v>#N/A</v>
      </c>
      <c r="AC38" t="e">
        <f ca="1">RasterBerekening</f>
        <v>#N/A</v>
      </c>
      <c r="AD38" t="e">
        <f ca="1">RasterBerekening</f>
        <v>#N/A</v>
      </c>
      <c r="AE38" t="e">
        <f ca="1">RasterBerekening</f>
        <v>#N/A</v>
      </c>
      <c r="AF38" t="e">
        <f ca="1">RasterBerekening</f>
        <v>#N/A</v>
      </c>
      <c r="AG38" t="e">
        <f ca="1">RasterBerekening</f>
        <v>#N/A</v>
      </c>
      <c r="AH38" t="e">
        <f ca="1">RasterBerekening</f>
        <v>#N/A</v>
      </c>
      <c r="AI38" t="e">
        <f ca="1">RasterBerekening</f>
        <v>#N/A</v>
      </c>
    </row>
    <row r="39" spans="1:35" x14ac:dyDescent="0.2">
      <c r="A39">
        <f t="shared" si="3"/>
        <v>4.3000000000000007</v>
      </c>
      <c r="B39">
        <v>8</v>
      </c>
      <c r="C39">
        <f t="shared" ca="1" si="2"/>
        <v>6</v>
      </c>
      <c r="D39" t="str">
        <f ca="1">INDEX(Activiteiten[ACTIVITEIT],MATCH($C39,Activiteiten[Id],0))</f>
        <v>Opleveren</v>
      </c>
      <c r="E39" t="e">
        <f ca="1">RasterBerekening</f>
        <v>#N/A</v>
      </c>
      <c r="F39" t="e">
        <f ca="1">RasterBerekening</f>
        <v>#N/A</v>
      </c>
      <c r="G39" t="e">
        <f ca="1">RasterBerekening</f>
        <v>#N/A</v>
      </c>
      <c r="H39" t="e">
        <f ca="1">RasterBerekening</f>
        <v>#N/A</v>
      </c>
      <c r="I39" t="e">
        <f ca="1">RasterBerekening</f>
        <v>#N/A</v>
      </c>
      <c r="J39" t="e">
        <f ca="1">RasterBerekening</f>
        <v>#N/A</v>
      </c>
      <c r="K39" t="e">
        <f ca="1">RasterBerekening</f>
        <v>#N/A</v>
      </c>
      <c r="L39" t="e">
        <f ca="1">RasterBerekening</f>
        <v>#N/A</v>
      </c>
      <c r="M39" t="e">
        <f ca="1">RasterBerekening</f>
        <v>#N/A</v>
      </c>
      <c r="N39" t="e">
        <f ca="1">RasterBerekening</f>
        <v>#N/A</v>
      </c>
      <c r="O39" t="e">
        <f ca="1">RasterBerekening</f>
        <v>#N/A</v>
      </c>
      <c r="P39" t="e">
        <f ca="1">RasterBerekening</f>
        <v>#N/A</v>
      </c>
      <c r="Q39">
        <f ca="1">RasterBerekening</f>
        <v>4.3000000000000007</v>
      </c>
      <c r="R39" t="e">
        <f ca="1">RasterBerekening</f>
        <v>#N/A</v>
      </c>
      <c r="S39" t="e">
        <f ca="1">RasterBerekening</f>
        <v>#N/A</v>
      </c>
      <c r="T39" t="e">
        <f ca="1">RasterBerekening</f>
        <v>#N/A</v>
      </c>
      <c r="U39" t="e">
        <f ca="1">RasterBerekening</f>
        <v>#N/A</v>
      </c>
      <c r="V39" t="e">
        <f ca="1">RasterBerekening</f>
        <v>#N/A</v>
      </c>
      <c r="W39" t="e">
        <f ca="1">RasterBerekening</f>
        <v>#N/A</v>
      </c>
      <c r="X39" t="e">
        <f ca="1">RasterBerekening</f>
        <v>#N/A</v>
      </c>
      <c r="Y39" t="e">
        <f ca="1">RasterBerekening</f>
        <v>#N/A</v>
      </c>
      <c r="Z39" t="e">
        <f ca="1">RasterBerekening</f>
        <v>#N/A</v>
      </c>
      <c r="AA39" t="e">
        <f ca="1">RasterBerekening</f>
        <v>#N/A</v>
      </c>
      <c r="AB39" t="e">
        <f ca="1">RasterBerekening</f>
        <v>#N/A</v>
      </c>
      <c r="AC39" t="e">
        <f ca="1">RasterBerekening</f>
        <v>#N/A</v>
      </c>
      <c r="AD39" t="e">
        <f ca="1">RasterBerekening</f>
        <v>#N/A</v>
      </c>
      <c r="AE39" t="e">
        <f ca="1">RasterBerekening</f>
        <v>#N/A</v>
      </c>
      <c r="AF39" t="e">
        <f ca="1">RasterBerekening</f>
        <v>#N/A</v>
      </c>
      <c r="AG39" t="e">
        <f ca="1">RasterBerekening</f>
        <v>#N/A</v>
      </c>
      <c r="AH39" t="e">
        <f ca="1">RasterBerekening</f>
        <v>#N/A</v>
      </c>
      <c r="AI39" t="e">
        <f ca="1">RasterBerekening</f>
        <v>#N/A</v>
      </c>
    </row>
    <row r="40" spans="1:35" x14ac:dyDescent="0.2">
      <c r="A40">
        <f t="shared" si="3"/>
        <v>3.3000000000000007</v>
      </c>
      <c r="B40">
        <v>9</v>
      </c>
      <c r="C40">
        <f t="shared" ca="1" si="2"/>
        <v>12</v>
      </c>
      <c r="D40" t="str">
        <f ca="1">INDEX(Activiteiten[ACTIVITEIT],MATCH($C40,Activiteiten[Id],0))</f>
        <v>Einde van project</v>
      </c>
      <c r="E40" t="e">
        <f ca="1">RasterBerekening</f>
        <v>#N/A</v>
      </c>
      <c r="F40" t="e">
        <f ca="1">RasterBerekening</f>
        <v>#N/A</v>
      </c>
      <c r="G40" t="e">
        <f ca="1">RasterBerekening</f>
        <v>#N/A</v>
      </c>
      <c r="H40" t="e">
        <f ca="1">RasterBerekening</f>
        <v>#N/A</v>
      </c>
      <c r="I40" t="e">
        <f ca="1">RasterBerekening</f>
        <v>#N/A</v>
      </c>
      <c r="J40" t="e">
        <f ca="1">RasterBerekening</f>
        <v>#N/A</v>
      </c>
      <c r="K40" t="e">
        <f ca="1">RasterBerekening</f>
        <v>#N/A</v>
      </c>
      <c r="L40" t="e">
        <f ca="1">RasterBerekening</f>
        <v>#N/A</v>
      </c>
      <c r="M40" t="e">
        <f ca="1">RasterBerekening</f>
        <v>#N/A</v>
      </c>
      <c r="N40" t="e">
        <f ca="1">RasterBerekening</f>
        <v>#N/A</v>
      </c>
      <c r="O40" t="e">
        <f ca="1">RasterBerekening</f>
        <v>#N/A</v>
      </c>
      <c r="P40" t="e">
        <f ca="1">RasterBerekening</f>
        <v>#N/A</v>
      </c>
      <c r="Q40" t="e">
        <f ca="1">RasterBerekening</f>
        <v>#N/A</v>
      </c>
      <c r="R40">
        <f ca="1">RasterBerekening</f>
        <v>3.3000000000000007</v>
      </c>
      <c r="S40" t="e">
        <f ca="1">RasterBerekening</f>
        <v>#N/A</v>
      </c>
      <c r="T40" t="e">
        <f ca="1">RasterBerekening</f>
        <v>#N/A</v>
      </c>
      <c r="U40" t="e">
        <f ca="1">RasterBerekening</f>
        <v>#N/A</v>
      </c>
      <c r="V40" t="e">
        <f ca="1">RasterBerekening</f>
        <v>#N/A</v>
      </c>
      <c r="W40" t="e">
        <f ca="1">RasterBerekening</f>
        <v>#N/A</v>
      </c>
      <c r="X40" t="e">
        <f ca="1">RasterBerekening</f>
        <v>#N/A</v>
      </c>
      <c r="Y40" t="e">
        <f ca="1">RasterBerekening</f>
        <v>#N/A</v>
      </c>
      <c r="Z40" t="e">
        <f ca="1">RasterBerekening</f>
        <v>#N/A</v>
      </c>
      <c r="AA40" t="e">
        <f ca="1">RasterBerekening</f>
        <v>#N/A</v>
      </c>
      <c r="AB40" t="e">
        <f ca="1">RasterBerekening</f>
        <v>#N/A</v>
      </c>
      <c r="AC40" t="e">
        <f ca="1">RasterBerekening</f>
        <v>#N/A</v>
      </c>
      <c r="AD40" t="e">
        <f ca="1">RasterBerekening</f>
        <v>#N/A</v>
      </c>
      <c r="AE40" t="e">
        <f ca="1">RasterBerekening</f>
        <v>#N/A</v>
      </c>
      <c r="AF40" t="e">
        <f ca="1">RasterBerekening</f>
        <v>#N/A</v>
      </c>
      <c r="AG40" t="e">
        <f ca="1">RasterBerekening</f>
        <v>#N/A</v>
      </c>
      <c r="AH40" t="e">
        <f ca="1">RasterBerekening</f>
        <v>#N/A</v>
      </c>
      <c r="AI40" t="e">
        <f ca="1">RasterBerekening</f>
        <v>#N/A</v>
      </c>
    </row>
    <row r="43" spans="1:35" x14ac:dyDescent="0.2">
      <c r="E43" s="1">
        <f>E31</f>
        <v>42098</v>
      </c>
      <c r="F43" s="1">
        <f t="shared" ref="F43:AH43" si="4">F31</f>
        <v>42099</v>
      </c>
      <c r="G43" s="1">
        <f t="shared" si="4"/>
        <v>42100</v>
      </c>
      <c r="H43" s="1">
        <f t="shared" si="4"/>
        <v>42101</v>
      </c>
      <c r="I43" s="1">
        <f t="shared" si="4"/>
        <v>42102</v>
      </c>
      <c r="J43" s="1">
        <f t="shared" si="4"/>
        <v>42103</v>
      </c>
      <c r="K43" s="1">
        <f t="shared" si="4"/>
        <v>42104</v>
      </c>
      <c r="L43" s="1">
        <f t="shared" si="4"/>
        <v>42105</v>
      </c>
      <c r="M43" s="1">
        <f t="shared" si="4"/>
        <v>42106</v>
      </c>
      <c r="N43" s="1">
        <f t="shared" si="4"/>
        <v>42107</v>
      </c>
      <c r="O43" s="1">
        <f t="shared" si="4"/>
        <v>42108</v>
      </c>
      <c r="P43" s="1">
        <f t="shared" si="4"/>
        <v>42109</v>
      </c>
      <c r="Q43" s="1">
        <f t="shared" si="4"/>
        <v>42110</v>
      </c>
      <c r="R43" s="1">
        <f t="shared" si="4"/>
        <v>42111</v>
      </c>
      <c r="S43" s="1">
        <f t="shared" si="4"/>
        <v>42112</v>
      </c>
      <c r="T43" s="1">
        <f t="shared" si="4"/>
        <v>42113</v>
      </c>
      <c r="U43" s="1">
        <f t="shared" si="4"/>
        <v>42114</v>
      </c>
      <c r="V43" s="1">
        <f t="shared" si="4"/>
        <v>42115</v>
      </c>
      <c r="W43" s="1">
        <f t="shared" si="4"/>
        <v>42116</v>
      </c>
      <c r="X43" s="1">
        <f t="shared" si="4"/>
        <v>42117</v>
      </c>
      <c r="Y43" s="1">
        <f t="shared" si="4"/>
        <v>42118</v>
      </c>
      <c r="Z43" s="1">
        <f t="shared" si="4"/>
        <v>42119</v>
      </c>
      <c r="AA43" s="1">
        <f t="shared" si="4"/>
        <v>42120</v>
      </c>
      <c r="AB43" s="1">
        <f t="shared" si="4"/>
        <v>42121</v>
      </c>
      <c r="AC43" s="1">
        <f t="shared" si="4"/>
        <v>42122</v>
      </c>
      <c r="AD43" s="1">
        <f t="shared" si="4"/>
        <v>42123</v>
      </c>
      <c r="AE43" s="1">
        <f t="shared" si="4"/>
        <v>42124</v>
      </c>
      <c r="AF43" s="1">
        <f t="shared" si="4"/>
        <v>42125</v>
      </c>
      <c r="AG43" s="1">
        <f t="shared" si="4"/>
        <v>42126</v>
      </c>
      <c r="AH43" s="1">
        <f t="shared" si="4"/>
        <v>42127</v>
      </c>
    </row>
    <row r="44" spans="1:35" x14ac:dyDescent="0.2">
      <c r="C44" t="e">
        <f ca="1">C32</f>
        <v>#N/A</v>
      </c>
      <c r="D44" t="e">
        <f ca="1">UPPER(INDEX(Activiteiten[ACTIVITEIT],MATCH($C44,Activiteiten[Id],0)))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">
      <c r="C45" t="e">
        <f t="shared" ref="C45:C52" ca="1" si="6">C33</f>
        <v>#N/A</v>
      </c>
      <c r="D45" t="e">
        <f ca="1">UPPER(INDEX(Activiteiten[ACTIVITEIT],MATCH($C45,Activiteiten[Id],0)))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">
      <c r="C46" t="e">
        <f t="shared" ca="1" si="6"/>
        <v>#N/A</v>
      </c>
      <c r="D46" t="e">
        <f ca="1">UPPER(INDEX(Activiteiten[ACTIVITEIT],MATCH($C46,Activiteiten[Id],0)))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">
      <c r="C47" t="e">
        <f t="shared" ca="1" si="6"/>
        <v>#N/A</v>
      </c>
      <c r="D47" t="e">
        <f ca="1">UPPER(INDEX(Activiteiten[ACTIVITEIT],MATCH($C47,Activiteiten[Id],0)))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">
      <c r="C48">
        <f t="shared" ca="1" si="6"/>
        <v>2</v>
      </c>
      <c r="D48" t="str">
        <f ca="1">UPPER(INDEX(Activiteiten[ACTIVITEIT],MATCH($C48,Activiteiten[Id],0)))</f>
        <v>PVA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>
        <f t="shared" ca="1" si="10"/>
        <v>7.3000000000000007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">
      <c r="C49">
        <f t="shared" ca="1" si="6"/>
        <v>4</v>
      </c>
      <c r="D49" t="str">
        <f ca="1">UPPER(INDEX(Activiteiten[ACTIVITEIT],MATCH($C49,Activiteiten[Id],0)))</f>
        <v>FO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>
        <f t="shared" ca="1" si="11"/>
        <v>6.3000000000000007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2">
      <c r="C50">
        <f t="shared" ca="1" si="6"/>
        <v>5</v>
      </c>
      <c r="D50" t="str">
        <f ca="1">UPPER(INDEX(Activiteiten[ACTIVITEIT],MATCH($C50,Activiteiten[Id],0)))</f>
        <v>MAKEN APPLICATIE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>
        <f t="shared" ca="1" si="12"/>
        <v>5.3000000000000007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2">
      <c r="C51">
        <f t="shared" ca="1" si="6"/>
        <v>6</v>
      </c>
      <c r="D51" t="str">
        <f ca="1">UPPER(INDEX(Activiteiten[ACTIVITEIT],MATCH($C51,Activiteiten[Id],0)))</f>
        <v>OPLEVEREN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>
        <f t="shared" ca="1" si="13"/>
        <v>4.3000000000000007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2">
      <c r="C52">
        <f t="shared" ca="1" si="6"/>
        <v>12</v>
      </c>
      <c r="D52" t="str">
        <f ca="1">UPPER(INDEX(Activiteiten[ACTIVITEIT],MATCH($C52,Activiteiten[Id],0)))</f>
        <v>EINDE VAN PROJECT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>
        <f t="shared" ca="1" si="14"/>
        <v>3.3000000000000007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">
      <c r="E55" s="1">
        <f>E31</f>
        <v>42098</v>
      </c>
      <c r="F55" s="1">
        <f t="shared" ref="F55:AH55" si="15">F31</f>
        <v>42099</v>
      </c>
      <c r="G55" s="1">
        <f t="shared" si="15"/>
        <v>42100</v>
      </c>
      <c r="H55" s="1">
        <f t="shared" si="15"/>
        <v>42101</v>
      </c>
      <c r="I55" s="1">
        <f t="shared" si="15"/>
        <v>42102</v>
      </c>
      <c r="J55" s="1">
        <f t="shared" si="15"/>
        <v>42103</v>
      </c>
      <c r="K55" s="1">
        <f t="shared" si="15"/>
        <v>42104</v>
      </c>
      <c r="L55" s="1">
        <f t="shared" si="15"/>
        <v>42105</v>
      </c>
      <c r="M55" s="1">
        <f t="shared" si="15"/>
        <v>42106</v>
      </c>
      <c r="N55" s="1">
        <f t="shared" si="15"/>
        <v>42107</v>
      </c>
      <c r="O55" s="1">
        <f t="shared" si="15"/>
        <v>42108</v>
      </c>
      <c r="P55" s="1">
        <f t="shared" si="15"/>
        <v>42109</v>
      </c>
      <c r="Q55" s="1">
        <f t="shared" si="15"/>
        <v>42110</v>
      </c>
      <c r="R55" s="1">
        <f t="shared" si="15"/>
        <v>42111</v>
      </c>
      <c r="S55" s="1">
        <f t="shared" si="15"/>
        <v>42112</v>
      </c>
      <c r="T55" s="1">
        <f t="shared" si="15"/>
        <v>42113</v>
      </c>
      <c r="U55" s="1">
        <f t="shared" si="15"/>
        <v>42114</v>
      </c>
      <c r="V55" s="1">
        <f t="shared" si="15"/>
        <v>42115</v>
      </c>
      <c r="W55" s="1">
        <f t="shared" si="15"/>
        <v>42116</v>
      </c>
      <c r="X55" s="1">
        <f t="shared" si="15"/>
        <v>42117</v>
      </c>
      <c r="Y55" s="1">
        <f t="shared" si="15"/>
        <v>42118</v>
      </c>
      <c r="Z55" s="1">
        <f t="shared" si="15"/>
        <v>42119</v>
      </c>
      <c r="AA55" s="1">
        <f t="shared" si="15"/>
        <v>42120</v>
      </c>
      <c r="AB55" s="1">
        <f t="shared" si="15"/>
        <v>42121</v>
      </c>
      <c r="AC55" s="1">
        <f t="shared" si="15"/>
        <v>42122</v>
      </c>
      <c r="AD55" s="1">
        <f t="shared" si="15"/>
        <v>42123</v>
      </c>
      <c r="AE55" s="1">
        <f t="shared" si="15"/>
        <v>42124</v>
      </c>
      <c r="AF55" s="1">
        <f t="shared" si="15"/>
        <v>42125</v>
      </c>
      <c r="AG55" s="1">
        <f t="shared" si="15"/>
        <v>42126</v>
      </c>
      <c r="AH55" s="1">
        <f t="shared" si="15"/>
        <v>42127</v>
      </c>
    </row>
    <row r="56" spans="3:34" x14ac:dyDescent="0.2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>
        <f t="shared" ca="1" si="16"/>
        <v>5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2">
      <c r="D58" s="3">
        <f>DATE(YEAR(MIN(E55:AH55)),MONTH(MIN(E55:AH55)),1)</f>
        <v>42095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>
        <f t="shared" si="17"/>
        <v>0.5</v>
      </c>
      <c r="W58">
        <f t="shared" si="17"/>
        <v>0.5</v>
      </c>
      <c r="X58">
        <f t="shared" si="17"/>
        <v>0.5</v>
      </c>
      <c r="Y58">
        <f t="shared" si="17"/>
        <v>0.5</v>
      </c>
      <c r="Z58">
        <f t="shared" si="17"/>
        <v>0.5</v>
      </c>
      <c r="AA58">
        <f t="shared" si="17"/>
        <v>0.5</v>
      </c>
      <c r="AB58">
        <f t="shared" si="17"/>
        <v>0.5</v>
      </c>
      <c r="AC58">
        <f t="shared" si="17"/>
        <v>0.5</v>
      </c>
      <c r="AD58">
        <f t="shared" si="17"/>
        <v>0.5</v>
      </c>
      <c r="AE58">
        <f t="shared" si="17"/>
        <v>0.5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x14ac:dyDescent="0.2">
      <c r="D59" s="3" t="str">
        <f>TEXT(D58,"mmm jjjj") &amp; " - Top Band"</f>
        <v>apr 2015 -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>
        <f t="shared" si="18"/>
        <v>13</v>
      </c>
      <c r="W59">
        <f t="shared" si="18"/>
        <v>13</v>
      </c>
      <c r="X59">
        <f t="shared" si="18"/>
        <v>13</v>
      </c>
      <c r="Y59">
        <f t="shared" si="18"/>
        <v>13</v>
      </c>
      <c r="Z59">
        <f t="shared" si="18"/>
        <v>13</v>
      </c>
      <c r="AA59">
        <f t="shared" si="18"/>
        <v>13</v>
      </c>
      <c r="AB59">
        <f t="shared" si="18"/>
        <v>13</v>
      </c>
      <c r="AC59">
        <f t="shared" si="18"/>
        <v>13</v>
      </c>
      <c r="AD59">
        <f t="shared" si="18"/>
        <v>13</v>
      </c>
      <c r="AE59">
        <f t="shared" si="18"/>
        <v>13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2">
      <c r="D60" s="3"/>
    </row>
    <row r="61" spans="3:34" x14ac:dyDescent="0.2">
      <c r="D61" s="3">
        <f>EOMONTH(D58,0)+1</f>
        <v>42125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 t="e">
        <f t="shared" si="19"/>
        <v>#N/A</v>
      </c>
      <c r="W61" t="e">
        <f t="shared" si="19"/>
        <v>#N/A</v>
      </c>
      <c r="X61" t="e">
        <f t="shared" si="19"/>
        <v>#N/A</v>
      </c>
      <c r="Y61" t="e">
        <f t="shared" si="19"/>
        <v>#N/A</v>
      </c>
      <c r="Z61" t="e">
        <f t="shared" si="19"/>
        <v>#N/A</v>
      </c>
      <c r="AA61" t="e">
        <f t="shared" si="19"/>
        <v>#N/A</v>
      </c>
      <c r="AB61" t="e">
        <f t="shared" si="19"/>
        <v>#N/A</v>
      </c>
      <c r="AC61" t="e">
        <f t="shared" si="19"/>
        <v>#N/A</v>
      </c>
      <c r="AD61" t="e">
        <f t="shared" si="19"/>
        <v>#N/A</v>
      </c>
      <c r="AE61" t="e">
        <f t="shared" si="19"/>
        <v>#N/A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x14ac:dyDescent="0.2">
      <c r="D62" s="3" t="str">
        <f>TEXT(D61,"mmm jjjj") &amp; " - Top Band"</f>
        <v>mei 2015 -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 t="e">
        <f t="shared" si="20"/>
        <v>#N/A</v>
      </c>
      <c r="W62" t="e">
        <f t="shared" si="20"/>
        <v>#N/A</v>
      </c>
      <c r="X62" t="e">
        <f t="shared" si="20"/>
        <v>#N/A</v>
      </c>
      <c r="Y62" t="e">
        <f t="shared" si="20"/>
        <v>#N/A</v>
      </c>
      <c r="Z62" t="e">
        <f t="shared" si="20"/>
        <v>#N/A</v>
      </c>
      <c r="AA62" t="e">
        <f t="shared" si="20"/>
        <v>#N/A</v>
      </c>
      <c r="AB62" t="e">
        <f t="shared" si="20"/>
        <v>#N/A</v>
      </c>
      <c r="AC62" t="e">
        <f t="shared" si="20"/>
        <v>#N/A</v>
      </c>
      <c r="AD62" t="e">
        <f t="shared" si="20"/>
        <v>#N/A</v>
      </c>
      <c r="AE62" t="e">
        <f t="shared" si="20"/>
        <v>#N/A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2">
      <c r="D63" s="3"/>
    </row>
    <row r="65" spans="4:34" x14ac:dyDescent="0.2">
      <c r="D65" s="3">
        <f>D58+1</f>
        <v>42096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">
      <c r="D66" s="3">
        <f>D61+1</f>
        <v>42126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>
        <f t="shared" si="21"/>
        <v>0.5</v>
      </c>
      <c r="AH66" t="e">
        <f t="shared" si="21"/>
        <v>#N/A</v>
      </c>
    </row>
    <row r="69" spans="4:34" x14ac:dyDescent="0.2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">
      <c r="D70">
        <v>3</v>
      </c>
      <c r="E70" t="str">
        <f>LEFT(UPPER(TEXT(E55,"ddd")),$D70)</f>
        <v>ZA</v>
      </c>
      <c r="F70" t="str">
        <f t="shared" ref="F70:AH70" si="23">LEFT(UPPER(TEXT(F55,"ddd")),$D70)</f>
        <v>ZO</v>
      </c>
      <c r="G70" t="str">
        <f t="shared" si="23"/>
        <v>MA</v>
      </c>
      <c r="H70" t="str">
        <f t="shared" si="23"/>
        <v>DI</v>
      </c>
      <c r="I70" t="str">
        <f t="shared" si="23"/>
        <v>WO</v>
      </c>
      <c r="J70" t="str">
        <f t="shared" si="23"/>
        <v>DO</v>
      </c>
      <c r="K70" t="str">
        <f t="shared" si="23"/>
        <v>VR</v>
      </c>
      <c r="L70" t="str">
        <f t="shared" si="23"/>
        <v>ZA</v>
      </c>
      <c r="M70" t="str">
        <f t="shared" si="23"/>
        <v>ZO</v>
      </c>
      <c r="N70" t="str">
        <f t="shared" si="23"/>
        <v>MA</v>
      </c>
      <c r="O70" t="str">
        <f t="shared" si="23"/>
        <v>DI</v>
      </c>
      <c r="P70" t="str">
        <f t="shared" si="23"/>
        <v>WO</v>
      </c>
      <c r="Q70" t="str">
        <f t="shared" si="23"/>
        <v>DO</v>
      </c>
      <c r="R70" t="str">
        <f t="shared" si="23"/>
        <v>VR</v>
      </c>
      <c r="S70" t="str">
        <f t="shared" si="23"/>
        <v>ZA</v>
      </c>
      <c r="T70" t="str">
        <f t="shared" si="23"/>
        <v>ZO</v>
      </c>
      <c r="U70" t="str">
        <f t="shared" si="23"/>
        <v>MA</v>
      </c>
      <c r="V70" t="str">
        <f t="shared" si="23"/>
        <v>DI</v>
      </c>
      <c r="W70" t="str">
        <f t="shared" si="23"/>
        <v>WO</v>
      </c>
      <c r="X70" t="str">
        <f t="shared" si="23"/>
        <v>DO</v>
      </c>
      <c r="Y70" t="str">
        <f t="shared" si="23"/>
        <v>VR</v>
      </c>
      <c r="Z70" t="str">
        <f t="shared" si="23"/>
        <v>ZA</v>
      </c>
      <c r="AA70" t="str">
        <f t="shared" si="23"/>
        <v>ZO</v>
      </c>
      <c r="AB70" t="str">
        <f t="shared" si="23"/>
        <v>MA</v>
      </c>
      <c r="AC70" t="str">
        <f t="shared" si="23"/>
        <v>DI</v>
      </c>
      <c r="AD70" t="str">
        <f t="shared" si="23"/>
        <v>WO</v>
      </c>
      <c r="AE70" t="str">
        <f t="shared" si="23"/>
        <v>DO</v>
      </c>
      <c r="AF70" t="str">
        <f t="shared" si="23"/>
        <v>VR</v>
      </c>
      <c r="AG70" t="str">
        <f t="shared" si="23"/>
        <v>ZA</v>
      </c>
      <c r="AH70" t="str">
        <f t="shared" si="23"/>
        <v>ZO</v>
      </c>
    </row>
    <row r="71" spans="4:34" x14ac:dyDescent="0.2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">
      <c r="E72" t="str">
        <f>TEXT(E55,"dd")</f>
        <v>04</v>
      </c>
      <c r="F72" t="str">
        <f t="shared" ref="F72:AH72" si="24">TEXT(F55,"dd")</f>
        <v>05</v>
      </c>
      <c r="G72" t="str">
        <f t="shared" si="24"/>
        <v>06</v>
      </c>
      <c r="H72" t="str">
        <f t="shared" si="24"/>
        <v>07</v>
      </c>
      <c r="I72" t="str">
        <f t="shared" si="24"/>
        <v>08</v>
      </c>
      <c r="J72" t="str">
        <f t="shared" si="24"/>
        <v>09</v>
      </c>
      <c r="K72" t="str">
        <f t="shared" si="24"/>
        <v>10</v>
      </c>
      <c r="L72" t="str">
        <f t="shared" si="24"/>
        <v>11</v>
      </c>
      <c r="M72" t="str">
        <f t="shared" si="24"/>
        <v>12</v>
      </c>
      <c r="N72" t="str">
        <f t="shared" si="24"/>
        <v>13</v>
      </c>
      <c r="O72" t="str">
        <f t="shared" si="24"/>
        <v>14</v>
      </c>
      <c r="P72" t="str">
        <f t="shared" si="24"/>
        <v>15</v>
      </c>
      <c r="Q72" t="str">
        <f t="shared" si="24"/>
        <v>16</v>
      </c>
      <c r="R72" t="str">
        <f t="shared" si="24"/>
        <v>17</v>
      </c>
      <c r="S72" t="str">
        <f t="shared" si="24"/>
        <v>18</v>
      </c>
      <c r="T72" t="str">
        <f t="shared" si="24"/>
        <v>19</v>
      </c>
      <c r="U72" t="str">
        <f t="shared" si="24"/>
        <v>20</v>
      </c>
      <c r="V72" t="str">
        <f t="shared" si="24"/>
        <v>21</v>
      </c>
      <c r="W72" t="str">
        <f t="shared" si="24"/>
        <v>22</v>
      </c>
      <c r="X72" t="str">
        <f t="shared" si="24"/>
        <v>23</v>
      </c>
      <c r="Y72" t="str">
        <f t="shared" si="24"/>
        <v>24</v>
      </c>
      <c r="Z72" t="str">
        <f t="shared" si="24"/>
        <v>25</v>
      </c>
      <c r="AA72" t="str">
        <f t="shared" si="24"/>
        <v>26</v>
      </c>
      <c r="AB72" t="str">
        <f t="shared" si="24"/>
        <v>27</v>
      </c>
      <c r="AC72" t="str">
        <f t="shared" si="24"/>
        <v>28</v>
      </c>
      <c r="AD72" t="str">
        <f t="shared" si="24"/>
        <v>29</v>
      </c>
      <c r="AE72" t="str">
        <f t="shared" si="24"/>
        <v>30</v>
      </c>
      <c r="AF72" t="str">
        <f t="shared" si="24"/>
        <v>01</v>
      </c>
      <c r="AG72" t="str">
        <f t="shared" si="24"/>
        <v>02</v>
      </c>
      <c r="AH72" t="str">
        <f t="shared" si="24"/>
        <v>03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Projecttijdlijn</vt:lpstr>
      <vt:lpstr>Berekening</vt:lpstr>
      <vt:lpstr>Startdatum</vt:lpstr>
      <vt:lpstr>StartdatumWindow</vt:lpstr>
      <vt:lpstr>VensterDagen</vt:lpstr>
      <vt:lpstr>VensterVerschuiving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2015-03-18T13:50:52Z</dcterms:created>
  <dcterms:modified xsi:type="dcterms:W3CDTF">2015-04-09T09:29:44Z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TC029300439991</vt:lpwstr>
  </property>
</Properties>
</file>