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(Activities[Id]=calcs!$C1)*(Activities[START]&lt;=calcs!A$31)*((Activities[EIND]&gt;=calcs!A$31)+(LEN(Activities[EIND])=0)*(Activities[START]=calcs!A$31))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23" i="1" l="1"/>
  <c r="D34" i="1" s="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Z35" i="2" l="1"/>
  <c r="U35" i="2"/>
  <c r="R35" i="2"/>
  <c r="I35" i="2"/>
  <c r="AH35" i="2"/>
  <c r="K35" i="2"/>
  <c r="AF35" i="2"/>
  <c r="E35" i="2"/>
  <c r="H35" i="2"/>
  <c r="W35" i="2"/>
  <c r="AG35" i="2"/>
  <c r="X35" i="2"/>
  <c r="T35" i="2"/>
  <c r="F35" i="2"/>
  <c r="AB35" i="2"/>
  <c r="D35" i="2"/>
  <c r="AA35" i="2"/>
  <c r="Z47" i="2" s="1"/>
  <c r="AD35" i="2"/>
  <c r="L35" i="2"/>
  <c r="S35" i="2"/>
  <c r="J35" i="2"/>
  <c r="M35" i="2"/>
  <c r="G35" i="2"/>
  <c r="AC35" i="2"/>
  <c r="O35" i="2"/>
  <c r="Q35" i="2"/>
  <c r="P35" i="2"/>
  <c r="N35" i="2"/>
  <c r="V35" i="2"/>
  <c r="Y35" i="2"/>
  <c r="AE35" i="2"/>
  <c r="AE47" i="2" s="1"/>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I47" i="2" l="1"/>
  <c r="Q47" i="2"/>
  <c r="V47" i="2"/>
  <c r="U47" i="2"/>
  <c r="T47" i="2"/>
  <c r="AG47" i="2"/>
  <c r="AH47" i="2"/>
  <c r="K47" i="2"/>
  <c r="J47" i="2"/>
  <c r="S47" i="2"/>
  <c r="AF47" i="2"/>
  <c r="AC47" i="2"/>
  <c r="W47" i="2"/>
  <c r="H47" i="2"/>
  <c r="G47" i="2"/>
  <c r="N47" i="2"/>
  <c r="L47" i="2"/>
  <c r="O47" i="2"/>
  <c r="X47" i="2"/>
  <c r="R47" i="2"/>
  <c r="AA47" i="2"/>
  <c r="AD47" i="2"/>
  <c r="AB47" i="2"/>
  <c r="Y47" i="2"/>
  <c r="M47" i="2"/>
  <c r="P47" i="2"/>
  <c r="F47" i="2"/>
  <c r="E47" i="2"/>
  <c r="AB46" i="2"/>
  <c r="AC46" i="2"/>
  <c r="S46" i="2"/>
  <c r="F48" i="2"/>
  <c r="T48"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<sst xmlns="http://schemas.openxmlformats.org/spreadsheetml/2006/main" count="30" uniqueCount="30">
  <si>
    <t>Activity</t>
  </si>
  <si>
    <t>Start</t>
  </si>
  <si>
    <t>Window</t>
  </si>
  <si>
    <t>Offset</t>
  </si>
  <si>
    <t>Calc Window Start</t>
  </si>
  <si>
    <t>Id</t>
  </si>
  <si>
    <t>Series</t>
  </si>
  <si>
    <t>Activity Id</t>
  </si>
  <si>
    <t>Position</t>
  </si>
  <si>
    <t>*** This sheet should remain hidden ***</t>
  </si>
  <si>
    <t>Today:</t>
  </si>
  <si>
    <t>Current Day</t>
  </si>
  <si>
    <t>Window Activities:</t>
  </si>
  <si>
    <t>START</t>
  </si>
  <si>
    <t>PROJECTTIJDLIJN</t>
  </si>
  <si>
    <t xml:space="preserve">GEEF BEGINDATUM OP: </t>
  </si>
  <si>
    <t>ACTIVITEIT</t>
  </si>
  <si>
    <t>EIND</t>
  </si>
  <si>
    <t>NOTITIES</t>
  </si>
  <si>
    <t>Start Project</t>
  </si>
  <si>
    <t>Einde Project</t>
  </si>
  <si>
    <t>Onderzoek doen</t>
  </si>
  <si>
    <t>Informatiebehoefte</t>
  </si>
  <si>
    <t>Plan van Aanpak</t>
  </si>
  <si>
    <t>Functioneel Ontwerp</t>
  </si>
  <si>
    <t>Technisch Ontwerp</t>
  </si>
  <si>
    <t>Realiseren</t>
  </si>
  <si>
    <t>Testen</t>
  </si>
  <si>
    <t>Opleveren</t>
  </si>
  <si>
    <t>Onderzoek doen over C++ en de Arduino API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</si>
</sst>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42253</c:v>
                </c:pt>
                <c:pt idx="1">
                  <c:v>42254</c:v>
                </c:pt>
                <c:pt idx="2">
                  <c:v>42255</c:v>
                </c:pt>
                <c:pt idx="3">
                  <c:v>42256</c:v>
                </c:pt>
                <c:pt idx="4">
                  <c:v>42257</c:v>
                </c:pt>
                <c:pt idx="5">
                  <c:v>42258</c:v>
                </c:pt>
                <c:pt idx="6">
                  <c:v>42259</c:v>
                </c:pt>
                <c:pt idx="7">
                  <c:v>42260</c:v>
                </c:pt>
                <c:pt idx="8">
                  <c:v>42261</c:v>
                </c:pt>
                <c:pt idx="9">
                  <c:v>42262</c:v>
                </c:pt>
                <c:pt idx="10">
                  <c:v>42263</c:v>
                </c:pt>
                <c:pt idx="11">
                  <c:v>42264</c:v>
                </c:pt>
                <c:pt idx="12">
                  <c:v>42265</c:v>
                </c:pt>
                <c:pt idx="13">
                  <c:v>42266</c:v>
                </c:pt>
                <c:pt idx="14">
                  <c:v>42267</c:v>
                </c:pt>
                <c:pt idx="15">
                  <c:v>42268</c:v>
                </c:pt>
                <c:pt idx="16">
                  <c:v>42269</c:v>
                </c:pt>
                <c:pt idx="17">
                  <c:v>42270</c:v>
                </c:pt>
                <c:pt idx="18">
                  <c:v>42271</c:v>
                </c:pt>
                <c:pt idx="19">
                  <c:v>42272</c:v>
                </c:pt>
                <c:pt idx="20">
                  <c:v>42273</c:v>
                </c:pt>
                <c:pt idx="21">
                  <c:v>42274</c:v>
                </c:pt>
                <c:pt idx="22">
                  <c:v>42275</c:v>
                </c:pt>
                <c:pt idx="23">
                  <c:v>42276</c:v>
                </c:pt>
                <c:pt idx="24">
                  <c:v>42277</c:v>
                </c:pt>
                <c:pt idx="25">
                  <c:v>42278</c:v>
                </c:pt>
                <c:pt idx="26">
                  <c:v>42279</c:v>
                </c:pt>
                <c:pt idx="27">
                  <c:v>42280</c:v>
                </c:pt>
                <c:pt idx="28">
                  <c:v>42281</c:v>
                </c:pt>
                <c:pt idx="29">
                  <c:v>42282</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42253</c:v>
                </c:pt>
                <c:pt idx="1">
                  <c:v>42254</c:v>
                </c:pt>
                <c:pt idx="2">
                  <c:v>42255</c:v>
                </c:pt>
                <c:pt idx="3">
                  <c:v>42256</c:v>
                </c:pt>
                <c:pt idx="4">
                  <c:v>42257</c:v>
                </c:pt>
                <c:pt idx="5">
                  <c:v>42258</c:v>
                </c:pt>
                <c:pt idx="6">
                  <c:v>42259</c:v>
                </c:pt>
                <c:pt idx="7">
                  <c:v>42260</c:v>
                </c:pt>
                <c:pt idx="8">
                  <c:v>42261</c:v>
                </c:pt>
                <c:pt idx="9">
                  <c:v>42262</c:v>
                </c:pt>
                <c:pt idx="10">
                  <c:v>42263</c:v>
                </c:pt>
                <c:pt idx="11">
                  <c:v>42264</c:v>
                </c:pt>
                <c:pt idx="12">
                  <c:v>42265</c:v>
                </c:pt>
                <c:pt idx="13">
                  <c:v>42266</c:v>
                </c:pt>
                <c:pt idx="14">
                  <c:v>42267</c:v>
                </c:pt>
                <c:pt idx="15">
                  <c:v>42268</c:v>
                </c:pt>
                <c:pt idx="16">
                  <c:v>42269</c:v>
                </c:pt>
                <c:pt idx="17">
                  <c:v>42270</c:v>
                </c:pt>
                <c:pt idx="18">
                  <c:v>42271</c:v>
                </c:pt>
                <c:pt idx="19">
                  <c:v>42272</c:v>
                </c:pt>
                <c:pt idx="20">
                  <c:v>42273</c:v>
                </c:pt>
                <c:pt idx="21">
                  <c:v>42274</c:v>
                </c:pt>
                <c:pt idx="22">
                  <c:v>42275</c:v>
                </c:pt>
                <c:pt idx="23">
                  <c:v>42276</c:v>
                </c:pt>
                <c:pt idx="24">
                  <c:v>42277</c:v>
                </c:pt>
                <c:pt idx="25">
                  <c:v>42278</c:v>
                </c:pt>
                <c:pt idx="26">
                  <c:v>42279</c:v>
                </c:pt>
                <c:pt idx="27">
                  <c:v>42280</c:v>
                </c:pt>
                <c:pt idx="28">
                  <c:v>42281</c:v>
                </c:pt>
                <c:pt idx="29">
                  <c:v>42282</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42253</c:v>
                </c:pt>
                <c:pt idx="1">
                  <c:v>42254</c:v>
                </c:pt>
                <c:pt idx="2">
                  <c:v>42255</c:v>
                </c:pt>
                <c:pt idx="3">
                  <c:v>42256</c:v>
                </c:pt>
                <c:pt idx="4">
                  <c:v>42257</c:v>
                </c:pt>
                <c:pt idx="5">
                  <c:v>42258</c:v>
                </c:pt>
                <c:pt idx="6">
                  <c:v>42259</c:v>
                </c:pt>
                <c:pt idx="7">
                  <c:v>42260</c:v>
                </c:pt>
                <c:pt idx="8">
                  <c:v>42261</c:v>
                </c:pt>
                <c:pt idx="9">
                  <c:v>42262</c:v>
                </c:pt>
                <c:pt idx="10">
                  <c:v>42263</c:v>
                </c:pt>
                <c:pt idx="11">
                  <c:v>42264</c:v>
                </c:pt>
                <c:pt idx="12">
                  <c:v>42265</c:v>
                </c:pt>
                <c:pt idx="13">
                  <c:v>42266</c:v>
                </c:pt>
                <c:pt idx="14">
                  <c:v>42267</c:v>
                </c:pt>
                <c:pt idx="15">
                  <c:v>42268</c:v>
                </c:pt>
                <c:pt idx="16">
                  <c:v>42269</c:v>
                </c:pt>
                <c:pt idx="17">
                  <c:v>42270</c:v>
                </c:pt>
                <c:pt idx="18">
                  <c:v>42271</c:v>
                </c:pt>
                <c:pt idx="19">
                  <c:v>42272</c:v>
                </c:pt>
                <c:pt idx="20">
                  <c:v>42273</c:v>
                </c:pt>
                <c:pt idx="21">
                  <c:v>42274</c:v>
                </c:pt>
                <c:pt idx="22">
                  <c:v>42275</c:v>
                </c:pt>
                <c:pt idx="23">
                  <c:v>42276</c:v>
                </c:pt>
                <c:pt idx="24">
                  <c:v>42277</c:v>
                </c:pt>
                <c:pt idx="25">
                  <c:v>42278</c:v>
                </c:pt>
                <c:pt idx="26">
                  <c:v>42279</c:v>
                </c:pt>
                <c:pt idx="27">
                  <c:v>42280</c:v>
                </c:pt>
                <c:pt idx="28">
                  <c:v>42281</c:v>
                </c:pt>
                <c:pt idx="29">
                  <c:v>42282</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42253</c:v>
                </c:pt>
                <c:pt idx="1">
                  <c:v>42254</c:v>
                </c:pt>
                <c:pt idx="2">
                  <c:v>42255</c:v>
                </c:pt>
                <c:pt idx="3">
                  <c:v>42256</c:v>
                </c:pt>
                <c:pt idx="4">
                  <c:v>42257</c:v>
                </c:pt>
                <c:pt idx="5">
                  <c:v>42258</c:v>
                </c:pt>
                <c:pt idx="6">
                  <c:v>42259</c:v>
                </c:pt>
                <c:pt idx="7">
                  <c:v>42260</c:v>
                </c:pt>
                <c:pt idx="8">
                  <c:v>42261</c:v>
                </c:pt>
                <c:pt idx="9">
                  <c:v>42262</c:v>
                </c:pt>
                <c:pt idx="10">
                  <c:v>42263</c:v>
                </c:pt>
                <c:pt idx="11">
                  <c:v>42264</c:v>
                </c:pt>
                <c:pt idx="12">
                  <c:v>42265</c:v>
                </c:pt>
                <c:pt idx="13">
                  <c:v>42266</c:v>
                </c:pt>
                <c:pt idx="14">
                  <c:v>42267</c:v>
                </c:pt>
                <c:pt idx="15">
                  <c:v>42268</c:v>
                </c:pt>
                <c:pt idx="16">
                  <c:v>42269</c:v>
                </c:pt>
                <c:pt idx="17">
                  <c:v>42270</c:v>
                </c:pt>
                <c:pt idx="18">
                  <c:v>42271</c:v>
                </c:pt>
                <c:pt idx="19">
                  <c:v>42272</c:v>
                </c:pt>
                <c:pt idx="20">
                  <c:v>42273</c:v>
                </c:pt>
                <c:pt idx="21">
                  <c:v>42274</c:v>
                </c:pt>
                <c:pt idx="22">
                  <c:v>42275</c:v>
                </c:pt>
                <c:pt idx="23">
                  <c:v>42276</c:v>
                </c:pt>
                <c:pt idx="24">
                  <c:v>42277</c:v>
                </c:pt>
                <c:pt idx="25">
                  <c:v>42278</c:v>
                </c:pt>
                <c:pt idx="26">
                  <c:v>42279</c:v>
                </c:pt>
                <c:pt idx="27">
                  <c:v>42280</c:v>
                </c:pt>
                <c:pt idx="28">
                  <c:v>42281</c:v>
                </c:pt>
                <c:pt idx="29">
                  <c:v>42282</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42253</c:v>
                </c:pt>
                <c:pt idx="1">
                  <c:v>42254</c:v>
                </c:pt>
                <c:pt idx="2">
                  <c:v>42255</c:v>
                </c:pt>
                <c:pt idx="3">
                  <c:v>42256</c:v>
                </c:pt>
                <c:pt idx="4">
                  <c:v>42257</c:v>
                </c:pt>
                <c:pt idx="5">
                  <c:v>42258</c:v>
                </c:pt>
                <c:pt idx="6">
                  <c:v>42259</c:v>
                </c:pt>
                <c:pt idx="7">
                  <c:v>42260</c:v>
                </c:pt>
                <c:pt idx="8">
                  <c:v>42261</c:v>
                </c:pt>
                <c:pt idx="9">
                  <c:v>42262</c:v>
                </c:pt>
                <c:pt idx="10">
                  <c:v>42263</c:v>
                </c:pt>
                <c:pt idx="11">
                  <c:v>42264</c:v>
                </c:pt>
                <c:pt idx="12">
                  <c:v>42265</c:v>
                </c:pt>
                <c:pt idx="13">
                  <c:v>42266</c:v>
                </c:pt>
                <c:pt idx="14">
                  <c:v>42267</c:v>
                </c:pt>
                <c:pt idx="15">
                  <c:v>42268</c:v>
                </c:pt>
                <c:pt idx="16">
                  <c:v>42269</c:v>
                </c:pt>
                <c:pt idx="17">
                  <c:v>42270</c:v>
                </c:pt>
                <c:pt idx="18">
                  <c:v>42271</c:v>
                </c:pt>
                <c:pt idx="19">
                  <c:v>42272</c:v>
                </c:pt>
                <c:pt idx="20">
                  <c:v>42273</c:v>
                </c:pt>
                <c:pt idx="21">
                  <c:v>42274</c:v>
                </c:pt>
                <c:pt idx="22">
                  <c:v>42275</c:v>
                </c:pt>
                <c:pt idx="23">
                  <c:v>42276</c:v>
                </c:pt>
                <c:pt idx="24">
                  <c:v>42277</c:v>
                </c:pt>
                <c:pt idx="25">
                  <c:v>42278</c:v>
                </c:pt>
                <c:pt idx="26">
                  <c:v>42279</c:v>
                </c:pt>
                <c:pt idx="27">
                  <c:v>42280</c:v>
                </c:pt>
                <c:pt idx="28">
                  <c:v>42281</c:v>
                </c:pt>
                <c:pt idx="29">
                  <c:v>42282</c:v>
                </c:pt>
              </c:numCache>
            </c:numRef>
          </c:cat>
          <c:val>
            <c:numRef>
              <c:f>calcs!$E$36:$AH$36</c:f>
              <c:numCache>
                <c:formatCode>General</c:formatCode>
                <c:ptCount val="30"/>
                <c:pt idx="0">
                  <c:v>7.3000000000000007</c:v>
                </c:pt>
                <c:pt idx="1">
                  <c:v>7.3000000000000007</c:v>
                </c:pt>
                <c:pt idx="2">
                  <c:v>7.3000000000000007</c:v>
                </c:pt>
                <c:pt idx="3">
                  <c:v>7.3000000000000007</c:v>
                </c:pt>
                <c:pt idx="4">
                  <c:v>7.3000000000000007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TECHNISCH ONTWERP</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7.3000000000000007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6.3000000000000007</c:v>
                </c:pt>
                <c:pt idx="5">
                  <c:v>6.3000000000000007</c:v>
                </c:pt>
                <c:pt idx="6">
                  <c:v>6.3000000000000007</c:v>
                </c:pt>
                <c:pt idx="7">
                  <c:v>6.3000000000000007</c:v>
                </c:pt>
                <c:pt idx="8">
                  <c:v>6.3000000000000007</c:v>
                </c:pt>
                <c:pt idx="9">
                  <c:v>6.3000000000000007</c:v>
                </c:pt>
                <c:pt idx="10">
                  <c:v>6.3000000000000007</c:v>
                </c:pt>
                <c:pt idx="11">
                  <c:v>6.3000000000000007</c:v>
                </c:pt>
                <c:pt idx="12">
                  <c:v>6.3000000000000007</c:v>
                </c:pt>
                <c:pt idx="13">
                  <c:v>6.3000000000000007</c:v>
                </c:pt>
                <c:pt idx="14">
                  <c:v>6.3000000000000007</c:v>
                </c:pt>
                <c:pt idx="15">
                  <c:v>6.3000000000000007</c:v>
                </c:pt>
                <c:pt idx="16">
                  <c:v>6.3000000000000007</c:v>
                </c:pt>
                <c:pt idx="17">
                  <c:v>6.3000000000000007</c:v>
                </c:pt>
                <c:pt idx="18">
                  <c:v>6.3000000000000007</c:v>
                </c:pt>
                <c:pt idx="19">
                  <c:v>6.3000000000000007</c:v>
                </c:pt>
                <c:pt idx="20">
                  <c:v>6.3000000000000007</c:v>
                </c:pt>
                <c:pt idx="21">
                  <c:v>6.3000000000000007</c:v>
                </c:pt>
                <c:pt idx="22">
                  <c:v>6.3000000000000007</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REALISEREN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6.3000000000000007</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5.3000000000000007</c:v>
                </c:pt>
                <c:pt idx="23">
                  <c:v>5.3000000000000007</c:v>
                </c:pt>
                <c:pt idx="24">
                  <c:v>5.3000000000000007</c:v>
                </c:pt>
                <c:pt idx="25">
                  <c:v>5.3000000000000007</c:v>
                </c:pt>
                <c:pt idx="26">
                  <c:v>#N/A</c:v>
                </c:pt>
                <c:pt idx="27">
                  <c:v>#N/A</c:v>
                </c:pt>
                <c:pt idx="28">
                  <c:v>#N/A</c:v>
                </c:pt>
                <c:pt idx="29">
                  <c:v>#N/A</c:v>
                </c:pt>
              </c:numCache>
            </c:numRef>
          </c:val>
          <c:smooth val="0"/>
        </c:ser>
        <c:ser>
          <c:idx val="13"/>
          <c:order val="13"/>
          <c:tx>
            <c:strRef>
              <c:f>calcs!$D$50</c:f>
              <c:strCache>
                <c:ptCount val="1"/>
                <c:pt idx="0">
                  <c:v>TESTEN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5.3000000000000007</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4.3000000000000007</c:v>
                </c:pt>
                <c:pt idx="26">
                  <c:v>4.3000000000000007</c:v>
                </c:pt>
                <c:pt idx="27">
                  <c:v>#N/A</c:v>
                </c:pt>
                <c:pt idx="28">
                  <c:v>#N/A</c:v>
                </c:pt>
                <c:pt idx="29">
                  <c:v>#N/A</c:v>
                </c:pt>
              </c:numCache>
            </c:numRef>
          </c:val>
          <c:smooth val="0"/>
        </c:ser>
        <c:ser>
          <c:idx val="15"/>
          <c:order val="15"/>
          <c:tx>
            <c:strRef>
              <c:f>calcs!$D$51</c:f>
              <c:strCache>
                <c:ptCount val="1"/>
                <c:pt idx="0">
                  <c:v>OPLEVEREN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4.3000000000000007</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3.3000000000000007</c:v>
                </c:pt>
                <c:pt idx="27">
                  <c:v>#N/A</c:v>
                </c:pt>
                <c:pt idx="28">
                  <c:v>#N/A</c:v>
                </c:pt>
                <c:pt idx="29">
                  <c:v>#N/A</c:v>
                </c:pt>
              </c:numCache>
            </c:numRef>
          </c:val>
          <c:smooth val="0"/>
        </c:ser>
        <c:ser>
          <c:idx val="17"/>
          <c:order val="17"/>
          <c:tx>
            <c:strRef>
              <c:f>calcs!$D$52</c:f>
              <c:strCache>
                <c:ptCount val="1"/>
                <c:pt idx="0">
                  <c:v>EINDE PROJECT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3.3000000000000007</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sep 2015</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#N/A</c:v>
                </c:pt>
                <c:pt idx="26">
                  <c:v>#N/A</c:v>
                </c:pt>
                <c:pt idx="27">
                  <c:v>#N/A</c:v>
                </c:pt>
                <c:pt idx="28">
                  <c:v>#N/A</c:v>
                </c:pt>
                <c:pt idx="29">
                  <c:v>#N/A</c:v>
                </c:pt>
              </c:numCache>
            </c:numRef>
          </c:val>
          <c:smooth val="0"/>
        </c:ser>
        <c:ser>
          <c:idx val="20"/>
          <c:order val="20"/>
          <c:tx>
            <c:strRef>
              <c:f>calcs!$D$61</c:f>
              <c:strCache>
                <c:ptCount val="1"/>
                <c:pt idx="0">
                  <c:v>okt 2015</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0.5</c:v>
                </c:pt>
                <c:pt idx="26">
                  <c:v>0.5</c:v>
                </c:pt>
                <c:pt idx="27">
                  <c:v>0.5</c:v>
                </c:pt>
                <c:pt idx="28">
                  <c:v>0.5</c:v>
                </c:pt>
                <c:pt idx="29">
                  <c:v>0.5</c:v>
                </c:pt>
              </c:numCache>
            </c:numRef>
          </c:val>
          <c:smooth val="0"/>
        </c:ser>
        <c:ser>
          <c:idx val="21"/>
          <c:order val="21"/>
          <c:tx>
            <c:strRef>
              <c:f>calcs!$D$66</c:f>
              <c:strCache>
                <c:ptCount val="1"/>
                <c:pt idx="0">
                  <c:v>okt 2015</c:v>
                </c:pt>
              </c:strCache>
            </c:strRef>
          </c:tx>
          <c:marker>
            <c:symbol val="none"/>
          </c:marker>
          <c:dLbls>
            <c:spPr>
              <a:noFill/>
              <a:ln>
                <a:noFill/>
              </a:ln>
              <a:effectLst/>
            </c:spPr>
            <c:txPr>
              <a:bodyPr/>
              <a:lstStyle/>
              <a:p>
                <a:pPr>
                  <a:defRPr sz="1200">
                    <a:solidFill>
                      <a:schemeClr val="bg1"/>
                    </a:solidFill>
                  </a:defRPr>
                </a:pPr>
                <a:endParaRPr lang="nl-NL"/>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0.5</c:v>
                </c:pt>
                <c:pt idx="27">
                  <c:v>#N/A</c:v>
                </c:pt>
                <c:pt idx="28">
                  <c:v>#N/A</c:v>
                </c:pt>
                <c:pt idx="29">
                  <c:v>#N/A</c:v>
                </c:pt>
              </c:numCache>
            </c:numRef>
          </c:val>
          <c:smooth val="0"/>
        </c:ser>
        <c:ser>
          <c:idx val="22"/>
          <c:order val="22"/>
          <c:tx>
            <c:strRef>
              <c:f>calcs!$D$65</c:f>
              <c:strCache>
                <c:ptCount val="1"/>
                <c:pt idx="0">
                  <c:v>sep 2015</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nl-NL"/>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{6F49378C-EC09-4BE0-B18A-8E7022BCD948}</c15:txfldGUID>
                      <c15:f>calcs!$E$72</c15:f>
                      <c15:dlblFieldTableCache>
                        <c:ptCount val="1"/>
                        <c:pt idx="0">
                          <c:v>06</c:v>
                        </c:pt>
                      </c15:dlblFieldTableCache>
                    </c15:dlblFTEntry>
                  </c15:dlblFieldTable>
                  <c15:showDataLabelsRange val="0"/>
                </c:ext>
              </c:extLst>
            </c:dLbl>
            <c:dLbl>
              <c:idx val="1"/>
              <c:layout/>
              <c:tx>
                <c:strRef>
                  <c:f>calcs!$F$72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{64F301A8-D924-4C83-B946-F94AA8B2746E}</c15:txfldGUID>
                      <c15:f>calcs!$F$72</c15:f>
                      <c15:dlblFieldTableCache>
                        <c:ptCount val="1"/>
                        <c:pt idx="0">
                          <c:v>07</c:v>
                        </c:pt>
                      </c15:dlblFieldTableCache>
                    </c15:dlblFTEntry>
                  </c15:dlblFieldTable>
                  <c15:showDataLabelsRange val="0"/>
                </c:ext>
              </c:extLst>
            </c:dLbl>
            <c:dLbl>
              <c:idx val="2"/>
              <c:layout/>
              <c:tx>
                <c:strRef>
                  <c:f>calcs!$G$72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{2778DE4D-BAE1-4075-B5F6-E1D4262A0080}</c15:txfldGUID>
                      <c15:f>calcs!$G$72</c15:f>
                      <c15:dlblFieldTableCache>
                        <c:ptCount val="1"/>
                        <c:pt idx="0">
                          <c:v>08</c:v>
                        </c:pt>
                      </c15:dlblFieldTableCache>
                    </c15:dlblFTEntry>
                  </c15:dlblFieldTable>
                  <c15:showDataLabelsRange val="0"/>
                </c:ext>
              </c:extLst>
            </c:dLbl>
            <c:dLbl>
              <c:idx val="3"/>
              <c:layout/>
              <c:tx>
                <c:strRef>
                  <c:f>calcs!$H$72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{BB9CDC9B-E536-4463-A935-F09B2448EFA6}</c15:txfldGUID>
                      <c15:f>calcs!$H$72</c15:f>
                      <c15:dlblFieldTableCache>
                        <c:ptCount val="1"/>
                        <c:pt idx="0">
                          <c:v>09</c:v>
                        </c:pt>
                      </c15:dlblFieldTableCache>
                    </c15:dlblFTEntry>
                  </c15:dlblFieldTable>
                  <c15:showDataLabelsRange val="0"/>
                </c:ext>
              </c:extLst>
            </c:dLbl>
            <c:dLbl>
              <c:idx val="4"/>
              <c:layout/>
              <c:tx>
                <c:strRef>
                  <c:f>calcs!$I$72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{DDF06540-8D9A-4441-A686-989E1E5B4F28}</c15:txfldGUID>
                      <c15:f>calcs!$I$72</c15:f>
                      <c15:dlblFieldTableCache>
                        <c:ptCount val="1"/>
                        <c:pt idx="0">
                          <c:v>10</c:v>
                        </c:pt>
                      </c15:dlblFieldTableCache>
                    </c15:dlblFTEntry>
                  </c15:dlblFieldTable>
                  <c15:showDataLabelsRange val="0"/>
                </c:ext>
              </c:extLst>
            </c:dLbl>
            <c:dLbl>
              <c:idx val="5"/>
              <c:layout/>
              <c:tx>
                <c:strRef>
                  <c:f>calcs!$J$72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{6E2C3E3D-B1FF-4FB3-993D-95BB82CD41BD}</c15:txfldGUID>
                      <c15:f>calcs!$J$72</c15:f>
                      <c15:dlblFieldTableCache>
                        <c:ptCount val="1"/>
                        <c:pt idx="0">
                          <c:v>11</c:v>
                        </c:pt>
                      </c15:dlblFieldTableCache>
                    </c15:dlblFTEntry>
                  </c15:dlblFieldTable>
                  <c15:showDataLabelsRange val="0"/>
                </c:ext>
              </c:extLst>
            </c:dLbl>
            <c:dLbl>
              <c:idx val="6"/>
              <c:layout/>
              <c:tx>
                <c:strRef>
                  <c:f>calcs!$K$72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{35CFFD44-1842-494C-A947-8F7FFEF302FE}</c15:txfldGUID>
                      <c15:f>calcs!$K$72</c15:f>
                      <c15:dlblFieldTableCache>
                        <c:ptCount val="1"/>
                        <c:pt idx="0">
                          <c:v>12</c:v>
                        </c:pt>
                      </c15:dlblFieldTableCache>
                    </c15:dlblFTEntry>
                  </c15:dlblFieldTable>
                  <c15:showDataLabelsRange val="0"/>
                </c:ext>
              </c:extLst>
            </c:dLbl>
            <c:dLbl>
              <c:idx val="7"/>
              <c:layout/>
              <c:tx>
                <c:strRef>
                  <c:f>calcs!$L$72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{1D3D4E7E-46F5-44E0-A364-2633DF5B86A5}</c15:txfldGUID>
                      <c15:f>calcs!$L$72</c15:f>
                      <c15:dlblFieldTableCache>
                        <c:ptCount val="1"/>
                        <c:pt idx="0">
                          <c:v>13</c:v>
                        </c:pt>
                      </c15:dlblFieldTableCache>
                    </c15:dlblFTEntry>
                  </c15:dlblFieldTable>
                  <c15:showDataLabelsRange val="0"/>
                </c:ext>
              </c:extLst>
            </c:dLbl>
            <c:dLbl>
              <c:idx val="8"/>
              <c:layout/>
              <c:tx>
                <c:strRef>
                  <c:f>calcs!$M$72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{29740642-DED5-4A15-BBE0-A7B4AB5B3759}</c15:txfldGUID>
                      <c15:f>calcs!$M$72</c15:f>
                      <c15:dlblFieldTableCache>
                        <c:ptCount val="1"/>
                        <c:pt idx="0">
                          <c:v>14</c:v>
                        </c:pt>
                      </c15:dlblFieldTableCache>
                    </c15:dlblFTEntry>
                  </c15:dlblFieldTable>
                  <c15:showDataLabelsRange val="0"/>
                </c:ext>
              </c:extLst>
            </c:dLbl>
            <c:dLbl>
              <c:idx val="9"/>
              <c:layout/>
              <c:tx>
                <c:strRef>
                  <c:f>calcs!$N$72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{22503099-1F16-41D5-B71F-B8A3F88E4488}</c15:txfldGUID>
                      <c15:f>calcs!$N$72</c15:f>
                      <c15:dlblFieldTableCache>
                        <c:ptCount val="1"/>
                        <c:pt idx="0">
                          <c:v>15</c:v>
                        </c:pt>
                      </c15:dlblFieldTableCache>
                    </c15:dlblFTEntry>
                  </c15:dlblFieldTable>
                  <c15:showDataLabelsRange val="0"/>
                </c:ext>
              </c:extLst>
            </c:dLbl>
            <c:dLbl>
              <c:idx val="10"/>
              <c:layout/>
              <c:tx>
                <c:strRef>
                  <c:f>calcs!$O$72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{F50F58B3-200A-471D-850D-1B39DAC39383}</c15:txfldGUID>
                      <c15:f>calcs!$O$72</c15:f>
                      <c15:dlblFieldTableCache>
                        <c:ptCount val="1"/>
                        <c:pt idx="0">
                          <c:v>16</c:v>
                        </c:pt>
                      </c15:dlblFieldTableCache>
                    </c15:dlblFTEntry>
                  </c15:dlblFieldTable>
                  <c15:showDataLabelsRange val="0"/>
                </c:ext>
              </c:extLst>
            </c:dLbl>
            <c:dLbl>
              <c:idx val="11"/>
              <c:layout/>
              <c:tx>
                <c:strRef>
                  <c:f>calcs!$P$72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{931D57E2-F36C-4CA5-933B-602086289327}</c15:txfldGUID>
                      <c15:f>calcs!$P$72</c15:f>
                      <c15:dlblFieldTableCache>
                        <c:ptCount val="1"/>
                        <c:pt idx="0">
                          <c:v>17</c:v>
                        </c:pt>
                      </c15:dlblFieldTableCache>
                    </c15:dlblFTEntry>
                  </c15:dlblFieldTable>
                  <c15:showDataLabelsRange val="0"/>
                </c:ext>
              </c:extLst>
            </c:dLbl>
            <c:dLbl>
              <c:idx val="12"/>
              <c:layout/>
              <c:tx>
                <c:strRef>
                  <c:f>calcs!$Q$72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{9808216B-22F6-416A-AFB1-DFC67FE705BC}</c15:txfldGUID>
                      <c15:f>calcs!$Q$72</c15:f>
                      <c15:dlblFieldTableCache>
                        <c:ptCount val="1"/>
                        <c:pt idx="0">
                          <c:v>18</c:v>
                        </c:pt>
                      </c15:dlblFieldTableCache>
                    </c15:dlblFTEntry>
                  </c15:dlblFieldTable>
                  <c15:showDataLabelsRange val="0"/>
                </c:ext>
              </c:extLst>
            </c:dLbl>
            <c:dLbl>
              <c:idx val="13"/>
              <c:layout/>
              <c:tx>
                <c:strRef>
                  <c:f>calcs!$R$72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{5AB097A1-566F-4377-932F-A88B7868AF7C}</c15:txfldGUID>
                      <c15:f>calcs!$R$72</c15:f>
                      <c15:dlblFieldTableCache>
                        <c:ptCount val="1"/>
                        <c:pt idx="0">
                          <c:v>19</c:v>
                        </c:pt>
                      </c15:dlblFieldTableCache>
                    </c15:dlblFTEntry>
                  </c15:dlblFieldTable>
                  <c15:showDataLabelsRange val="0"/>
                </c:ext>
              </c:extLst>
            </c:dLbl>
            <c:dLbl>
              <c:idx val="14"/>
              <c:layout/>
              <c:tx>
                <c:strRef>
                  <c:f>calcs!$S$72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{44E8C096-0D46-484D-B6C5-7D813071B45A}</c15:txfldGUID>
                      <c15:f>calcs!$S$72</c15:f>
                      <c15:dlblFieldTableCache>
                        <c:ptCount val="1"/>
                        <c:pt idx="0">
                          <c:v>20</c:v>
                        </c:pt>
                      </c15:dlblFieldTableCache>
                    </c15:dlblFTEntry>
                  </c15:dlblFieldTable>
                  <c15:showDataLabelsRange val="0"/>
                </c:ext>
              </c:extLst>
            </c:dLbl>
            <c:dLbl>
              <c:idx val="15"/>
              <c:layout/>
              <c:tx>
                <c:strRef>
                  <c:f>calcs!$T$72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{9B9D5AE2-5EFF-4C88-A05C-46386D7FA62F}</c15:txfldGUID>
                      <c15:f>calcs!$T$72</c15:f>
                      <c15:dlblFieldTableCache>
                        <c:ptCount val="1"/>
                        <c:pt idx="0">
                          <c:v>21</c:v>
                        </c:pt>
                      </c15:dlblFieldTableCache>
                    </c15:dlblFTEntry>
                  </c15:dlblFieldTable>
                  <c15:showDataLabelsRange val="0"/>
                </c:ext>
              </c:extLst>
            </c:dLbl>
            <c:dLbl>
              <c:idx val="16"/>
              <c:layout/>
              <c:tx>
                <c:strRef>
                  <c:f>calcs!$U$72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{C8DDC873-88A3-4D97-BB97-E3E9CD419B75}</c15:txfldGUID>
                      <c15:f>calcs!$U$72</c15:f>
                      <c15:dlblFieldTableCache>
                        <c:ptCount val="1"/>
                        <c:pt idx="0">
                          <c:v>22</c:v>
                        </c:pt>
                      </c15:dlblFieldTableCache>
                    </c15:dlblFTEntry>
                  </c15:dlblFieldTable>
                  <c15:showDataLabelsRange val="0"/>
                </c:ext>
              </c:extLst>
            </c:dLbl>
            <c:dLbl>
              <c:idx val="17"/>
              <c:layout/>
              <c:tx>
                <c:strRef>
                  <c:f>calcs!$V$72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{538A9B2A-6B10-4E73-A932-6878EB84091B}</c15:txfldGUID>
                      <c15:f>calcs!$V$72</c15:f>
                      <c15:dlblFieldTableCache>
                        <c:ptCount val="1"/>
                        <c:pt idx="0">
                          <c:v>23</c:v>
                        </c:pt>
                      </c15:dlblFieldTableCache>
                    </c15:dlblFTEntry>
                  </c15:dlblFieldTable>
                  <c15:showDataLabelsRange val="0"/>
                </c:ext>
              </c:extLst>
            </c:dLbl>
            <c:dLbl>
              <c:idx val="18"/>
              <c:layout/>
              <c:tx>
                <c:strRef>
                  <c:f>calcs!$W$72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{B2CFDB47-8C04-4EF1-A833-779A451E7935}</c15:txfldGUID>
                      <c15:f>calcs!$W$72</c15:f>
                      <c15:dlblFieldTableCache>
                        <c:ptCount val="1"/>
                        <c:pt idx="0">
                          <c:v>24</c:v>
                        </c:pt>
                      </c15:dlblFieldTableCache>
                    </c15:dlblFTEntry>
                  </c15:dlblFieldTable>
                  <c15:showDataLabelsRange val="0"/>
                </c:ext>
              </c:extLst>
            </c:dLbl>
            <c:dLbl>
              <c:idx val="19"/>
              <c:layout/>
              <c:tx>
                <c:strRef>
                  <c:f>calcs!$X$72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{0B199B7A-9A33-4C46-9C94-4B2A5795D98C}</c15:txfldGUID>
                      <c15:f>calcs!$X$72</c15:f>
                      <c15:dlblFieldTableCache>
                        <c:ptCount val="1"/>
                        <c:pt idx="0">
                          <c:v>25</c:v>
                        </c:pt>
                      </c15:dlblFieldTableCache>
                    </c15:dlblFTEntry>
                  </c15:dlblFieldTable>
                  <c15:showDataLabelsRange val="0"/>
                </c:ext>
              </c:extLst>
            </c:dLbl>
            <c:dLbl>
              <c:idx val="20"/>
              <c:layout/>
              <c:tx>
                <c:strRef>
                  <c:f>calcs!$Y$72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{12481750-6106-4CCF-BB28-C642CD4EC4E5}</c15:txfldGUID>
                      <c15:f>calcs!$Y$72</c15:f>
                      <c15:dlblFieldTableCache>
                        <c:ptCount val="1"/>
                        <c:pt idx="0">
                          <c:v>26</c:v>
                        </c:pt>
                      </c15:dlblFieldTableCache>
                    </c15:dlblFTEntry>
                  </c15:dlblFieldTable>
                  <c15:showDataLabelsRange val="0"/>
                </c:ext>
              </c:extLst>
            </c:dLbl>
            <c:dLbl>
              <c:idx val="21"/>
              <c:layout/>
              <c:tx>
                <c:strRef>
                  <c:f>calcs!$Z$72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{32317137-2206-44FE-9621-BCBD7E48C03A}</c15:txfldGUID>
                      <c15:f>calcs!$Z$72</c15:f>
                      <c15:dlblFieldTableCache>
                        <c:ptCount val="1"/>
                        <c:pt idx="0">
                          <c:v>27</c:v>
                        </c:pt>
                      </c15:dlblFieldTableCache>
                    </c15:dlblFTEntry>
                  </c15:dlblFieldTable>
                  <c15:showDataLabelsRange val="0"/>
                </c:ext>
              </c:extLst>
            </c:dLbl>
            <c:dLbl>
              <c:idx val="22"/>
              <c:layout/>
              <c:tx>
                <c:strRef>
                  <c:f>calcs!$AA$72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{F9FCC51F-F1C7-424B-92BC-74DF97298472}</c15:txfldGUID>
                      <c15:f>calcs!$AA$72</c15:f>
                      <c15:dlblFieldTableCache>
                        <c:ptCount val="1"/>
                        <c:pt idx="0">
                          <c:v>28</c:v>
                        </c:pt>
                      </c15:dlblFieldTableCache>
                    </c15:dlblFTEntry>
                  </c15:dlblFieldTable>
                  <c15:showDataLabelsRange val="0"/>
                </c:ext>
              </c:extLst>
            </c:dLbl>
            <c:dLbl>
              <c:idx val="23"/>
              <c:layout/>
              <c:tx>
                <c:strRef>
                  <c:f>calcs!$AB$72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{A4941A4A-F30E-4CED-BBE3-9256CD2D6C75}</c15:txfldGUID>
                      <c15:f>calcs!$AB$72</c15:f>
                      <c15:dlblFieldTableCache>
                        <c:ptCount val="1"/>
                        <c:pt idx="0">
                          <c:v>29</c:v>
                        </c:pt>
                      </c15:dlblFieldTableCache>
                    </c15:dlblFTEntry>
                  </c15:dlblFieldTable>
                  <c15:showDataLabelsRange val="0"/>
                </c:ext>
              </c:extLst>
            </c:dLbl>
            <c:dLbl>
              <c:idx val="24"/>
              <c:layout/>
              <c:tx>
                <c:strRef>
                  <c:f>calcs!$AC$72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{BD0C9998-657F-4AAB-8AF4-2443C13F9079}</c15:txfldGUID>
                      <c15:f>calcs!$AC$72</c15:f>
                      <c15:dlblFieldTableCache>
                        <c:ptCount val="1"/>
                        <c:pt idx="0">
                          <c:v>30</c:v>
                        </c:pt>
                      </c15:dlblFieldTableCache>
                    </c15:dlblFTEntry>
                  </c15:dlblFieldTable>
                  <c15:showDataLabelsRange val="0"/>
                </c:ext>
              </c:extLst>
            </c:dLbl>
            <c:dLbl>
              <c:idx val="25"/>
              <c:layout/>
              <c:tx>
                <c:strRef>
                  <c:f>calcs!$AD$72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{78F28ED7-6A39-4503-8A33-8C755320F773}</c15:txfldGUID>
                      <c15:f>calcs!$AD$72</c15:f>
                      <c15:dlblFieldTableCache>
                        <c:ptCount val="1"/>
                        <c:pt idx="0">
                          <c:v>01</c:v>
                        </c:pt>
                      </c15:dlblFieldTableCache>
                    </c15:dlblFTEntry>
                  </c15:dlblFieldTable>
                  <c15:showDataLabelsRange val="0"/>
                </c:ext>
              </c:extLst>
            </c:dLbl>
            <c:dLbl>
              <c:idx val="26"/>
              <c:layout/>
              <c:tx>
                <c:strRef>
                  <c:f>calcs!$AE$72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{E28A752B-7853-4885-BFCE-E00C3F1E29A8}</c15:txfldGUID>
                      <c15:f>calcs!$AE$72</c15:f>
                      <c15:dlblFieldTableCache>
                        <c:ptCount val="1"/>
                        <c:pt idx="0">
                          <c:v>02</c:v>
                        </c:pt>
                      </c15:dlblFieldTableCache>
                    </c15:dlblFTEntry>
                  </c15:dlblFieldTable>
                  <c15:showDataLabelsRange val="0"/>
                </c:ext>
              </c:extLst>
            </c:dLbl>
            <c:dLbl>
              <c:idx val="27"/>
              <c:layout/>
              <c:tx>
                <c:strRef>
                  <c:f>calcs!$AF$72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{62014CEC-B6DF-446F-9187-78F6B6C7449C}</c15:txfldGUID>
                      <c15:f>calcs!$AF$72</c15:f>
                      <c15:dlblFieldTableCache>
                        <c:ptCount val="1"/>
                        <c:pt idx="0">
                          <c:v>03</c:v>
                        </c:pt>
                      </c15:dlblFieldTableCache>
                    </c15:dlblFTEntry>
                  </c15:dlblFieldTable>
                  <c15:showDataLabelsRange val="0"/>
                </c:ext>
              </c:extLst>
            </c:dLbl>
            <c:dLbl>
              <c:idx val="28"/>
              <c:layout/>
              <c:tx>
                <c:strRef>
                  <c:f>calcs!$AG$72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{36DF0E42-07A2-4514-846E-3536A6A4D4CE}</c15:txfldGUID>
                      <c15:f>calcs!$AG$72</c15:f>
                      <c15:dlblFieldTableCache>
                        <c:ptCount val="1"/>
                        <c:pt idx="0">
                          <c:v>04</c:v>
                        </c:pt>
                      </c15:dlblFieldTableCache>
                    </c15:dlblFTEntry>
                  </c15:dlblFieldTable>
                  <c15:showDataLabelsRange val="0"/>
                </c:ext>
              </c:extLst>
            </c:dLbl>
            <c:dLbl>
              <c:idx val="29"/>
              <c:layout/>
              <c:tx>
                <c:strRef>
                  <c:f>calcs!$AH$72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{4273B8D9-77EA-4EDF-B85E-237691EFD34D}</c15:txfldGUID>
                      <c15:f>calcs!$AH$72</c15:f>
                      <c15:dlblFieldTableCache>
                        <c:ptCount val="1"/>
                        <c:pt idx="0">
                          <c:v>05</c:v>
                        </c:pt>
                      </c15:dlblFieldTableCache>
                    </c15:dlblFTEntry>
                  </c15:dlblFieldTable>
                  <c15:showDataLabelsRange val="0"/>
                </c:ext>
              </c:extLst>
            </c:dLbl>
            <c:spPr>
              <a:noFill/>
              <a:ln>
                <a:noFill/>
              </a:ln>
              <a:effectLst/>
            </c:spPr>
            <c:txPr>
              <a:bodyPr/>
              <a:lstStyle/>
              <a:p>
                <a:pPr>
                  <a:defRPr sz="750"/>
                </a:pPr>
                <a:endParaRPr lang="nl-N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{A1A6C9A7-4254-4BDB-A1E4-9F974265FC2B}</c15:txfldGUID>
                      <c15:f>calcs!$E$70</c15:f>
                      <c15:dlblFieldTableCache>
                        <c:ptCount val="1"/>
                        <c:pt idx="0">
                          <c:v>ZO</c:v>
                        </c:pt>
                      </c15:dlblFieldTableCache>
                    </c15:dlblFTEntry>
                  </c15:dlblFieldTable>
                  <c15:showDataLabelsRange val="0"/>
                </c:ext>
              </c:extLst>
            </c:dLbl>
            <c:dLbl>
              <c:idx val="1"/>
              <c:layout/>
              <c:tx>
                <c:strRef>
                  <c:f>calcs!$F$70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{30354F7D-CF10-4C18-BF61-A1211C981304}</c15:txfldGUID>
                      <c15:f>calcs!$F$70</c15:f>
                      <c15:dlblFieldTableCache>
                        <c:ptCount val="1"/>
                        <c:pt idx="0">
                          <c:v>MA</c:v>
                        </c:pt>
                      </c15:dlblFieldTableCache>
                    </c15:dlblFTEntry>
                  </c15:dlblFieldTable>
                  <c15:showDataLabelsRange val="0"/>
                </c:ext>
              </c:extLst>
            </c:dLbl>
            <c:dLbl>
              <c:idx val="2"/>
              <c:layout/>
              <c:tx>
                <c:strRef>
                  <c:f>calcs!$G$70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{F36D87A1-EE51-4C21-A294-AE8751243959}</c15:txfldGUID>
                      <c15:f>calcs!$G$70</c15:f>
                      <c15:dlblFieldTableCache>
                        <c:ptCount val="1"/>
                        <c:pt idx="0">
                          <c:v>DI</c:v>
                        </c:pt>
                      </c15:dlblFieldTableCache>
                    </c15:dlblFTEntry>
                  </c15:dlblFieldTable>
                  <c15:showDataLabelsRange val="0"/>
                </c:ext>
              </c:extLst>
            </c:dLbl>
            <c:dLbl>
              <c:idx val="3"/>
              <c:layout/>
              <c:tx>
                <c:strRef>
                  <c:f>calcs!$H$70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{21AAC0BA-7AE0-4A7B-960C-A1BEFA23255D}</c15:txfldGUID>
                      <c15:f>calcs!$H$70</c15:f>
                      <c15:dlblFieldTableCache>
                        <c:ptCount val="1"/>
                        <c:pt idx="0">
                          <c:v>WO</c:v>
                        </c:pt>
                      </c15:dlblFieldTableCache>
                    </c15:dlblFTEntry>
                  </c15:dlblFieldTable>
                  <c15:showDataLabelsRange val="0"/>
                </c:ext>
              </c:extLst>
            </c:dLbl>
            <c:dLbl>
              <c:idx val="4"/>
              <c:layout/>
              <c:tx>
                <c:strRef>
                  <c:f>calcs!$I$70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{026AF3CD-CD46-4F98-81B8-AA1228CE96CB}</c15:txfldGUID>
                      <c15:f>calcs!$I$70</c15:f>
                      <c15:dlblFieldTableCache>
                        <c:ptCount val="1"/>
                        <c:pt idx="0">
                          <c:v>DO</c:v>
                        </c:pt>
                      </c15:dlblFieldTableCache>
                    </c15:dlblFTEntry>
                  </c15:dlblFieldTable>
                  <c15:showDataLabelsRange val="0"/>
                </c:ext>
              </c:extLst>
            </c:dLbl>
            <c:dLbl>
              <c:idx val="5"/>
              <c:layout/>
              <c:tx>
                <c:strRef>
                  <c:f>calcs!$J$70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{F1BB42DE-5F88-4A99-B4CE-B8569F6DBFC9}</c15:txfldGUID>
                      <c15:f>calcs!$J$70</c15:f>
                      <c15:dlblFieldTableCache>
                        <c:ptCount val="1"/>
                        <c:pt idx="0">
                          <c:v>VR</c:v>
                        </c:pt>
                      </c15:dlblFieldTableCache>
                    </c15:dlblFTEntry>
                  </c15:dlblFieldTable>
                  <c15:showDataLabelsRange val="0"/>
                </c:ext>
              </c:extLst>
            </c:dLbl>
            <c:dLbl>
              <c:idx val="6"/>
              <c:layout/>
              <c:tx>
                <c:strRef>
                  <c:f>calcs!$K$70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{74C81FF0-95FD-44F2-B6B4-CB4CFF4A3696}</c15:txfldGUID>
                      <c15:f>calcs!$K$70</c15:f>
                      <c15:dlblFieldTableCache>
                        <c:ptCount val="1"/>
                        <c:pt idx="0">
                          <c:v>ZA</c:v>
                        </c:pt>
                      </c15:dlblFieldTableCache>
                    </c15:dlblFTEntry>
                  </c15:dlblFieldTable>
                  <c15:showDataLabelsRange val="0"/>
                </c:ext>
              </c:extLst>
            </c:dLbl>
            <c:dLbl>
              <c:idx val="7"/>
              <c:layout/>
              <c:tx>
                <c:strRef>
                  <c:f>calcs!$L$70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{C6C6E340-5566-48C6-A954-AEEF4DBA32A1}</c15:txfldGUID>
                      <c15:f>calcs!$L$70</c15:f>
                      <c15:dlblFieldTableCache>
                        <c:ptCount val="1"/>
                        <c:pt idx="0">
                          <c:v>ZO</c:v>
                        </c:pt>
                      </c15:dlblFieldTableCache>
                    </c15:dlblFTEntry>
                  </c15:dlblFieldTable>
                  <c15:showDataLabelsRange val="0"/>
                </c:ext>
              </c:extLst>
            </c:dLbl>
            <c:dLbl>
              <c:idx val="8"/>
              <c:layout/>
              <c:tx>
                <c:strRef>
                  <c:f>calcs!$M$70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{938B760A-435E-40CF-833B-33476B21EABD}</c15:txfldGUID>
                      <c15:f>calcs!$M$70</c15:f>
                      <c15:dlblFieldTableCache>
                        <c:ptCount val="1"/>
                        <c:pt idx="0">
                          <c:v>MA</c:v>
                        </c:pt>
                      </c15:dlblFieldTableCache>
                    </c15:dlblFTEntry>
                  </c15:dlblFieldTable>
                  <c15:showDataLabelsRange val="0"/>
                </c:ext>
              </c:extLst>
            </c:dLbl>
            <c:dLbl>
              <c:idx val="9"/>
              <c:layout/>
              <c:tx>
                <c:strRef>
                  <c:f>calcs!$N$70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{814FBEC7-89B0-46EA-A512-6EBACAF04707}</c15:txfldGUID>
                      <c15:f>calcs!$N$70</c15:f>
                      <c15:dlblFieldTableCache>
                        <c:ptCount val="1"/>
                        <c:pt idx="0">
                          <c:v>DI</c:v>
                        </c:pt>
                      </c15:dlblFieldTableCache>
                    </c15:dlblFTEntry>
                  </c15:dlblFieldTable>
                  <c15:showDataLabelsRange val="0"/>
                </c:ext>
              </c:extLst>
            </c:dLbl>
            <c:dLbl>
              <c:idx val="10"/>
              <c:layout/>
              <c:tx>
                <c:strRef>
                  <c:f>calcs!$O$70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{111EE0F2-6FD7-49D7-A1AC-80B4C7DE7592}</c15:txfldGUID>
                      <c15:f>calcs!$O$70</c15:f>
                      <c15:dlblFieldTableCache>
                        <c:ptCount val="1"/>
                        <c:pt idx="0">
                          <c:v>WO</c:v>
                        </c:pt>
                      </c15:dlblFieldTableCache>
                    </c15:dlblFTEntry>
                  </c15:dlblFieldTable>
                  <c15:showDataLabelsRange val="0"/>
                </c:ext>
              </c:extLst>
            </c:dLbl>
            <c:dLbl>
              <c:idx val="11"/>
              <c:layout/>
              <c:tx>
                <c:strRef>
                  <c:f>calcs!$P$70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{583A5B17-D741-428E-A80E-82B4091C6259}</c15:txfldGUID>
                      <c15:f>calcs!$P$70</c15:f>
                      <c15:dlblFieldTableCache>
                        <c:ptCount val="1"/>
                        <c:pt idx="0">
                          <c:v>DO</c:v>
                        </c:pt>
                      </c15:dlblFieldTableCache>
                    </c15:dlblFTEntry>
                  </c15:dlblFieldTable>
                  <c15:showDataLabelsRange val="0"/>
                </c:ext>
              </c:extLst>
            </c:dLbl>
            <c:dLbl>
              <c:idx val="12"/>
              <c:layout/>
              <c:tx>
                <c:strRef>
                  <c:f>calcs!$Q$70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{74A23F9D-A9B7-4D7D-ABEA-068785A9FBE7}</c15:txfldGUID>
                      <c15:f>calcs!$Q$70</c15:f>
                      <c15:dlblFieldTableCache>
                        <c:ptCount val="1"/>
                        <c:pt idx="0">
                          <c:v>VR</c:v>
                        </c:pt>
                      </c15:dlblFieldTableCache>
                    </c15:dlblFTEntry>
                  </c15:dlblFieldTable>
                  <c15:showDataLabelsRange val="0"/>
                </c:ext>
              </c:extLst>
            </c:dLbl>
            <c:dLbl>
              <c:idx val="13"/>
              <c:layout/>
              <c:tx>
                <c:strRef>
                  <c:f>calcs!$R$70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{DE8DBC34-77CC-454C-A67F-EE094B1AFC18}</c15:txfldGUID>
                      <c15:f>calcs!$R$70</c15:f>
                      <c15:dlblFieldTableCache>
                        <c:ptCount val="1"/>
                        <c:pt idx="0">
                          <c:v>ZA</c:v>
                        </c:pt>
                      </c15:dlblFieldTableCache>
                    </c15:dlblFTEntry>
                  </c15:dlblFieldTable>
                  <c15:showDataLabelsRange val="0"/>
                </c:ext>
              </c:extLst>
            </c:dLbl>
            <c:dLbl>
              <c:idx val="14"/>
              <c:layout/>
              <c:tx>
                <c:strRef>
                  <c:f>calcs!$S$70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{931570A0-D3C3-4F15-A2DC-D9C1EE710A04}</c15:txfldGUID>
                      <c15:f>calcs!$S$70</c15:f>
                      <c15:dlblFieldTableCache>
                        <c:ptCount val="1"/>
                        <c:pt idx="0">
                          <c:v>ZO</c:v>
                        </c:pt>
                      </c15:dlblFieldTableCache>
                    </c15:dlblFTEntry>
                  </c15:dlblFieldTable>
                  <c15:showDataLabelsRange val="0"/>
                </c:ext>
              </c:extLst>
            </c:dLbl>
            <c:dLbl>
              <c:idx val="15"/>
              <c:layout/>
              <c:tx>
                <c:strRef>
                  <c:f>calcs!$T$70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{B3DCA360-2AA7-4C6B-9CF4-E4C2602D3E28}</c15:txfldGUID>
                      <c15:f>calcs!$T$70</c15:f>
                      <c15:dlblFieldTableCache>
                        <c:ptCount val="1"/>
                        <c:pt idx="0">
                          <c:v>MA</c:v>
                        </c:pt>
                      </c15:dlblFieldTableCache>
                    </c15:dlblFTEntry>
                  </c15:dlblFieldTable>
                  <c15:showDataLabelsRange val="0"/>
                </c:ext>
              </c:extLst>
            </c:dLbl>
            <c:dLbl>
              <c:idx val="16"/>
              <c:layout/>
              <c:tx>
                <c:strRef>
                  <c:f>calcs!$U$70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{4D4132D0-D9F8-45C8-AC16-91D352EB991F}</c15:txfldGUID>
                      <c15:f>calcs!$U$70</c15:f>
                      <c15:dlblFieldTableCache>
                        <c:ptCount val="1"/>
                        <c:pt idx="0">
                          <c:v>DI</c:v>
                        </c:pt>
                      </c15:dlblFieldTableCache>
                    </c15:dlblFTEntry>
                  </c15:dlblFieldTable>
                  <c15:showDataLabelsRange val="0"/>
                </c:ext>
              </c:extLst>
            </c:dLbl>
            <c:dLbl>
              <c:idx val="17"/>
              <c:layout/>
              <c:tx>
                <c:strRef>
                  <c:f>calcs!$V$70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{C0193F04-5E8E-43F9-9268-9A3012BEC6EF}</c15:txfldGUID>
                      <c15:f>calcs!$V$70</c15:f>
                      <c15:dlblFieldTableCache>
                        <c:ptCount val="1"/>
                        <c:pt idx="0">
                          <c:v>WO</c:v>
                        </c:pt>
                      </c15:dlblFieldTableCache>
                    </c15:dlblFTEntry>
                  </c15:dlblFieldTable>
                  <c15:showDataLabelsRange val="0"/>
                </c:ext>
              </c:extLst>
            </c:dLbl>
            <c:dLbl>
              <c:idx val="18"/>
              <c:layout/>
              <c:tx>
                <c:strRef>
                  <c:f>calcs!$W$70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{CD17F2AA-1658-477A-B662-19F692B2EE64}</c15:txfldGUID>
                      <c15:f>calcs!$W$70</c15:f>
                      <c15:dlblFieldTableCache>
                        <c:ptCount val="1"/>
                        <c:pt idx="0">
                          <c:v>DO</c:v>
                        </c:pt>
                      </c15:dlblFieldTableCache>
                    </c15:dlblFTEntry>
                  </c15:dlblFieldTable>
                  <c15:showDataLabelsRange val="0"/>
                </c:ext>
              </c:extLst>
            </c:dLbl>
            <c:dLbl>
              <c:idx val="19"/>
              <c:layout/>
              <c:tx>
                <c:strRef>
                  <c:f>calcs!$X$70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{F6B6735A-80F4-4509-A48A-0B47631E342D}</c15:txfldGUID>
                      <c15:f>calcs!$X$70</c15:f>
                      <c15:dlblFieldTableCache>
                        <c:ptCount val="1"/>
                        <c:pt idx="0">
                          <c:v>VR</c:v>
                        </c:pt>
                      </c15:dlblFieldTableCache>
                    </c15:dlblFTEntry>
                  </c15:dlblFieldTable>
                  <c15:showDataLabelsRange val="0"/>
                </c:ext>
              </c:extLst>
            </c:dLbl>
            <c:dLbl>
              <c:idx val="20"/>
              <c:layout/>
              <c:tx>
                <c:strRef>
                  <c:f>calcs!$Y$70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{D85F27C8-F53E-43C9-BC2D-52C6187CA7E3}</c15:txfldGUID>
                      <c15:f>calcs!$Y$70</c15:f>
                      <c15:dlblFieldTableCache>
                        <c:ptCount val="1"/>
                        <c:pt idx="0">
                          <c:v>ZA</c:v>
                        </c:pt>
                      </c15:dlblFieldTableCache>
                    </c15:dlblFTEntry>
                  </c15:dlblFieldTable>
                  <c15:showDataLabelsRange val="0"/>
                </c:ext>
              </c:extLst>
            </c:dLbl>
            <c:dLbl>
              <c:idx val="21"/>
              <c:layout/>
              <c:tx>
                <c:strRef>
                  <c:f>calcs!$Z$70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{7AF6E2AF-430E-4A03-BE7B-E9F1F45D91BA}</c15:txfldGUID>
                      <c15:f>calcs!$Z$70</c15:f>
                      <c15:dlblFieldTableCache>
                        <c:ptCount val="1"/>
                        <c:pt idx="0">
                          <c:v>ZO</c:v>
                        </c:pt>
                      </c15:dlblFieldTableCache>
                    </c15:dlblFTEntry>
                  </c15:dlblFieldTable>
                  <c15:showDataLabelsRange val="0"/>
                </c:ext>
              </c:extLst>
            </c:dLbl>
            <c:dLbl>
              <c:idx val="22"/>
              <c:layout/>
              <c:tx>
                <c:strRef>
                  <c:f>calcs!$AA$70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{F96E286E-D9B2-40B1-8117-77EB863BF83C}</c15:txfldGUID>
                      <c15:f>calcs!$AA$70</c15:f>
                      <c15:dlblFieldTableCache>
                        <c:ptCount val="1"/>
                        <c:pt idx="0">
                          <c:v>MA</c:v>
                        </c:pt>
                      </c15:dlblFieldTableCache>
                    </c15:dlblFTEntry>
                  </c15:dlblFieldTable>
                  <c15:showDataLabelsRange val="0"/>
                </c:ext>
              </c:extLst>
            </c:dLbl>
            <c:dLbl>
              <c:idx val="23"/>
              <c:layout/>
              <c:tx>
                <c:strRef>
                  <c:f>calcs!$AB$70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{DE4A67A8-0D61-40A8-BB06-31D0DE78B0A8}</c15:txfldGUID>
                      <c15:f>calcs!$AB$70</c15:f>
                      <c15:dlblFieldTableCache>
                        <c:ptCount val="1"/>
                        <c:pt idx="0">
                          <c:v>DI</c:v>
                        </c:pt>
                      </c15:dlblFieldTableCache>
                    </c15:dlblFTEntry>
                  </c15:dlblFieldTable>
                  <c15:showDataLabelsRange val="0"/>
                </c:ext>
              </c:extLst>
            </c:dLbl>
            <c:dLbl>
              <c:idx val="24"/>
              <c:layout/>
              <c:tx>
                <c:strRef>
                  <c:f>calcs!$AC$70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{8BF2F380-962C-48A0-8B89-CB09062E216B}</c15:txfldGUID>
                      <c15:f>calcs!$AC$70</c15:f>
                      <c15:dlblFieldTableCache>
                        <c:ptCount val="1"/>
                        <c:pt idx="0">
                          <c:v>WO</c:v>
                        </c:pt>
                      </c15:dlblFieldTableCache>
                    </c15:dlblFTEntry>
                  </c15:dlblFieldTable>
                  <c15:showDataLabelsRange val="0"/>
                </c:ext>
              </c:extLst>
            </c:dLbl>
            <c:dLbl>
              <c:idx val="25"/>
              <c:layout/>
              <c:tx>
                <c:strRef>
                  <c:f>calcs!$AD$70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{A4AE2E60-53E8-479F-9884-23707435B6E3}</c15:txfldGUID>
                      <c15:f>calcs!$AD$70</c15:f>
                      <c15:dlblFieldTableCache>
                        <c:ptCount val="1"/>
                        <c:pt idx="0">
                          <c:v>DO</c:v>
                        </c:pt>
                      </c15:dlblFieldTableCache>
                    </c15:dlblFTEntry>
                  </c15:dlblFieldTable>
                  <c15:showDataLabelsRange val="0"/>
                </c:ext>
              </c:extLst>
            </c:dLbl>
            <c:dLbl>
              <c:idx val="26"/>
              <c:layout/>
              <c:tx>
                <c:strRef>
                  <c:f>calcs!$AE$70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{AC5F0B0B-FE39-463A-B2D0-3EA56801E2FE}</c15:txfldGUID>
                      <c15:f>calcs!$AE$70</c15:f>
                      <c15:dlblFieldTableCache>
                        <c:ptCount val="1"/>
                        <c:pt idx="0">
                          <c:v>VR</c:v>
                        </c:pt>
                      </c15:dlblFieldTableCache>
                    </c15:dlblFTEntry>
                  </c15:dlblFieldTable>
                  <c15:showDataLabelsRange val="0"/>
                </c:ext>
              </c:extLst>
            </c:dLbl>
            <c:dLbl>
              <c:idx val="27"/>
              <c:layout/>
              <c:tx>
                <c:strRef>
                  <c:f>calcs!$AF$70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{359C0E25-5AD6-40F0-9EF1-C6A7123CA9AD}</c15:txfldGUID>
                      <c15:f>calcs!$AF$70</c15:f>
                      <c15:dlblFieldTableCache>
                        <c:ptCount val="1"/>
                        <c:pt idx="0">
                          <c:v>ZA</c:v>
                        </c:pt>
                      </c15:dlblFieldTableCache>
                    </c15:dlblFTEntry>
                  </c15:dlblFieldTable>
                  <c15:showDataLabelsRange val="0"/>
                </c:ext>
              </c:extLst>
            </c:dLbl>
            <c:dLbl>
              <c:idx val="28"/>
              <c:layout/>
              <c:tx>
                <c:strRef>
                  <c:f>calcs!$AG$70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{02B9946C-F979-478B-89B9-497067B47A5C}</c15:txfldGUID>
                      <c15:f>calcs!$AG$70</c15:f>
                      <c15:dlblFieldTableCache>
                        <c:ptCount val="1"/>
                        <c:pt idx="0">
                          <c:v>ZO</c:v>
                        </c:pt>
                      </c15:dlblFieldTableCache>
                    </c15:dlblFTEntry>
                  </c15:dlblFieldTable>
                  <c15:showDataLabelsRange val="0"/>
                </c:ext>
              </c:extLst>
            </c:dLbl>
            <c:dLbl>
              <c:idx val="29"/>
              <c:layout/>
              <c:tx>
                <c:strRef>
                  <c:f>calcs!$AH$70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{4ED83468-1170-4B70-9695-0016E9438AE8}</c15:txfldGUID>
                      <c15:f>calcs!$AH$70</c15:f>
                      <c15:dlblFieldTableCache>
                        <c:ptCount val="1"/>
                        <c:pt idx="0">
                          <c:v>MA</c:v>
                        </c:pt>
                      </c15:dlblFieldTableCache>
                    </c15:dlblFTEntry>
                  </c15:dlblFieldTable>
                  <c15:showDataLabelsRange val="0"/>
                </c:ext>
              </c:extLst>
            </c:dLbl>
            <c:spPr>
              <a:noFill/>
              <a:ln>
                <a:noFill/>
              </a:ln>
              <a:effectLst/>
            </c:spPr>
            <c:txPr>
              <a:bodyPr/>
              <a:lstStyle/>
              <a:p>
                <a:pPr>
                  <a:defRPr sz="750"/>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sep yyyy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#N/A</c:v>
                </c:pt>
                <c:pt idx="26">
                  <c:v>#N/A</c:v>
                </c:pt>
                <c:pt idx="27">
                  <c:v>#N/A</c:v>
                </c:pt>
                <c:pt idx="28">
                  <c:v>#N/A</c:v>
                </c:pt>
                <c:pt idx="29">
                  <c:v>#N/A</c:v>
                </c:pt>
              </c:numCache>
            </c:numRef>
          </c:val>
          <c:smooth val="0"/>
        </c:ser>
        <c:ser>
          <c:idx val="26"/>
          <c:order val="26"/>
          <c:tx>
            <c:strRef>
              <c:f>calcs!$D$62</c:f>
              <c:strCache>
                <c:ptCount val="1"/>
                <c:pt idx="0">
                  <c:v>okt yyyy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535085568"/>
        <c:axId val="535096448"/>
      </c:lineChart>
      <c:dateAx>
        <c:axId val="53508556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535096448"/>
        <c:crosses val="autoZero"/>
        <c:auto val="1"/>
        <c:lblOffset val="100"/>
        <c:baseTimeUnit val="days"/>
      </c:dateAx>
      <c:valAx>
        <c:axId val="535096448"/>
        <c:scaling>
          <c:orientation val="minMax"/>
          <c:max val="13.5"/>
          <c:min val="0"/>
        </c:scaling>
        <c:delete val="1"/>
        <c:axPos val="l"/>
        <c:numFmt formatCode="General" sourceLinked="1"/>
        <c:majorTickMark val="out"/>
        <c:minorTickMark val="none"/>
        <c:tickLblPos val="nextTo"/>
        <c:crossAx val="535085568"/>
        <c:crosses val="autoZero"/>
        <c:crossBetween val="between"/>
        <c:majorUnit val="1"/>
      </c:valAx>
    </c:plotArea>
    <c:plotVisOnly val="1"/>
    <c:dispBlanksAs val="gap"/>
    <c:showDLblsOverMax val="0"/>
  </c:chart>
  <c:spPr>
    <a:noFill/>
    <a:ln>
      <a:noFill/>
    </a:ln>
  </c:spPr>
  <c:txPr>
    <a:bodyPr/>
    <a:lstStyle/>
    <a:p>
      <a:pPr>
        <a:defRPr sz="1000"/>
      </a:pPr>
      <a:endParaRPr lang="nl-NL"/>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9"/>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4" totalsRowShown="0" headerRowDxfId="6" dataDxfId="5">
  <autoFilter ref="B22:F34"/>
  <sortState ref="C20:F25">
    <sortCondition ref="D19:D25"/>
  </sortState>
  <tableColumns count="5">
    <tableColumn id="5" name="Id" dataDxfId="4">
      <calculatedColumnFormula>N(B22)+1</calculatedColumnFormula>
    </tableColumn>
    <tableColumn id="1" name="ACTIVITEIT" dataDxfId="3"/>
    <tableColumn id="2" name="START" dataDxfId="2">
      <calculatedColumnFormula>D22+10</calculatedColumnFormula>
    </tableColumn>
    <tableColumn id="3" name="EIND" dataDxfId="1">
      <calculatedColumnFormula>Activities[[#This Row],[START]]+2</calculatedColumnFormula>
    </tableColumn>
    <tableColumn id="4" name="NOTITI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4"/>
  <sheetViews>
    <sheetView showGridLines="0" tabSelected="1" topLeftCell="A10" zoomScaleNormal="100" workbookViewId="0">
      <selection activeCell="E27" sqref="E27"/>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14</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15</v>
      </c>
      <c r="D20" s="18">
        <v>42244</v>
      </c>
      <c r="E20" s="11"/>
      <c r="F20" s="11"/>
    </row>
    <row r="21" spans="2:6" ht="17.25" customHeight="1" x14ac:dyDescent="0.2">
      <c r="C21" s="11"/>
      <c r="D21" s="11"/>
      <c r="E21" s="11"/>
      <c r="F21" s="11"/>
    </row>
    <row r="22" spans="2:6" ht="17.25" customHeight="1" x14ac:dyDescent="0.2">
      <c r="B22" s="12" t="s">
        <v>5</v>
      </c>
      <c r="C22" s="13" t="s">
        <v>16</v>
      </c>
      <c r="D22" s="13" t="s">
        <v>13</v>
      </c>
      <c r="E22" s="13" t="s">
        <v>17</v>
      </c>
      <c r="F22" s="13" t="s">
        <v>18</v>
      </c>
    </row>
    <row r="23" spans="2:6" ht="17.25" customHeight="1" x14ac:dyDescent="0.2">
      <c r="B23" s="12">
        <f t="shared" ref="B23:B28" si="0">N(B22)+1</f>
        <v>1</v>
      </c>
      <c r="C23" s="14" t="s">
        <v>19</v>
      </c>
      <c r="D23" s="15">
        <f>D20+3</f>
        <v>42247</v>
      </c>
      <c r="E23" s="15"/>
      <c r="F23" s="14"/>
    </row>
    <row r="24" spans="2:6" ht="17.25" customHeight="1" x14ac:dyDescent="0.2">
      <c r="B24" s="12">
        <f t="shared" si="0"/>
        <v>2</v>
      </c>
      <c r="C24" s="14" t="s">
        <v>21</v>
      </c>
      <c r="D24" s="15">
        <v>42247</v>
      </c>
      <c r="E24" s="15">
        <v>42165</v>
      </c>
      <c r="F24" s="14" t="s">
        <v>29</v>
      </c>
    </row>
    <row r="25" spans="2:6" ht="17.25" customHeight="1" x14ac:dyDescent="0.2">
      <c r="B25" s="12">
        <f t="shared" si="0"/>
        <v>3</v>
      </c>
      <c r="C25" s="14" t="s">
        <v>22</v>
      </c>
      <c r="D25" s="15">
        <v>42247</v>
      </c>
      <c r="E25" s="15">
        <v>42248</v>
      </c>
      <c r="F25" s="14"/>
    </row>
    <row r="26" spans="2:6" ht="17.25" customHeight="1" x14ac:dyDescent="0.2">
      <c r="B26" s="12">
        <f t="shared" si="0"/>
        <v>4</v>
      </c>
      <c r="C26" s="14" t="s">
        <v>23</v>
      </c>
      <c r="D26" s="15">
        <v>42247</v>
      </c>
      <c r="E26" s="15">
        <v>42248</v>
      </c>
      <c r="F26" s="14"/>
    </row>
    <row r="27" spans="2:6" ht="17.25" customHeight="1" x14ac:dyDescent="0.2">
      <c r="B27" s="12">
        <f t="shared" si="0"/>
        <v>5</v>
      </c>
      <c r="C27" s="14" t="s">
        <v>24</v>
      </c>
      <c r="D27" s="15">
        <v>42248</v>
      </c>
      <c r="E27" s="15">
        <v>42250</v>
      </c>
      <c r="F27" s="14"/>
    </row>
    <row r="28" spans="2:6" ht="17.25" customHeight="1" x14ac:dyDescent="0.2">
      <c r="B28" s="12">
        <f t="shared" si="0"/>
        <v>6</v>
      </c>
      <c r="C28" s="14" t="s">
        <v>25</v>
      </c>
      <c r="D28" s="15">
        <v>42250</v>
      </c>
      <c r="E28" s="15">
        <v>42257</v>
      </c>
      <c r="F28" s="14"/>
    </row>
    <row r="29" spans="2:6" ht="17.25" customHeight="1" x14ac:dyDescent="0.2">
      <c r="B29" s="16">
        <f t="shared" ref="B29:B34" si="1">N(B28)+1</f>
        <v>7</v>
      </c>
      <c r="C29" s="14" t="s">
        <v>26</v>
      </c>
      <c r="D29" s="15">
        <v>42257</v>
      </c>
      <c r="E29" s="15">
        <v>42275</v>
      </c>
      <c r="F29" s="14"/>
    </row>
    <row r="30" spans="2:6" ht="17.25" customHeight="1" x14ac:dyDescent="0.2">
      <c r="B30" s="16">
        <f t="shared" si="1"/>
        <v>8</v>
      </c>
      <c r="C30" s="14" t="s">
        <v>27</v>
      </c>
      <c r="D30" s="15">
        <v>42275</v>
      </c>
      <c r="E30" s="15">
        <v>42278</v>
      </c>
      <c r="F30" s="14"/>
    </row>
    <row r="31" spans="2:6" ht="17.25" customHeight="1" x14ac:dyDescent="0.2">
      <c r="B31" s="16">
        <f t="shared" si="1"/>
        <v>9</v>
      </c>
      <c r="C31" s="14" t="s">
        <v>28</v>
      </c>
      <c r="D31" s="15">
        <v>42278</v>
      </c>
      <c r="E31" s="15">
        <v>42279</v>
      </c>
      <c r="F31" s="14"/>
    </row>
    <row r="32" spans="2:6" ht="17.25" customHeight="1" x14ac:dyDescent="0.2">
      <c r="B32" s="16">
        <f t="shared" si="1"/>
        <v>10</v>
      </c>
      <c r="C32" s="14"/>
      <c r="D32" s="15"/>
      <c r="E32" s="15"/>
      <c r="F32" s="14"/>
    </row>
    <row r="33" spans="2:6" ht="17.25" customHeight="1" x14ac:dyDescent="0.2">
      <c r="B33" s="16">
        <f t="shared" si="1"/>
        <v>11</v>
      </c>
      <c r="C33" s="14"/>
      <c r="D33" s="15"/>
      <c r="E33" s="15"/>
      <c r="F33" s="14"/>
    </row>
    <row r="34" spans="2:6" ht="17.25" customHeight="1" x14ac:dyDescent="0.2">
      <c r="B34" s="16">
        <f t="shared" si="1"/>
        <v>12</v>
      </c>
      <c r="C34" s="14" t="s">
        <v>20</v>
      </c>
      <c r="D34" s="15">
        <f>D23+32</f>
        <v>42279</v>
      </c>
      <c r="E34" s="15"/>
      <c r="F34"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42248</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((Activities[START]&gt;=StartDateWindow)+(Activities[EIND]&gt;=StartDateWindow)&gt;0)*(Activities[START]&lt;=(StartDateWindow+WindowDays-1)) )</f>
        <v>5</v>
      </c>
      <c r="E9" t="e">
        <f>NA()</f>
        <v>#N/A</v>
      </c>
    </row>
    <row r="10" spans="1:6" x14ac:dyDescent="0.2">
      <c r="D10">
        <v>9</v>
      </c>
      <c r="E10" t="e">
        <f>NA()</f>
        <v>#N/A</v>
      </c>
    </row>
    <row r="11" spans="1:6" x14ac:dyDescent="0.2">
      <c r="D11">
        <f>D10-MIN(D10,D9)</f>
        <v>4</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((Activities[START]&gt;=StartDateWindow)+(Activities[EIND]&gt;=StartDateWindow)&gt;0)*(Activities[START]&lt;=(StartDateWindow+WindowDays-1)), 0))</f>
        <v>6</v>
      </c>
      <c r="F15" t="e">
        <f t="shared" ref="F15:F23" ca="1" si="0">OFFSET(E15,-$D$11,)</f>
        <v>#N/A</v>
      </c>
    </row>
    <row r="16" spans="1:6" x14ac:dyDescent="0.2">
      <c r="C16" s="2"/>
      <c r="E16">
        <f t="array" ref="E16">INDEX(Activities[Id],MATCH(1, (Activities[Id]&gt;E15)*((Activities[START]&gt;=StartDateWindow)+(Activities[EIND]&gt;=StartDateWindow)&gt;0)*(Activities[START]&lt;=(StartDateWindow+WindowDays-1)), 0))</f>
        <v>7</v>
      </c>
      <c r="F16" t="e">
        <f t="shared" ca="1" si="0"/>
        <v>#N/A</v>
      </c>
    </row>
    <row r="17" spans="1:35" x14ac:dyDescent="0.2">
      <c r="C17" s="2"/>
      <c r="E17">
        <f t="array" ref="E17">INDEX(Activities[Id],MATCH(1, (Activities[Id]&gt;E16)*((Activities[START]&gt;=StartDateWindow)+(Activities[EIND]&gt;=StartDateWindow)&gt;0)*(Activities[START]&lt;=(StartDateWindow+WindowDays-1)), 0))</f>
        <v>8</v>
      </c>
      <c r="F17" t="e">
        <f t="shared" ca="1" si="0"/>
        <v>#N/A</v>
      </c>
    </row>
    <row r="18" spans="1:35" x14ac:dyDescent="0.2">
      <c r="E18">
        <f t="array" ref="E18">INDEX(Activities[Id],MATCH(1, (Activities[Id]&gt;E17)*((Activities[START]&gt;=StartDateWindow)+(Activities[EIND]&gt;=StartDateWindow)&gt;0)*(Activities[START]&lt;=(StartDateWindow+WindowDays-1)), 0))</f>
        <v>9</v>
      </c>
      <c r="F18" t="e">
        <f t="shared" ca="1" si="0"/>
        <v>#N/A</v>
      </c>
    </row>
    <row r="19" spans="1:35" x14ac:dyDescent="0.2">
      <c r="E19">
        <f t="array" ref="E19">INDEX(Activities[Id],MATCH(1, (Activities[Id]&gt;E18)*((Activities[START]&gt;=StartDateWindow)+(Activities[EIND]&gt;=StartDateWindow)&gt;0)*(Activities[START]&lt;=(StartDateWindow+WindowDays-1)), 0))</f>
        <v>12</v>
      </c>
      <c r="F19">
        <f t="shared" ca="1" si="0"/>
        <v>6</v>
      </c>
    </row>
    <row r="20" spans="1:35" x14ac:dyDescent="0.2">
      <c r="E20" t="e">
        <f t="array" ref="E20">INDEX(Activities[Id],MATCH(1, (Activities[Id]&gt;E19)*((Activities[START]&gt;=StartDateWindow)+(Activities[EIND]&gt;=StartDateWindow)&gt;0)*(Activities[START]&lt;=(StartDateWindow+WindowDays-1)), 0))</f>
        <v>#N/A</v>
      </c>
      <c r="F20">
        <f t="shared" ca="1" si="0"/>
        <v>7</v>
      </c>
    </row>
    <row r="21" spans="1:35" x14ac:dyDescent="0.2">
      <c r="E21" t="e">
        <f t="array" ref="E21">INDEX(Activities[Id],MATCH(1, (Activities[Id]&gt;E20)*((Activities[START]&gt;=StartDateWindow)+(Activities[EIND]&gt;=StartDateWindow)&gt;0)*(Activities[START]&lt;=(StartDateWindow+WindowDays-1)), 0))</f>
        <v>#N/A</v>
      </c>
      <c r="F21">
        <f t="shared" ca="1" si="0"/>
        <v>8</v>
      </c>
    </row>
    <row r="22" spans="1:35" x14ac:dyDescent="0.2">
      <c r="E22" t="e">
        <f t="array" ref="E22">INDEX(Activities[Id],MATCH(1, (Activities[Id]&gt;E21)*((Activities[START]&gt;=StartDateWindow)+(Activities[EIND]&gt;=StartDateWindow)&gt;0)*(Activities[START]&lt;=(StartDateWindow+WindowDays-1)), 0))</f>
        <v>#N/A</v>
      </c>
      <c r="F22">
        <f t="shared" ca="1" si="0"/>
        <v>9</v>
      </c>
    </row>
    <row r="23" spans="1:35" x14ac:dyDescent="0.2">
      <c r="E23" t="e">
        <f t="array" ref="E23">INDEX(Activities[Id],MATCH(1, (Activities[Id]&gt;E22)*((Activities[START]&gt;=StartDateWindow)+(Activities[EIND]&gt;=StartDateWindow)&gt;0)*(Activities[START]&lt;=(StartDateWindow+WindowDays-1)), 0))</f>
        <v>#N/A</v>
      </c>
      <c r="F23">
        <f t="shared" ca="1" si="0"/>
        <v>12</v>
      </c>
    </row>
    <row r="25" spans="1:35" x14ac:dyDescent="0.2">
      <c r="C25" t="s">
        <v>4</v>
      </c>
      <c r="D25" s="1">
        <f>StartDate+WindowOffset</f>
        <v>42253</v>
      </c>
    </row>
    <row r="26" spans="1:35" x14ac:dyDescent="0.2">
      <c r="C26" t="s">
        <v>3</v>
      </c>
      <c r="D26">
        <v>9</v>
      </c>
    </row>
    <row r="28" spans="1:35" x14ac:dyDescent="0.2">
      <c r="C28" t="s">
        <v>1</v>
      </c>
      <c r="D28" s="2">
        <f>'Project Timeline'!D20</f>
        <v>42244</v>
      </c>
    </row>
    <row r="29" spans="1:35" x14ac:dyDescent="0.2">
      <c r="C29" t="s">
        <v>2</v>
      </c>
      <c r="D29">
        <v>30</v>
      </c>
    </row>
    <row r="31" spans="1:35" x14ac:dyDescent="0.2">
      <c r="A31" t="s">
        <v>8</v>
      </c>
      <c r="B31" t="s">
        <v>6</v>
      </c>
      <c r="C31" t="s">
        <v>7</v>
      </c>
      <c r="D31" t="s">
        <v>0</v>
      </c>
      <c r="E31" s="1">
        <f>StartDateWindow</f>
        <v>42253</v>
      </c>
      <c r="F31" s="1">
        <f t="shared" ref="F31:AI31" si="1">E31+1</f>
        <v>42254</v>
      </c>
      <c r="G31" s="1">
        <f t="shared" si="1"/>
        <v>42255</v>
      </c>
      <c r="H31" s="1">
        <f t="shared" si="1"/>
        <v>42256</v>
      </c>
      <c r="I31" s="1">
        <f t="shared" si="1"/>
        <v>42257</v>
      </c>
      <c r="J31" s="1">
        <f t="shared" si="1"/>
        <v>42258</v>
      </c>
      <c r="K31" s="1">
        <f t="shared" si="1"/>
        <v>42259</v>
      </c>
      <c r="L31" s="1">
        <f t="shared" si="1"/>
        <v>42260</v>
      </c>
      <c r="M31" s="1">
        <f t="shared" si="1"/>
        <v>42261</v>
      </c>
      <c r="N31" s="1">
        <f t="shared" si="1"/>
        <v>42262</v>
      </c>
      <c r="O31" s="1">
        <f t="shared" si="1"/>
        <v>42263</v>
      </c>
      <c r="P31" s="1">
        <f t="shared" si="1"/>
        <v>42264</v>
      </c>
      <c r="Q31" s="1">
        <f t="shared" si="1"/>
        <v>42265</v>
      </c>
      <c r="R31" s="1">
        <f t="shared" si="1"/>
        <v>42266</v>
      </c>
      <c r="S31" s="1">
        <f t="shared" si="1"/>
        <v>42267</v>
      </c>
      <c r="T31" s="1">
        <f t="shared" si="1"/>
        <v>42268</v>
      </c>
      <c r="U31" s="1">
        <f t="shared" si="1"/>
        <v>42269</v>
      </c>
      <c r="V31" s="1">
        <f t="shared" si="1"/>
        <v>42270</v>
      </c>
      <c r="W31" s="1">
        <f t="shared" si="1"/>
        <v>42271</v>
      </c>
      <c r="X31" s="1">
        <f t="shared" si="1"/>
        <v>42272</v>
      </c>
      <c r="Y31" s="1">
        <f t="shared" si="1"/>
        <v>42273</v>
      </c>
      <c r="Z31" s="1">
        <f t="shared" si="1"/>
        <v>42274</v>
      </c>
      <c r="AA31" s="1">
        <f t="shared" si="1"/>
        <v>42275</v>
      </c>
      <c r="AB31" s="1">
        <f t="shared" si="1"/>
        <v>42276</v>
      </c>
      <c r="AC31" s="1">
        <f t="shared" si="1"/>
        <v>42277</v>
      </c>
      <c r="AD31" s="1">
        <f t="shared" si="1"/>
        <v>42278</v>
      </c>
      <c r="AE31" s="1">
        <f t="shared" si="1"/>
        <v>42279</v>
      </c>
      <c r="AF31" s="1">
        <f t="shared" si="1"/>
        <v>42280</v>
      </c>
      <c r="AG31" s="1">
        <f t="shared" si="1"/>
        <v>42281</v>
      </c>
      <c r="AH31" s="1">
        <f t="shared" si="1"/>
        <v>42282</v>
      </c>
      <c r="AI31" s="1">
        <f t="shared" si="1"/>
        <v>42283</v>
      </c>
    </row>
    <row r="32" spans="1:35" x14ac:dyDescent="0.2">
      <c r="A32">
        <v>11.3</v>
      </c>
      <c r="B32">
        <v>1</v>
      </c>
      <c r="C32" t="e">
        <f t="shared" ref="C32:C40" ca="1" si="2">F15</f>
        <v>#N/A</v>
      </c>
      <c r="D32" t="e">
        <f ca="1">INDEX(Activities[ACTIVITEIT],MATCH($C32,Activities[Id],0))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INDEX(Activities[ACTIVITEIT],MATCH($C33,Activities[Id],0))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#N/A</v>
      </c>
      <c r="D34" t="e">
        <f ca="1">INDEX(Activities[ACTIVITEIT],MATCH($C34,Activities[Id],0))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#N/A</v>
      </c>
      <c r="D35" t="e">
        <f ca="1">INDEX(Activities[ACTIVITEIT],MATCH($C35,Activities[Id],0))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6</v>
      </c>
      <c r="D36" t="str">
        <f ca="1">INDEX(Activities[ACTIVITEIT],MATCH($C36,Activities[Id],0))</f>
        <v>Technisch Ontwerp</v>
      </c>
      <c r="E36">
        <f ca="1">GridCalc</f>
        <v>7.3000000000000007</v>
      </c>
      <c r="F36">
        <f ca="1">GridCalc</f>
        <v>7.3000000000000007</v>
      </c>
      <c r="G36">
        <f ca="1">GridCalc</f>
        <v>7.3000000000000007</v>
      </c>
      <c r="H36">
        <f ca="1">GridCalc</f>
        <v>7.3000000000000007</v>
      </c>
      <c r="I36">
        <f ca="1">GridCalc</f>
        <v>7.3000000000000007</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7</v>
      </c>
      <c r="D37" t="str">
        <f ca="1">INDEX(Activities[ACTIVITEIT],MATCH($C37,Activities[Id],0))</f>
        <v>Realiseren</v>
      </c>
      <c r="E37" t="e">
        <f ca="1">GridCalc</f>
        <v>#N/A</v>
      </c>
      <c r="F37" t="e">
        <f ca="1">GridCalc</f>
        <v>#N/A</v>
      </c>
      <c r="G37" t="e">
        <f ca="1">GridCalc</f>
        <v>#N/A</v>
      </c>
      <c r="H37" t="e">
        <f ca="1">GridCalc</f>
        <v>#N/A</v>
      </c>
      <c r="I37">
        <f ca="1">GridCalc</f>
        <v>6.3000000000000007</v>
      </c>
      <c r="J37">
        <f ca="1">GridCalc</f>
        <v>6.3000000000000007</v>
      </c>
      <c r="K37">
        <f ca="1">GridCalc</f>
        <v>6.3000000000000007</v>
      </c>
      <c r="L37">
        <f ca="1">GridCalc</f>
        <v>6.3000000000000007</v>
      </c>
      <c r="M37">
        <f ca="1">GridCalc</f>
        <v>6.3000000000000007</v>
      </c>
      <c r="N37">
        <f ca="1">GridCalc</f>
        <v>6.3000000000000007</v>
      </c>
      <c r="O37">
        <f ca="1">GridCalc</f>
        <v>6.3000000000000007</v>
      </c>
      <c r="P37">
        <f ca="1">GridCalc</f>
        <v>6.3000000000000007</v>
      </c>
      <c r="Q37">
        <f ca="1">GridCalc</f>
        <v>6.3000000000000007</v>
      </c>
      <c r="R37">
        <f ca="1">GridCalc</f>
        <v>6.3000000000000007</v>
      </c>
      <c r="S37">
        <f ca="1">GridCalc</f>
        <v>6.3000000000000007</v>
      </c>
      <c r="T37">
        <f ca="1">GridCalc</f>
        <v>6.3000000000000007</v>
      </c>
      <c r="U37">
        <f ca="1">GridCalc</f>
        <v>6.3000000000000007</v>
      </c>
      <c r="V37">
        <f ca="1">GridCalc</f>
        <v>6.3000000000000007</v>
      </c>
      <c r="W37">
        <f ca="1">GridCalc</f>
        <v>6.3000000000000007</v>
      </c>
      <c r="X37">
        <f ca="1">GridCalc</f>
        <v>6.3000000000000007</v>
      </c>
      <c r="Y37">
        <f ca="1">GridCalc</f>
        <v>6.3000000000000007</v>
      </c>
      <c r="Z37">
        <f ca="1">GridCalc</f>
        <v>6.3000000000000007</v>
      </c>
      <c r="AA37">
        <f ca="1">GridCalc</f>
        <v>6.3000000000000007</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8</v>
      </c>
      <c r="D38" t="str">
        <f ca="1">INDEX(Activities[ACTIVITEIT],MATCH($C38,Activities[Id],0))</f>
        <v>Testen</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f ca="1">GridCalc</f>
        <v>5.3000000000000007</v>
      </c>
      <c r="AB38">
        <f ca="1">GridCalc</f>
        <v>5.3000000000000007</v>
      </c>
      <c r="AC38">
        <f ca="1">GridCalc</f>
        <v>5.3000000000000007</v>
      </c>
      <c r="AD38">
        <f ca="1">GridCalc</f>
        <v>5.3000000000000007</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9</v>
      </c>
      <c r="D39" t="str">
        <f ca="1">INDEX(Activities[ACTIVITEIT],MATCH($C39,Activities[Id],0))</f>
        <v>Opleveren</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f ca="1">GridCalc</f>
        <v>4.3000000000000007</v>
      </c>
      <c r="AE39">
        <f ca="1">GridCalc</f>
        <v>4.3000000000000007</v>
      </c>
      <c r="AF39" t="e">
        <f ca="1">GridCalc</f>
        <v>#N/A</v>
      </c>
      <c r="AG39" t="e">
        <f ca="1">GridCalc</f>
        <v>#N/A</v>
      </c>
      <c r="AH39" t="e">
        <f ca="1">GridCalc</f>
        <v>#N/A</v>
      </c>
      <c r="AI39" t="e">
        <f ca="1">GridCalc</f>
        <v>#N/A</v>
      </c>
    </row>
    <row r="40" spans="1:35" x14ac:dyDescent="0.2">
      <c r="A40">
        <f t="shared" si="3"/>
        <v>3.3000000000000007</v>
      </c>
      <c r="B40">
        <v>9</v>
      </c>
      <c r="C40">
        <f t="shared" ca="1" si="2"/>
        <v>12</v>
      </c>
      <c r="D40" t="str">
        <f ca="1">INDEX(Activities[ACTIVITEIT],MATCH($C40,Activities[Id],0))</f>
        <v>Einde Project</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f ca="1">GridCalc</f>
        <v>3.3000000000000007</v>
      </c>
      <c r="AF40" t="e">
        <f ca="1">GridCalc</f>
        <v>#N/A</v>
      </c>
      <c r="AG40" t="e">
        <f ca="1">GridCalc</f>
        <v>#N/A</v>
      </c>
      <c r="AH40" t="e">
        <f ca="1">GridCalc</f>
        <v>#N/A</v>
      </c>
      <c r="AI40" t="e">
        <f ca="1">GridCalc</f>
        <v>#N/A</v>
      </c>
    </row>
    <row r="43" spans="1:35" x14ac:dyDescent="0.2">
      <c r="E43" s="1">
        <f>E31</f>
        <v>42253</v>
      </c>
      <c r="F43" s="1">
        <f t="shared" ref="F43:AH43" si="4">F31</f>
        <v>42254</v>
      </c>
      <c r="G43" s="1">
        <f t="shared" si="4"/>
        <v>42255</v>
      </c>
      <c r="H43" s="1">
        <f t="shared" si="4"/>
        <v>42256</v>
      </c>
      <c r="I43" s="1">
        <f t="shared" si="4"/>
        <v>42257</v>
      </c>
      <c r="J43" s="1">
        <f t="shared" si="4"/>
        <v>42258</v>
      </c>
      <c r="K43" s="1">
        <f t="shared" si="4"/>
        <v>42259</v>
      </c>
      <c r="L43" s="1">
        <f t="shared" si="4"/>
        <v>42260</v>
      </c>
      <c r="M43" s="1">
        <f t="shared" si="4"/>
        <v>42261</v>
      </c>
      <c r="N43" s="1">
        <f t="shared" si="4"/>
        <v>42262</v>
      </c>
      <c r="O43" s="1">
        <f t="shared" si="4"/>
        <v>42263</v>
      </c>
      <c r="P43" s="1">
        <f t="shared" si="4"/>
        <v>42264</v>
      </c>
      <c r="Q43" s="1">
        <f t="shared" si="4"/>
        <v>42265</v>
      </c>
      <c r="R43" s="1">
        <f t="shared" si="4"/>
        <v>42266</v>
      </c>
      <c r="S43" s="1">
        <f t="shared" si="4"/>
        <v>42267</v>
      </c>
      <c r="T43" s="1">
        <f t="shared" si="4"/>
        <v>42268</v>
      </c>
      <c r="U43" s="1">
        <f t="shared" si="4"/>
        <v>42269</v>
      </c>
      <c r="V43" s="1">
        <f t="shared" si="4"/>
        <v>42270</v>
      </c>
      <c r="W43" s="1">
        <f t="shared" si="4"/>
        <v>42271</v>
      </c>
      <c r="X43" s="1">
        <f t="shared" si="4"/>
        <v>42272</v>
      </c>
      <c r="Y43" s="1">
        <f t="shared" si="4"/>
        <v>42273</v>
      </c>
      <c r="Z43" s="1">
        <f t="shared" si="4"/>
        <v>42274</v>
      </c>
      <c r="AA43" s="1">
        <f t="shared" si="4"/>
        <v>42275</v>
      </c>
      <c r="AB43" s="1">
        <f t="shared" si="4"/>
        <v>42276</v>
      </c>
      <c r="AC43" s="1">
        <f t="shared" si="4"/>
        <v>42277</v>
      </c>
      <c r="AD43" s="1">
        <f t="shared" si="4"/>
        <v>42278</v>
      </c>
      <c r="AE43" s="1">
        <f t="shared" si="4"/>
        <v>42279</v>
      </c>
      <c r="AF43" s="1">
        <f t="shared" si="4"/>
        <v>42280</v>
      </c>
      <c r="AG43" s="1">
        <f t="shared" si="4"/>
        <v>42281</v>
      </c>
      <c r="AH43" s="1">
        <f t="shared" si="4"/>
        <v>42282</v>
      </c>
    </row>
    <row r="44" spans="1:35" x14ac:dyDescent="0.2">
      <c r="C44" t="e">
        <f ca="1">C32</f>
        <v>#N/A</v>
      </c>
      <c r="D44" t="e">
        <f ca="1">UPPER(INDEX(Activities[ACTIVITEIT],MATCH($C44,Activities[Id],0)))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UPPER(INDEX(Activities[ACTIVITEIT],MATCH($C45,Activities[Id],0)))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#N/A</v>
      </c>
      <c r="D46" t="e">
        <f ca="1">UPPER(INDEX(Activities[ACTIVITEIT],MATCH($C46,Activities[Id],0)))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#N/A</v>
      </c>
      <c r="D47" t="e">
        <f ca="1">UPPER(INDEX(Activities[ACTIVITEIT],MATCH($C47,Activities[Id],0)))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6</v>
      </c>
      <c r="D48" t="str">
        <f ca="1">UPPER(INDEX(Activities[ACTIVITEIT],MATCH($C48,Activities[Id],0)))</f>
        <v>TECHNISCH ONTWERP</v>
      </c>
      <c r="E48" t="e">
        <f t="shared" ref="E48:AH48" ca="1" si="10">IF(ISERROR(F36),E36,NA())</f>
        <v>#N/A</v>
      </c>
      <c r="F48" t="e">
        <f t="shared" ca="1" si="10"/>
        <v>#N/A</v>
      </c>
      <c r="G48" t="e">
        <f t="shared" ca="1" si="10"/>
        <v>#N/A</v>
      </c>
      <c r="H48" t="e">
        <f t="shared" ca="1" si="10"/>
        <v>#N/A</v>
      </c>
      <c r="I48">
        <f t="shared" ca="1" si="10"/>
        <v>7.3000000000000007</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7</v>
      </c>
      <c r="D49" t="str">
        <f ca="1">UPPER(INDEX(Activities[ACTIVITEIT],MATCH($C49,Activities[Id],0)))</f>
        <v>REALISEREN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f t="shared" ca="1" si="11"/>
        <v>6.3000000000000007</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8</v>
      </c>
      <c r="D50" t="str">
        <f ca="1">UPPER(INDEX(Activities[ACTIVITEIT],MATCH($C50,Activities[Id],0)))</f>
        <v>TESTEN</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f t="shared" ca="1" si="12"/>
        <v>5.3000000000000007</v>
      </c>
      <c r="AE50" t="e">
        <f t="shared" ca="1" si="12"/>
        <v>#N/A</v>
      </c>
      <c r="AF50" t="e">
        <f t="shared" ca="1" si="12"/>
        <v>#N/A</v>
      </c>
      <c r="AG50" t="e">
        <f t="shared" ca="1" si="12"/>
        <v>#N/A</v>
      </c>
      <c r="AH50" t="e">
        <f t="shared" ca="1" si="12"/>
        <v>#N/A</v>
      </c>
    </row>
    <row r="51" spans="3:34" x14ac:dyDescent="0.2">
      <c r="C51">
        <f t="shared" ca="1" si="6"/>
        <v>9</v>
      </c>
      <c r="D51" t="str">
        <f ca="1">UPPER(INDEX(Activities[ACTIVITEIT],MATCH($C51,Activities[Id],0)))</f>
        <v>OPLEVEREN</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f t="shared" ca="1" si="13"/>
        <v>4.3000000000000007</v>
      </c>
      <c r="AF51" t="e">
        <f t="shared" ca="1" si="13"/>
        <v>#N/A</v>
      </c>
      <c r="AG51" t="e">
        <f t="shared" ca="1" si="13"/>
        <v>#N/A</v>
      </c>
      <c r="AH51" t="e">
        <f t="shared" ca="1" si="13"/>
        <v>#N/A</v>
      </c>
    </row>
    <row r="52" spans="3:34" x14ac:dyDescent="0.2">
      <c r="C52">
        <f t="shared" ca="1" si="6"/>
        <v>12</v>
      </c>
      <c r="D52" t="str">
        <f ca="1">UPPER(INDEX(Activities[ACTIVITEIT],MATCH($C52,Activities[Id],0)))</f>
        <v>EINDE PROJECT</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f t="shared" ca="1" si="14"/>
        <v>3.3000000000000007</v>
      </c>
      <c r="AF52" t="e">
        <f t="shared" ca="1" si="14"/>
        <v>#N/A</v>
      </c>
      <c r="AG52" t="e">
        <f t="shared" ca="1" si="14"/>
        <v>#N/A</v>
      </c>
      <c r="AH52" t="e">
        <f t="shared" ca="1" si="14"/>
        <v>#N/A</v>
      </c>
    </row>
    <row r="55" spans="3:34" x14ac:dyDescent="0.2">
      <c r="E55" s="1">
        <f>E31</f>
        <v>42253</v>
      </c>
      <c r="F55" s="1">
        <f t="shared" ref="F55:AH55" si="15">F31</f>
        <v>42254</v>
      </c>
      <c r="G55" s="1">
        <f t="shared" si="15"/>
        <v>42255</v>
      </c>
      <c r="H55" s="1">
        <f t="shared" si="15"/>
        <v>42256</v>
      </c>
      <c r="I55" s="1">
        <f t="shared" si="15"/>
        <v>42257</v>
      </c>
      <c r="J55" s="1">
        <f t="shared" si="15"/>
        <v>42258</v>
      </c>
      <c r="K55" s="1">
        <f t="shared" si="15"/>
        <v>42259</v>
      </c>
      <c r="L55" s="1">
        <f t="shared" si="15"/>
        <v>42260</v>
      </c>
      <c r="M55" s="1">
        <f t="shared" si="15"/>
        <v>42261</v>
      </c>
      <c r="N55" s="1">
        <f t="shared" si="15"/>
        <v>42262</v>
      </c>
      <c r="O55" s="1">
        <f t="shared" si="15"/>
        <v>42263</v>
      </c>
      <c r="P55" s="1">
        <f t="shared" si="15"/>
        <v>42264</v>
      </c>
      <c r="Q55" s="1">
        <f t="shared" si="15"/>
        <v>42265</v>
      </c>
      <c r="R55" s="1">
        <f t="shared" si="15"/>
        <v>42266</v>
      </c>
      <c r="S55" s="1">
        <f t="shared" si="15"/>
        <v>42267</v>
      </c>
      <c r="T55" s="1">
        <f t="shared" si="15"/>
        <v>42268</v>
      </c>
      <c r="U55" s="1">
        <f t="shared" si="15"/>
        <v>42269</v>
      </c>
      <c r="V55" s="1">
        <f t="shared" si="15"/>
        <v>42270</v>
      </c>
      <c r="W55" s="1">
        <f t="shared" si="15"/>
        <v>42271</v>
      </c>
      <c r="X55" s="1">
        <f t="shared" si="15"/>
        <v>42272</v>
      </c>
      <c r="Y55" s="1">
        <f t="shared" si="15"/>
        <v>42273</v>
      </c>
      <c r="Z55" s="1">
        <f t="shared" si="15"/>
        <v>42274</v>
      </c>
      <c r="AA55" s="1">
        <f t="shared" si="15"/>
        <v>42275</v>
      </c>
      <c r="AB55" s="1">
        <f t="shared" si="15"/>
        <v>42276</v>
      </c>
      <c r="AC55" s="1">
        <f t="shared" si="15"/>
        <v>42277</v>
      </c>
      <c r="AD55" s="1">
        <f t="shared" si="15"/>
        <v>42278</v>
      </c>
      <c r="AE55" s="1">
        <f t="shared" si="15"/>
        <v>42279</v>
      </c>
      <c r="AF55" s="1">
        <f t="shared" si="15"/>
        <v>42280</v>
      </c>
      <c r="AG55" s="1">
        <f t="shared" si="15"/>
        <v>42281</v>
      </c>
      <c r="AH55" s="1">
        <f t="shared" si="15"/>
        <v>42282</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42248</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t="e">
        <f t="shared" si="17"/>
        <v>#N/A</v>
      </c>
      <c r="AE58" t="e">
        <f t="shared" si="17"/>
        <v>#N/A</v>
      </c>
      <c r="AF58" t="e">
        <f t="shared" si="17"/>
        <v>#N/A</v>
      </c>
      <c r="AG58" t="e">
        <f t="shared" si="17"/>
        <v>#N/A</v>
      </c>
      <c r="AH58" t="e">
        <f t="shared" si="17"/>
        <v>#N/A</v>
      </c>
    </row>
    <row r="59" spans="3:34" x14ac:dyDescent="0.2">
      <c r="D59" s="3" t="str">
        <f>TEXT(D58,"mmm yyyy") &amp; " - Top Band"</f>
        <v>sep yyyy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42278</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f t="shared" si="19"/>
        <v>0.5</v>
      </c>
      <c r="AE61">
        <f t="shared" si="19"/>
        <v>0.5</v>
      </c>
      <c r="AF61">
        <f t="shared" si="19"/>
        <v>0.5</v>
      </c>
      <c r="AG61">
        <f t="shared" si="19"/>
        <v>0.5</v>
      </c>
      <c r="AH61">
        <f t="shared" si="19"/>
        <v>0.5</v>
      </c>
    </row>
    <row r="62" spans="3:34" x14ac:dyDescent="0.2">
      <c r="D62" s="3" t="str">
        <f>TEXT(D61,"mmm yyyy") &amp; " - Top Band"</f>
        <v>okt yyyy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f t="shared" si="20"/>
        <v>13</v>
      </c>
      <c r="AE62">
        <f t="shared" si="20"/>
        <v>13</v>
      </c>
      <c r="AF62">
        <f t="shared" si="20"/>
        <v>13</v>
      </c>
      <c r="AG62">
        <f t="shared" si="20"/>
        <v>13</v>
      </c>
      <c r="AH62">
        <f t="shared" si="20"/>
        <v>13</v>
      </c>
    </row>
    <row r="63" spans="3:34" x14ac:dyDescent="0.2">
      <c r="D63" s="3"/>
    </row>
    <row r="65" spans="4:34" x14ac:dyDescent="0.2">
      <c r="D65" s="3">
        <f>D58+1</f>
        <v>42249</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42279</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f t="shared" si="21"/>
        <v>0.5</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ZO</v>
      </c>
      <c r="F70" t="str">
        <f t="shared" ref="F70:AH70" si="23">LEFT(UPPER(TEXT(F55,"ddd")),$D70)</f>
        <v>MA</v>
      </c>
      <c r="G70" t="str">
        <f t="shared" si="23"/>
        <v>DI</v>
      </c>
      <c r="H70" t="str">
        <f t="shared" si="23"/>
        <v>WO</v>
      </c>
      <c r="I70" t="str">
        <f t="shared" si="23"/>
        <v>DO</v>
      </c>
      <c r="J70" t="str">
        <f t="shared" si="23"/>
        <v>VR</v>
      </c>
      <c r="K70" t="str">
        <f t="shared" si="23"/>
        <v>ZA</v>
      </c>
      <c r="L70" t="str">
        <f t="shared" si="23"/>
        <v>ZO</v>
      </c>
      <c r="M70" t="str">
        <f t="shared" si="23"/>
        <v>MA</v>
      </c>
      <c r="N70" t="str">
        <f t="shared" si="23"/>
        <v>DI</v>
      </c>
      <c r="O70" t="str">
        <f t="shared" si="23"/>
        <v>WO</v>
      </c>
      <c r="P70" t="str">
        <f t="shared" si="23"/>
        <v>DO</v>
      </c>
      <c r="Q70" t="str">
        <f t="shared" si="23"/>
        <v>VR</v>
      </c>
      <c r="R70" t="str">
        <f t="shared" si="23"/>
        <v>ZA</v>
      </c>
      <c r="S70" t="str">
        <f t="shared" si="23"/>
        <v>ZO</v>
      </c>
      <c r="T70" t="str">
        <f t="shared" si="23"/>
        <v>MA</v>
      </c>
      <c r="U70" t="str">
        <f t="shared" si="23"/>
        <v>DI</v>
      </c>
      <c r="V70" t="str">
        <f t="shared" si="23"/>
        <v>WO</v>
      </c>
      <c r="W70" t="str">
        <f t="shared" si="23"/>
        <v>DO</v>
      </c>
      <c r="X70" t="str">
        <f t="shared" si="23"/>
        <v>VR</v>
      </c>
      <c r="Y70" t="str">
        <f t="shared" si="23"/>
        <v>ZA</v>
      </c>
      <c r="Z70" t="str">
        <f t="shared" si="23"/>
        <v>ZO</v>
      </c>
      <c r="AA70" t="str">
        <f t="shared" si="23"/>
        <v>MA</v>
      </c>
      <c r="AB70" t="str">
        <f t="shared" si="23"/>
        <v>DI</v>
      </c>
      <c r="AC70" t="str">
        <f t="shared" si="23"/>
        <v>WO</v>
      </c>
      <c r="AD70" t="str">
        <f t="shared" si="23"/>
        <v>DO</v>
      </c>
      <c r="AE70" t="str">
        <f t="shared" si="23"/>
        <v>VR</v>
      </c>
      <c r="AF70" t="str">
        <f t="shared" si="23"/>
        <v>ZA</v>
      </c>
      <c r="AG70" t="str">
        <f t="shared" si="23"/>
        <v>ZO</v>
      </c>
      <c r="AH70" t="str">
        <f t="shared" si="23"/>
        <v>MA</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06</v>
      </c>
      <c r="F72" t="str">
        <f t="shared" ref="F72:AH72" si="24">TEXT(F55,"dd")</f>
        <v>07</v>
      </c>
      <c r="G72" t="str">
        <f t="shared" si="24"/>
        <v>08</v>
      </c>
      <c r="H72" t="str">
        <f t="shared" si="24"/>
        <v>09</v>
      </c>
      <c r="I72" t="str">
        <f t="shared" si="24"/>
        <v>10</v>
      </c>
      <c r="J72" t="str">
        <f t="shared" si="24"/>
        <v>11</v>
      </c>
      <c r="K72" t="str">
        <f t="shared" si="24"/>
        <v>12</v>
      </c>
      <c r="L72" t="str">
        <f t="shared" si="24"/>
        <v>13</v>
      </c>
      <c r="M72" t="str">
        <f t="shared" si="24"/>
        <v>14</v>
      </c>
      <c r="N72" t="str">
        <f t="shared" si="24"/>
        <v>15</v>
      </c>
      <c r="O72" t="str">
        <f t="shared" si="24"/>
        <v>16</v>
      </c>
      <c r="P72" t="str">
        <f t="shared" si="24"/>
        <v>17</v>
      </c>
      <c r="Q72" t="str">
        <f t="shared" si="24"/>
        <v>18</v>
      </c>
      <c r="R72" t="str">
        <f t="shared" si="24"/>
        <v>19</v>
      </c>
      <c r="S72" t="str">
        <f t="shared" si="24"/>
        <v>20</v>
      </c>
      <c r="T72" t="str">
        <f t="shared" si="24"/>
        <v>21</v>
      </c>
      <c r="U72" t="str">
        <f t="shared" si="24"/>
        <v>22</v>
      </c>
      <c r="V72" t="str">
        <f t="shared" si="24"/>
        <v>23</v>
      </c>
      <c r="W72" t="str">
        <f t="shared" si="24"/>
        <v>24</v>
      </c>
      <c r="X72" t="str">
        <f t="shared" si="24"/>
        <v>25</v>
      </c>
      <c r="Y72" t="str">
        <f t="shared" si="24"/>
        <v>26</v>
      </c>
      <c r="Z72" t="str">
        <f t="shared" si="24"/>
        <v>27</v>
      </c>
      <c r="AA72" t="str">
        <f t="shared" si="24"/>
        <v>28</v>
      </c>
      <c r="AB72" t="str">
        <f t="shared" si="24"/>
        <v>29</v>
      </c>
      <c r="AC72" t="str">
        <f t="shared" si="24"/>
        <v>30</v>
      </c>
      <c r="AD72" t="str">
        <f t="shared" si="24"/>
        <v>01</v>
      </c>
      <c r="AE72" t="str">
        <f t="shared" si="24"/>
        <v>02</v>
      </c>
      <c r="AF72" t="str">
        <f t="shared" si="24"/>
        <v>03</v>
      </c>
      <c r="AG72" t="str">
        <f t="shared" si="24"/>
        <v>04</v>
      </c>
      <c r="AH72" t="str">
        <f t="shared" si="24"/>
        <v>05</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2015-06-12T09:19:33Z</dcterms:created>
  <dcterms:modified xsi:type="dcterms:W3CDTF">2015-09-01T09:39:42Z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