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DuLieu_BT_CNTTCB\Baitap_Module4_Excel\"/>
    </mc:Choice>
  </mc:AlternateContent>
  <bookViews>
    <workbookView xWindow="-120" yWindow="-120" windowWidth="29040" windowHeight="15840" tabRatio="692" firstSheet="2" activeTab="10"/>
  </bookViews>
  <sheets>
    <sheet name="Bai1_Phan1" sheetId="30" r:id="rId1"/>
    <sheet name="Bai2_Phan1" sheetId="29" r:id="rId2"/>
    <sheet name="Bai3_Phan1" sheetId="31" r:id="rId3"/>
    <sheet name="Bai1_Phan3" sheetId="1" r:id="rId4"/>
    <sheet name="Bai3_Phan3" sheetId="5" r:id="rId5"/>
    <sheet name="Bai4_Phan3" sheetId="7" r:id="rId6"/>
    <sheet name="Bai5_Phan3" sheetId="8" r:id="rId7"/>
    <sheet name="Bai1a_Phan4" sheetId="10" r:id="rId8"/>
    <sheet name="Bai1b_Phan4" sheetId="9" r:id="rId9"/>
    <sheet name="Bai2_Phan4" sheetId="11" r:id="rId10"/>
    <sheet name="Bai3_Phan4" sheetId="16" r:id="rId11"/>
    <sheet name="Bai4_Phan4" sheetId="17" r:id="rId12"/>
    <sheet name="Bai5_Phan4" sheetId="3" r:id="rId13"/>
    <sheet name="Bai6_Phan4" sheetId="19" r:id="rId14"/>
    <sheet name="Bai7_Phan4" sheetId="18" r:id="rId15"/>
    <sheet name="Bai1_Phan5" sheetId="20" r:id="rId16"/>
    <sheet name="Bai2_Phan5" sheetId="22" r:id="rId17"/>
    <sheet name="Bai3_Phan5" sheetId="23" r:id="rId18"/>
    <sheet name="Bai4_Phan5" sheetId="25" r:id="rId19"/>
    <sheet name="Bai1_Phan6" sheetId="12" r:id="rId20"/>
    <sheet name="Bai2_Phan6" sheetId="26" r:id="rId21"/>
    <sheet name="Bai3_Phan6" sheetId="32" r:id="rId22"/>
  </sheets>
  <definedNames>
    <definedName name="_xlnm._FilterDatabase" localSheetId="16" hidden="1">Bai2_Phan5!$A$2:$G$17</definedName>
    <definedName name="_xlnm._FilterDatabase" localSheetId="20" hidden="1">Bai2_Phan6!$A$2:$J$20</definedName>
    <definedName name="cot">Bai1a_Phan4!$A$1:$A$20</definedName>
    <definedName name="Hang">Bai1a_Phan4!$A$1:$T$1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6" l="1"/>
  <c r="I14" i="16"/>
  <c r="I15" i="16"/>
  <c r="I16" i="16"/>
  <c r="I17" i="16"/>
  <c r="I10" i="16"/>
  <c r="I11" i="16"/>
  <c r="I12" i="16"/>
  <c r="I5" i="16"/>
  <c r="I6" i="16"/>
  <c r="I7" i="16"/>
  <c r="I8" i="16"/>
  <c r="I9" i="16"/>
  <c r="I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4" i="16"/>
  <c r="G14" i="16"/>
  <c r="G15" i="16"/>
  <c r="G16" i="16"/>
  <c r="G17" i="16"/>
  <c r="G5" i="16"/>
  <c r="G6" i="16"/>
  <c r="G7" i="16"/>
  <c r="G8" i="16"/>
  <c r="G9" i="16"/>
  <c r="G10" i="16"/>
  <c r="G11" i="16"/>
  <c r="G12" i="16"/>
  <c r="G13" i="16"/>
  <c r="G4" i="16"/>
  <c r="F17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4" i="16"/>
  <c r="J17" i="11" l="1"/>
  <c r="F22" i="11"/>
  <c r="G22" i="11"/>
  <c r="E22" i="11"/>
  <c r="F21" i="11"/>
  <c r="G21" i="11"/>
  <c r="E21" i="11"/>
  <c r="F20" i="11"/>
  <c r="G20" i="11"/>
  <c r="E20" i="11"/>
  <c r="G19" i="11"/>
  <c r="F19" i="11"/>
  <c r="E19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3" i="11"/>
  <c r="H16" i="9"/>
  <c r="I16" i="9" s="1"/>
  <c r="E16" i="9"/>
  <c r="F16" i="9"/>
  <c r="I5" i="9"/>
  <c r="I6" i="9"/>
  <c r="I7" i="9"/>
  <c r="I8" i="9"/>
  <c r="I9" i="9"/>
  <c r="I10" i="9"/>
  <c r="I11" i="9"/>
  <c r="I12" i="9"/>
  <c r="I13" i="9"/>
  <c r="I14" i="9"/>
  <c r="I15" i="9"/>
  <c r="I4" i="9"/>
  <c r="H12" i="9"/>
  <c r="H13" i="9"/>
  <c r="H14" i="9"/>
  <c r="H15" i="9"/>
  <c r="H5" i="9"/>
  <c r="H6" i="9"/>
  <c r="H7" i="9"/>
  <c r="H8" i="9"/>
  <c r="H9" i="9"/>
  <c r="H10" i="9"/>
  <c r="H11" i="9"/>
  <c r="H4" i="9"/>
  <c r="E4" i="9"/>
  <c r="F13" i="9"/>
  <c r="F14" i="9"/>
  <c r="F15" i="9"/>
  <c r="F12" i="9"/>
  <c r="F5" i="9"/>
  <c r="F6" i="9"/>
  <c r="F7" i="9"/>
  <c r="F8" i="9"/>
  <c r="F9" i="9"/>
  <c r="F10" i="9"/>
  <c r="F11" i="9"/>
  <c r="F4" i="9"/>
  <c r="E5" i="9"/>
  <c r="E6" i="9"/>
  <c r="E7" i="9"/>
  <c r="E8" i="9"/>
  <c r="E9" i="9"/>
  <c r="E10" i="9"/>
  <c r="E11" i="9"/>
  <c r="E12" i="9"/>
  <c r="E13" i="9"/>
  <c r="E14" i="9"/>
  <c r="E15" i="9"/>
  <c r="J2" i="10"/>
  <c r="K2" i="10"/>
  <c r="L2" i="10"/>
  <c r="M2" i="10"/>
  <c r="N2" i="10"/>
  <c r="O2" i="10"/>
  <c r="P2" i="10"/>
  <c r="Q2" i="10"/>
  <c r="R2" i="10"/>
  <c r="S2" i="10"/>
  <c r="T2" i="10"/>
  <c r="J3" i="10"/>
  <c r="K3" i="10"/>
  <c r="L3" i="10"/>
  <c r="M3" i="10"/>
  <c r="N3" i="10"/>
  <c r="O3" i="10"/>
  <c r="P3" i="10"/>
  <c r="Q3" i="10"/>
  <c r="R3" i="10"/>
  <c r="S3" i="10"/>
  <c r="T3" i="10"/>
  <c r="J4" i="10"/>
  <c r="K4" i="10"/>
  <c r="L4" i="10"/>
  <c r="M4" i="10"/>
  <c r="N4" i="10"/>
  <c r="O4" i="10"/>
  <c r="P4" i="10"/>
  <c r="Q4" i="10"/>
  <c r="R4" i="10"/>
  <c r="S4" i="10"/>
  <c r="T4" i="10"/>
  <c r="J5" i="10"/>
  <c r="K5" i="10"/>
  <c r="L5" i="10"/>
  <c r="M5" i="10"/>
  <c r="N5" i="10"/>
  <c r="O5" i="10"/>
  <c r="P5" i="10"/>
  <c r="Q5" i="10"/>
  <c r="R5" i="10"/>
  <c r="S5" i="10"/>
  <c r="T5" i="10"/>
  <c r="J6" i="10"/>
  <c r="K6" i="10"/>
  <c r="L6" i="10"/>
  <c r="M6" i="10"/>
  <c r="N6" i="10"/>
  <c r="O6" i="10"/>
  <c r="P6" i="10"/>
  <c r="Q6" i="10"/>
  <c r="R6" i="10"/>
  <c r="S6" i="10"/>
  <c r="T6" i="10"/>
  <c r="J7" i="10"/>
  <c r="K7" i="10"/>
  <c r="L7" i="10"/>
  <c r="M7" i="10"/>
  <c r="N7" i="10"/>
  <c r="O7" i="10"/>
  <c r="P7" i="10"/>
  <c r="Q7" i="10"/>
  <c r="R7" i="10"/>
  <c r="S7" i="10"/>
  <c r="T7" i="10"/>
  <c r="J8" i="10"/>
  <c r="K8" i="10"/>
  <c r="L8" i="10"/>
  <c r="M8" i="10"/>
  <c r="N8" i="10"/>
  <c r="O8" i="10"/>
  <c r="P8" i="10"/>
  <c r="Q8" i="10"/>
  <c r="R8" i="10"/>
  <c r="S8" i="10"/>
  <c r="T8" i="10"/>
  <c r="J9" i="10"/>
  <c r="K9" i="10"/>
  <c r="L9" i="10"/>
  <c r="M9" i="10"/>
  <c r="N9" i="10"/>
  <c r="O9" i="10"/>
  <c r="P9" i="10"/>
  <c r="Q9" i="10"/>
  <c r="R9" i="10"/>
  <c r="S9" i="10"/>
  <c r="T9" i="10"/>
  <c r="J10" i="10"/>
  <c r="K10" i="10"/>
  <c r="L10" i="10"/>
  <c r="M10" i="10"/>
  <c r="N10" i="10"/>
  <c r="O10" i="10"/>
  <c r="P10" i="10"/>
  <c r="Q10" i="10"/>
  <c r="R10" i="10"/>
  <c r="S10" i="10"/>
  <c r="T10" i="10"/>
  <c r="J11" i="10"/>
  <c r="K11" i="10"/>
  <c r="L11" i="10"/>
  <c r="M11" i="10"/>
  <c r="N11" i="10"/>
  <c r="O11" i="10"/>
  <c r="P11" i="10"/>
  <c r="Q11" i="10"/>
  <c r="R11" i="10"/>
  <c r="S11" i="10"/>
  <c r="T11" i="10"/>
  <c r="J12" i="10"/>
  <c r="K12" i="10"/>
  <c r="L12" i="10"/>
  <c r="M12" i="10"/>
  <c r="N12" i="10"/>
  <c r="O12" i="10"/>
  <c r="P12" i="10"/>
  <c r="Q12" i="10"/>
  <c r="R12" i="10"/>
  <c r="S12" i="10"/>
  <c r="T12" i="10"/>
  <c r="J13" i="10"/>
  <c r="K13" i="10"/>
  <c r="L13" i="10"/>
  <c r="M13" i="10"/>
  <c r="N13" i="10"/>
  <c r="O13" i="10"/>
  <c r="P13" i="10"/>
  <c r="Q13" i="10"/>
  <c r="R13" i="10"/>
  <c r="S13" i="10"/>
  <c r="T13" i="10"/>
  <c r="J14" i="10"/>
  <c r="K14" i="10"/>
  <c r="L14" i="10"/>
  <c r="M14" i="10"/>
  <c r="N14" i="10"/>
  <c r="O14" i="10"/>
  <c r="P14" i="10"/>
  <c r="Q14" i="10"/>
  <c r="R14" i="10"/>
  <c r="S14" i="10"/>
  <c r="T14" i="10"/>
  <c r="J15" i="10"/>
  <c r="K15" i="10"/>
  <c r="L15" i="10"/>
  <c r="M15" i="10"/>
  <c r="N15" i="10"/>
  <c r="O15" i="10"/>
  <c r="P15" i="10"/>
  <c r="Q15" i="10"/>
  <c r="R15" i="10"/>
  <c r="S15" i="10"/>
  <c r="T15" i="10"/>
  <c r="J16" i="10"/>
  <c r="K16" i="10"/>
  <c r="L16" i="10"/>
  <c r="M16" i="10"/>
  <c r="N16" i="10"/>
  <c r="O16" i="10"/>
  <c r="P16" i="10"/>
  <c r="Q16" i="10"/>
  <c r="R16" i="10"/>
  <c r="S16" i="10"/>
  <c r="T16" i="10"/>
  <c r="J17" i="10"/>
  <c r="K17" i="10"/>
  <c r="L17" i="10"/>
  <c r="M17" i="10"/>
  <c r="N17" i="10"/>
  <c r="O17" i="10"/>
  <c r="P17" i="10"/>
  <c r="Q17" i="10"/>
  <c r="R17" i="10"/>
  <c r="S17" i="10"/>
  <c r="T17" i="10"/>
  <c r="J18" i="10"/>
  <c r="K18" i="10"/>
  <c r="L18" i="10"/>
  <c r="M18" i="10"/>
  <c r="N18" i="10"/>
  <c r="O18" i="10"/>
  <c r="P18" i="10"/>
  <c r="Q18" i="10"/>
  <c r="R18" i="10"/>
  <c r="S18" i="10"/>
  <c r="T18" i="10"/>
  <c r="J19" i="10"/>
  <c r="K19" i="10"/>
  <c r="L19" i="10"/>
  <c r="M19" i="10"/>
  <c r="N19" i="10"/>
  <c r="O19" i="10"/>
  <c r="P19" i="10"/>
  <c r="Q19" i="10"/>
  <c r="R19" i="10"/>
  <c r="S19" i="10"/>
  <c r="T19" i="10"/>
  <c r="J20" i="10"/>
  <c r="K20" i="10"/>
  <c r="L20" i="10"/>
  <c r="M20" i="10"/>
  <c r="N20" i="10"/>
  <c r="O20" i="10"/>
  <c r="P20" i="10"/>
  <c r="Q20" i="10"/>
  <c r="R20" i="10"/>
  <c r="S20" i="10"/>
  <c r="T20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H18" i="10"/>
  <c r="H19" i="10"/>
  <c r="H20" i="10"/>
  <c r="H13" i="10"/>
  <c r="H14" i="10"/>
  <c r="H15" i="10"/>
  <c r="H16" i="10"/>
  <c r="H17" i="10"/>
  <c r="H3" i="10"/>
  <c r="H4" i="10"/>
  <c r="H5" i="10"/>
  <c r="H6" i="10"/>
  <c r="H7" i="10"/>
  <c r="H8" i="10"/>
  <c r="H9" i="10"/>
  <c r="H10" i="10"/>
  <c r="H11" i="10"/>
  <c r="H12" i="10"/>
  <c r="G14" i="10"/>
  <c r="G15" i="10"/>
  <c r="G16" i="10"/>
  <c r="G17" i="10"/>
  <c r="G18" i="10"/>
  <c r="G19" i="10"/>
  <c r="G20" i="10"/>
  <c r="G3" i="10"/>
  <c r="G4" i="10"/>
  <c r="G5" i="10"/>
  <c r="G6" i="10"/>
  <c r="G7" i="10"/>
  <c r="G8" i="10"/>
  <c r="G9" i="10"/>
  <c r="G10" i="10"/>
  <c r="G11" i="10"/>
  <c r="G12" i="10"/>
  <c r="G13" i="10"/>
  <c r="H2" i="10"/>
  <c r="G2" i="10"/>
  <c r="F20" i="10"/>
  <c r="F18" i="10"/>
  <c r="F19" i="10"/>
  <c r="F10" i="10"/>
  <c r="F11" i="10"/>
  <c r="F12" i="10"/>
  <c r="F13" i="10"/>
  <c r="F14" i="10"/>
  <c r="F15" i="10"/>
  <c r="F16" i="10"/>
  <c r="F17" i="10"/>
  <c r="F3" i="10"/>
  <c r="F4" i="10"/>
  <c r="F5" i="10"/>
  <c r="F6" i="10"/>
  <c r="F7" i="10"/>
  <c r="F8" i="10"/>
  <c r="F9" i="10"/>
  <c r="F2" i="10"/>
  <c r="E19" i="10"/>
  <c r="E20" i="10"/>
  <c r="E16" i="10"/>
  <c r="E17" i="10"/>
  <c r="E18" i="10"/>
  <c r="E10" i="10"/>
  <c r="E11" i="10"/>
  <c r="E12" i="10"/>
  <c r="E13" i="10"/>
  <c r="E14" i="10"/>
  <c r="E15" i="10"/>
  <c r="E3" i="10"/>
  <c r="E4" i="10"/>
  <c r="E5" i="10"/>
  <c r="E6" i="10"/>
  <c r="E7" i="10"/>
  <c r="E8" i="10"/>
  <c r="E9" i="10"/>
  <c r="E2" i="10"/>
  <c r="D16" i="10"/>
  <c r="D17" i="10"/>
  <c r="D18" i="10"/>
  <c r="D19" i="10"/>
  <c r="D20" i="10"/>
  <c r="D9" i="10"/>
  <c r="D10" i="10"/>
  <c r="D11" i="10"/>
  <c r="D12" i="10"/>
  <c r="D13" i="10"/>
  <c r="D14" i="10"/>
  <c r="D15" i="10"/>
  <c r="D3" i="10"/>
  <c r="D4" i="10"/>
  <c r="D5" i="10"/>
  <c r="D6" i="10"/>
  <c r="D7" i="10"/>
  <c r="D8" i="10"/>
  <c r="D2" i="10"/>
  <c r="C17" i="10"/>
  <c r="C18" i="10"/>
  <c r="C19" i="10"/>
  <c r="C20" i="10"/>
  <c r="C15" i="10"/>
  <c r="C16" i="10"/>
  <c r="C3" i="10"/>
  <c r="C4" i="10"/>
  <c r="C5" i="10"/>
  <c r="C6" i="10"/>
  <c r="C7" i="10"/>
  <c r="C8" i="10"/>
  <c r="C9" i="10"/>
  <c r="C10" i="10"/>
  <c r="C11" i="10"/>
  <c r="C12" i="10"/>
  <c r="C13" i="10"/>
  <c r="C14" i="10"/>
  <c r="C2" i="10"/>
  <c r="B10" i="10"/>
  <c r="B11" i="10"/>
  <c r="B12" i="10"/>
  <c r="B13" i="10"/>
  <c r="B14" i="10"/>
  <c r="B15" i="10"/>
  <c r="B16" i="10"/>
  <c r="B17" i="10"/>
  <c r="B18" i="10"/>
  <c r="B19" i="10"/>
  <c r="B20" i="10"/>
  <c r="B5" i="10"/>
  <c r="B6" i="10"/>
  <c r="B7" i="10"/>
  <c r="B8" i="10"/>
  <c r="B9" i="10"/>
  <c r="B3" i="10"/>
  <c r="B4" i="10"/>
  <c r="B2" i="10"/>
  <c r="F5" i="5" l="1"/>
  <c r="F6" i="5"/>
  <c r="F7" i="5"/>
  <c r="F8" i="5"/>
  <c r="F9" i="5"/>
  <c r="F11" i="5"/>
  <c r="F12" i="5"/>
  <c r="F13" i="5"/>
  <c r="F14" i="5"/>
  <c r="F4" i="5"/>
  <c r="E5" i="5"/>
  <c r="E6" i="5"/>
  <c r="E7" i="5"/>
  <c r="E8" i="5"/>
  <c r="E9" i="5"/>
  <c r="E10" i="5"/>
  <c r="E11" i="5"/>
  <c r="E12" i="5"/>
  <c r="E13" i="5"/>
  <c r="E14" i="5"/>
  <c r="E4" i="5"/>
  <c r="C5" i="30" l="1"/>
  <c r="B5" i="30"/>
</calcChain>
</file>

<file path=xl/comments1.xml><?xml version="1.0" encoding="utf-8"?>
<comments xmlns="http://schemas.openxmlformats.org/spreadsheetml/2006/main">
  <authors>
    <author>Joan Lambert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Joan Lambert:</t>
        </r>
        <r>
          <rPr>
            <sz val="9"/>
            <color indexed="81"/>
            <rFont val="Tahoma"/>
            <family val="2"/>
          </rPr>
          <t xml:space="preserve">
Update to 2010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Joan Lambert:</t>
        </r>
        <r>
          <rPr>
            <sz val="9"/>
            <color indexed="81"/>
            <rFont val="Tahoma"/>
            <family val="2"/>
          </rPr>
          <t xml:space="preserve">
Update to 2008</t>
        </r>
      </text>
    </comment>
  </commentList>
</comments>
</file>

<file path=xl/sharedStrings.xml><?xml version="1.0" encoding="utf-8"?>
<sst xmlns="http://schemas.openxmlformats.org/spreadsheetml/2006/main" count="1630" uniqueCount="902">
  <si>
    <t>WorldWide Sporting Goods</t>
  </si>
  <si>
    <t>Employee Informations</t>
  </si>
  <si>
    <t>Họ và tên</t>
  </si>
  <si>
    <t>Họ lót</t>
  </si>
  <si>
    <t>Tên</t>
  </si>
  <si>
    <t>Phòng ban</t>
  </si>
  <si>
    <t>Ngày vào làm</t>
  </si>
  <si>
    <t>Bậc lương</t>
  </si>
  <si>
    <t>Lương</t>
  </si>
  <si>
    <t>Nâng lương</t>
  </si>
  <si>
    <t>Lương mới</t>
  </si>
  <si>
    <t>Lâm Hoàng Cát</t>
  </si>
  <si>
    <t>Lê Hoài Sơn</t>
  </si>
  <si>
    <t>Lý Thu Nga</t>
  </si>
  <si>
    <t>Võ Công Thành</t>
  </si>
  <si>
    <t>Sales</t>
  </si>
  <si>
    <t>Lý Lâm</t>
  </si>
  <si>
    <t>Doãn Hòa</t>
  </si>
  <si>
    <t>Số TT</t>
  </si>
  <si>
    <t>Lê Hoàng</t>
  </si>
  <si>
    <t>Trần Duy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</si>
  <si>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</si>
  <si>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</si>
  <si>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</si>
  <si>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</si>
  <si>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</si>
  <si>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</si>
  <si>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</si>
  <si>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</si>
  <si>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</si>
  <si>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DPPHI</t>
  </si>
  <si>
    <t>DLKAZ</t>
  </si>
  <si>
    <t>STKAN</t>
  </si>
  <si>
    <t>DBPHI</t>
  </si>
  <si>
    <t>TVGIC</t>
  </si>
  <si>
    <t>DTKAZ</t>
  </si>
  <si>
    <t>TVKAN</t>
  </si>
  <si>
    <t>Bảng tra thương hiệu</t>
  </si>
  <si>
    <t>PHI</t>
  </si>
  <si>
    <t>GIC</t>
  </si>
  <si>
    <t>KAN</t>
  </si>
  <si>
    <t>KAZ</t>
  </si>
  <si>
    <t>Philip</t>
  </si>
  <si>
    <t>Gicoly</t>
  </si>
  <si>
    <t>Kangaroo</t>
  </si>
  <si>
    <t>Kazulighting</t>
  </si>
  <si>
    <t>DP</t>
  </si>
  <si>
    <t>DL</t>
  </si>
  <si>
    <t>DT</t>
  </si>
  <si>
    <t>DB</t>
  </si>
  <si>
    <t>TV</t>
  </si>
  <si>
    <t>ST</t>
  </si>
  <si>
    <t>Đèn pin Police</t>
  </si>
  <si>
    <t>Đèn bàn cao cấp</t>
  </si>
  <si>
    <t>Report</t>
  </si>
  <si>
    <t>January</t>
  </si>
  <si>
    <t>Department</t>
  </si>
  <si>
    <t>Budget</t>
  </si>
  <si>
    <t>Actual</t>
  </si>
  <si>
    <t>Variance</t>
  </si>
  <si>
    <t>Var %</t>
  </si>
  <si>
    <t>Corporate</t>
  </si>
  <si>
    <t>Accounting</t>
  </si>
  <si>
    <t>HR</t>
  </si>
  <si>
    <t>Operations</t>
  </si>
  <si>
    <t>Research</t>
  </si>
  <si>
    <t>Manufacturing</t>
  </si>
  <si>
    <t>Marketing</t>
  </si>
  <si>
    <t>Logistics</t>
  </si>
  <si>
    <t>IT</t>
  </si>
  <si>
    <t>Warehouse</t>
  </si>
  <si>
    <t>Total</t>
  </si>
  <si>
    <t>Yêu cầu</t>
  </si>
  <si>
    <t>A</t>
  </si>
  <si>
    <t>B</t>
  </si>
  <si>
    <t>C</t>
  </si>
  <si>
    <t>D</t>
  </si>
  <si>
    <t>F</t>
  </si>
  <si>
    <t>KHÔNG ĐẠT</t>
  </si>
  <si>
    <t>ĐẠT</t>
  </si>
  <si>
    <t>Bài tập về nhà</t>
  </si>
  <si>
    <t>Test 3</t>
  </si>
  <si>
    <t>Test 2</t>
  </si>
  <si>
    <t>Test 1</t>
  </si>
  <si>
    <t>Mã sinh viên</t>
  </si>
  <si>
    <t>Họ tên</t>
  </si>
  <si>
    <t>Họ Tên</t>
  </si>
  <si>
    <t>E-Mail</t>
  </si>
  <si>
    <t xml:space="preserve">Mã Sinh Viên </t>
  </si>
  <si>
    <t xml:space="preserve">Test1 </t>
  </si>
  <si>
    <t>Test2</t>
  </si>
  <si>
    <t>Test3</t>
  </si>
  <si>
    <t>Test4</t>
  </si>
  <si>
    <t>BẢNG ĐIỂM</t>
  </si>
  <si>
    <t>Trung bình Test</t>
  </si>
  <si>
    <t>Trung bình học kỳ</t>
  </si>
  <si>
    <t>Nguyễn Thanh</t>
  </si>
  <si>
    <t>Phong Vinh</t>
  </si>
  <si>
    <t>Lê Nam</t>
  </si>
  <si>
    <t>Hoàng Linh</t>
  </si>
  <si>
    <t>Trần Trung</t>
  </si>
  <si>
    <t>Thái Huy</t>
  </si>
  <si>
    <t>Hoồ Nam</t>
  </si>
  <si>
    <t>Tống Minh</t>
  </si>
  <si>
    <t>Le6 Minh Hoa</t>
  </si>
  <si>
    <t>Hoàng Duy</t>
  </si>
  <si>
    <t>Nguyễn Quang</t>
  </si>
  <si>
    <t>KINH DOANH DỤNG CỤ THỂ THAO</t>
  </si>
  <si>
    <t>Đỗ Nhật Nam</t>
  </si>
  <si>
    <t>Lê Hoài Thu</t>
  </si>
  <si>
    <t>Thái Diểm My</t>
  </si>
  <si>
    <t>Huỳnh Như</t>
  </si>
  <si>
    <t>Lê Yến Nhi</t>
  </si>
  <si>
    <t>Trần Hùnh</t>
  </si>
  <si>
    <t>Lý Hùng</t>
  </si>
  <si>
    <t>Ngô Thiện Minh</t>
  </si>
  <si>
    <t>THÁNG
02/2014</t>
  </si>
  <si>
    <t>THÁNG
03/2014</t>
  </si>
  <si>
    <t>TÊN 
HÀNG</t>
  </si>
  <si>
    <t>ĐƠN GIÁ</t>
  </si>
  <si>
    <t>SỐ 
LƯỢNG</t>
  </si>
  <si>
    <t>TRỊ 
GIÁ</t>
  </si>
  <si>
    <t>PHÍ 
C.CHỞ</t>
  </si>
  <si>
    <t>Tủ lạnh</t>
  </si>
  <si>
    <t>Đầu Video</t>
  </si>
  <si>
    <t>Ampli</t>
  </si>
  <si>
    <t>Cassette</t>
  </si>
  <si>
    <t>Radio</t>
  </si>
  <si>
    <t>Photocopy</t>
  </si>
  <si>
    <t>Mainboard</t>
  </si>
  <si>
    <t>Đĩa cứng</t>
  </si>
  <si>
    <t>Đĩa Maxcell</t>
  </si>
  <si>
    <t>Ram</t>
  </si>
  <si>
    <t>Keyboard</t>
  </si>
  <si>
    <t>Mouse</t>
  </si>
  <si>
    <t>TỔNG KẾT BÁN HÀNG</t>
  </si>
  <si>
    <t>Ngày Sinh</t>
  </si>
  <si>
    <t>Tuổi</t>
  </si>
  <si>
    <t>Điểm Toán</t>
  </si>
  <si>
    <t>Điểm Văn</t>
  </si>
  <si>
    <t>Điểm Ngoại Ngữ</t>
  </si>
  <si>
    <t>Tổng Điểm</t>
  </si>
  <si>
    <t>Trung Bình</t>
  </si>
  <si>
    <t>Kết Quả</t>
  </si>
  <si>
    <t>ĐIỂM TỔNG</t>
  </si>
  <si>
    <t>TRUNG BÌNH</t>
  </si>
  <si>
    <t>CAO NHẤT</t>
  </si>
  <si>
    <t>THẤP NHẤT</t>
  </si>
  <si>
    <t>Mã phòng</t>
  </si>
  <si>
    <t>Loại phòng</t>
  </si>
  <si>
    <t>Số tuần</t>
  </si>
  <si>
    <t>Số ngày lẻ</t>
  </si>
  <si>
    <t>NOR</t>
  </si>
  <si>
    <t>AV</t>
  </si>
  <si>
    <t>DELU</t>
  </si>
  <si>
    <t>Ngày đến</t>
  </si>
  <si>
    <t>Ngày đi</t>
  </si>
  <si>
    <t>Đơn giá tuần</t>
  </si>
  <si>
    <t>Đơn giá ngày</t>
  </si>
  <si>
    <t>Số người</t>
  </si>
  <si>
    <t>Phụ thu</t>
  </si>
  <si>
    <t xml:space="preserve">Phòng đơn </t>
  </si>
  <si>
    <t>Phòng đôi</t>
  </si>
  <si>
    <t>BẢNG THỐNG KÊ TIỀN PHÒNG</t>
  </si>
  <si>
    <t>BẢNG ĐƠN GIÁ PHÒNG</t>
  </si>
  <si>
    <t>Doanh thu</t>
  </si>
  <si>
    <t>THỐNG KÊ DOANH THU</t>
  </si>
  <si>
    <t>Tỉ giá</t>
  </si>
  <si>
    <t>Ngày thuê</t>
  </si>
  <si>
    <t>Ngày trả</t>
  </si>
  <si>
    <t>Số ngày thuê</t>
  </si>
  <si>
    <t>Tiền phòng
USD</t>
  </si>
  <si>
    <t>Thành tiền 
VND</t>
  </si>
  <si>
    <t>100VIP</t>
  </si>
  <si>
    <t>201NOM</t>
  </si>
  <si>
    <t>205NOM</t>
  </si>
  <si>
    <t>209NOM</t>
  </si>
  <si>
    <t>102NOM</t>
  </si>
  <si>
    <t>107VIP</t>
  </si>
  <si>
    <t>109NOM</t>
  </si>
  <si>
    <t>210VIP</t>
  </si>
  <si>
    <t>202VIP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</si>
  <si>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</si>
  <si>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</si>
  <si>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</si>
  <si>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</si>
  <si>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</si>
  <si>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</si>
  <si>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</si>
  <si>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</si>
  <si>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</si>
  <si>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</si>
  <si>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</si>
  <si>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</si>
  <si>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</si>
  <si>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</si>
  <si>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</si>
  <si>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</si>
  <si>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</si>
  <si>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</si>
  <si>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</si>
  <si>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BẢNG TỔNG KẾT ĐIỂM</t>
  </si>
  <si>
    <t>Trung bình</t>
  </si>
  <si>
    <t>Cao nhất</t>
  </si>
  <si>
    <t>Thấp nhất</t>
  </si>
  <si>
    <t>BẢNG TỔNG KẾT ĐIỂM GIỮA KỲ</t>
  </si>
  <si>
    <t>BẢNG DOANH THU KHÁCH SẠN ABC</t>
  </si>
  <si>
    <t>QUẢN LÝ DỰ ÁN</t>
  </si>
  <si>
    <t>MaNV</t>
  </si>
  <si>
    <t>Họ tên NV</t>
  </si>
  <si>
    <t>Mã Công việc</t>
  </si>
  <si>
    <t>Tên Công việc</t>
  </si>
  <si>
    <t>Ngày bắt đầu</t>
  </si>
  <si>
    <t>Ngày kết thúc</t>
  </si>
  <si>
    <t>Số ngày công</t>
  </si>
  <si>
    <t>Số ngày chênh lệch</t>
  </si>
  <si>
    <t>Thưởng/Phạt</t>
  </si>
  <si>
    <t>Tổng lương</t>
  </si>
  <si>
    <t>0001</t>
  </si>
  <si>
    <t>LT</t>
  </si>
  <si>
    <t>0002</t>
  </si>
  <si>
    <t>PT</t>
  </si>
  <si>
    <t>0003</t>
  </si>
  <si>
    <t>0004</t>
  </si>
  <si>
    <t>0005</t>
  </si>
  <si>
    <t>0006</t>
  </si>
  <si>
    <t>TK</t>
  </si>
  <si>
    <t>0007</t>
  </si>
  <si>
    <t>Văn Hùng</t>
  </si>
  <si>
    <t>0008</t>
  </si>
  <si>
    <t>0009</t>
  </si>
  <si>
    <t>0010</t>
  </si>
  <si>
    <t>Nguyễn Nam</t>
  </si>
  <si>
    <t>0011</t>
  </si>
  <si>
    <t>0012</t>
  </si>
  <si>
    <t>Hoàng Anh</t>
  </si>
  <si>
    <t>Thông tin dự án</t>
  </si>
  <si>
    <t>Mã công việc</t>
  </si>
  <si>
    <t>Số ngày thực hiện</t>
  </si>
  <si>
    <t>Phân tích hệ thống</t>
  </si>
  <si>
    <t>Thiết kế hệ thống</t>
  </si>
  <si>
    <t>Lập trình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</si>
  <si>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</si>
  <si>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</si>
  <si>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</si>
  <si>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</si>
  <si>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</si>
  <si>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</si>
  <si>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</si>
  <si>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</si>
  <si>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</si>
  <si>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</si>
  <si>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</si>
  <si>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</si>
  <si>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</si>
  <si>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</si>
  <si>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</si>
  <si>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</si>
  <si>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</si>
  <si>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</si>
  <si>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</si>
  <si>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</si>
  <si>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</si>
  <si>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</si>
  <si>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</si>
  <si>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</si>
  <si>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</si>
  <si>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</si>
  <si>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</si>
  <si>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</si>
  <si>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</si>
  <si>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</si>
  <si>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</si>
  <si>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</si>
  <si>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</si>
  <si>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</si>
  <si>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</si>
  <si>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</si>
  <si>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</si>
  <si>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</si>
  <si>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</si>
  <si>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</si>
  <si>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</si>
  <si>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</si>
  <si>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</si>
  <si>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</si>
  <si>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</si>
  <si>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</si>
  <si>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</si>
  <si>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</si>
  <si>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r>
      <t>www.</t>
    </r>
    <r>
      <rPr>
        <b/>
        <sz val="28"/>
        <color indexed="18"/>
        <rFont val="Calibri"/>
        <family val="2"/>
        <scheme val="minor"/>
      </rPr>
      <t>AlpineSkiHouse</t>
    </r>
    <r>
      <rPr>
        <sz val="28"/>
        <color indexed="18"/>
        <rFont val="Calibri"/>
        <family val="2"/>
        <scheme val="minor"/>
      </rPr>
      <t xml:space="preserve">.com </t>
    </r>
  </si>
  <si>
    <t>Nhân viên bán hàng</t>
  </si>
  <si>
    <t>Khu vực</t>
  </si>
  <si>
    <t>Trị giá</t>
  </si>
  <si>
    <t>Thống kê theo tên nhân viên</t>
  </si>
  <si>
    <t>Trinh</t>
  </si>
  <si>
    <t>Tổng trị giá</t>
  </si>
  <si>
    <t>Kim</t>
  </si>
  <si>
    <t>Mai</t>
  </si>
  <si>
    <t>Lan</t>
  </si>
  <si>
    <t>Dung</t>
  </si>
  <si>
    <t>Thống kê theo khu vực</t>
  </si>
  <si>
    <t>TOTAL</t>
  </si>
  <si>
    <r>
      <t xml:space="preserve">Tính tổng trị giá của những mặt hàng có </t>
    </r>
    <r>
      <rPr>
        <b/>
        <sz val="13"/>
        <rFont val="Calibri"/>
        <family val="2"/>
        <scheme val="minor"/>
      </rPr>
      <t>số lượng &gt;10</t>
    </r>
  </si>
  <si>
    <r>
      <t xml:space="preserve">Tính tổng trị giá của những mặt hàng bán ở </t>
    </r>
    <r>
      <rPr>
        <b/>
        <sz val="13"/>
        <rFont val="Calibri"/>
        <family val="2"/>
        <scheme val="minor"/>
      </rPr>
      <t>khu vực 1</t>
    </r>
  </si>
  <si>
    <r>
      <t xml:space="preserve">Tính tổng trị giá do nhân viên </t>
    </r>
    <r>
      <rPr>
        <b/>
        <sz val="13"/>
        <rFont val="Calibri"/>
        <family val="2"/>
        <scheme val="minor"/>
      </rPr>
      <t>Mai</t>
    </r>
    <r>
      <rPr>
        <sz val="13"/>
        <rFont val="Calibri"/>
        <family val="2"/>
        <scheme val="minor"/>
      </rPr>
      <t xml:space="preserve"> bán được</t>
    </r>
  </si>
  <si>
    <t>Rudd, Darlene</t>
  </si>
  <si>
    <t>Jacobson, Lisa</t>
  </si>
  <si>
    <t>Martinez, Sandra I.</t>
  </si>
  <si>
    <t>Tiano, Mike</t>
  </si>
  <si>
    <t>Levy, Steven B.</t>
  </si>
  <si>
    <t>Ogisu, Fukiko</t>
  </si>
  <si>
    <t xml:space="preserve">THỐNG KÊ BÁN HÀNG </t>
  </si>
  <si>
    <t>Bảng tra đơn giá</t>
  </si>
  <si>
    <t>Đèn Led để bàn</t>
  </si>
  <si>
    <t>Đèn Pha Tranh</t>
  </si>
  <si>
    <t>Tủ vải cao cấp 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</si>
  <si>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</si>
  <si>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</si>
  <si>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</si>
  <si>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</si>
  <si>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</si>
  <si>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</si>
  <si>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</si>
  <si>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</si>
  <si>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</si>
  <si>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</si>
  <si>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</si>
  <si>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 xml:space="preserve">Tổng số lượng của các mặt hàng bán trong </t>
    </r>
    <r>
      <rPr>
        <b/>
        <sz val="13"/>
        <rFont val="Arial"/>
        <family val="2"/>
      </rPr>
      <t>tháng 1</t>
    </r>
  </si>
  <si>
    <t>Bảng thống kê bán hàng</t>
  </si>
  <si>
    <t>Bảng 1</t>
  </si>
  <si>
    <t>Tỷ giá</t>
  </si>
  <si>
    <t xml:space="preserve">Mã hàng </t>
  </si>
  <si>
    <t>Tên Hàng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</si>
  <si>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</si>
  <si>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</si>
  <si>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</si>
  <si>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</si>
  <si>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</si>
  <si>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</si>
  <si>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</si>
  <si>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</si>
  <si>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</si>
  <si>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</si>
  <si>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</si>
  <si>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</si>
  <si>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</si>
  <si>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</si>
  <si>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</si>
  <si>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</si>
  <si>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</si>
  <si>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</si>
  <si>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</si>
  <si>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</si>
  <si>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</si>
  <si>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Đơn giá USD</t>
  </si>
  <si>
    <t>So</t>
  </si>
  <si>
    <t>To</t>
  </si>
  <si>
    <t>Pa</t>
  </si>
  <si>
    <t>CASo_33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</si>
  <si>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</si>
  <si>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</si>
  <si>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</si>
  <si>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</si>
  <si>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</si>
  <si>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</si>
  <si>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</si>
  <si>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</si>
  <si>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</si>
  <si>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</si>
  <si>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</si>
  <si>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</si>
  <si>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</si>
  <si>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</si>
  <si>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</si>
  <si>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</si>
  <si>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</si>
  <si>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</si>
  <si>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TVPa_44</t>
  </si>
  <si>
    <t>TVTo_33</t>
  </si>
  <si>
    <t>TVSo_33</t>
  </si>
  <si>
    <t>BẢNG LƯƠNG NHÂN VIÊN</t>
  </si>
  <si>
    <t>Chức vụ</t>
  </si>
  <si>
    <t>Ngày công</t>
  </si>
  <si>
    <t>Phụ cấp</t>
  </si>
  <si>
    <t>Lương CB</t>
  </si>
  <si>
    <t>Thưởng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</si>
  <si>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</si>
  <si>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</si>
  <si>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</si>
  <si>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</si>
  <si>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</si>
  <si>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</si>
  <si>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</si>
  <si>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</si>
  <si>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</si>
  <si>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</si>
  <si>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</si>
  <si>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</si>
  <si>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</si>
  <si>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</si>
  <si>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</si>
  <si>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</si>
  <si>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Mã chức vụ</t>
  </si>
  <si>
    <t>Thống kê</t>
  </si>
  <si>
    <t>Phòng Giám Đốc</t>
  </si>
  <si>
    <t>Phòng kế toán</t>
  </si>
  <si>
    <t>Phòng thiết kế</t>
  </si>
  <si>
    <t>Tổng Giám Đốc</t>
  </si>
  <si>
    <t>Tổng số nhân viên</t>
  </si>
  <si>
    <t>Lương trung bình</t>
  </si>
  <si>
    <t>PG</t>
  </si>
  <si>
    <t>Phó Giám Đốc</t>
  </si>
  <si>
    <t>KT</t>
  </si>
  <si>
    <t>Kế toán</t>
  </si>
  <si>
    <t>KS</t>
  </si>
  <si>
    <t xml:space="preserve">Kỹ sư thiết kế </t>
  </si>
  <si>
    <t>NV</t>
  </si>
  <si>
    <t>Nhân viên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</si>
  <si>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</si>
  <si>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</si>
  <si>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</si>
  <si>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NV01</t>
  </si>
  <si>
    <t>ToCh-13</t>
  </si>
  <si>
    <t>NV02</t>
  </si>
  <si>
    <t>MaPr-15</t>
  </si>
  <si>
    <t>DeLa-15</t>
  </si>
  <si>
    <t>NV03</t>
  </si>
  <si>
    <t>NV04</t>
  </si>
  <si>
    <t>MaPr-13</t>
  </si>
  <si>
    <t>DeLa-13</t>
  </si>
  <si>
    <t>ToCh-15</t>
  </si>
  <si>
    <t>Dell Latitude</t>
  </si>
  <si>
    <t>ToCh</t>
  </si>
  <si>
    <t>MaPr</t>
  </si>
  <si>
    <t>DeLa</t>
  </si>
  <si>
    <t>Đơn giá1</t>
  </si>
  <si>
    <t>Đơn giá2</t>
  </si>
  <si>
    <t>THEO DÕI BÁN HÀNG TRONG QUÝ 1 2015</t>
  </si>
  <si>
    <t>OrdID</t>
  </si>
  <si>
    <t>CustID</t>
  </si>
  <si>
    <t>OrderDate</t>
  </si>
  <si>
    <t>ShippedDate</t>
  </si>
  <si>
    <t>Freight</t>
  </si>
  <si>
    <t>Name</t>
  </si>
  <si>
    <t>Address</t>
  </si>
  <si>
    <t>City</t>
  </si>
  <si>
    <t>Region</t>
  </si>
  <si>
    <t>PostalCode</t>
  </si>
  <si>
    <t>KEECH</t>
  </si>
  <si>
    <t>Charlie Keen</t>
  </si>
  <si>
    <t>991 S. Mississippi Rd.</t>
  </si>
  <si>
    <t>St. Louis</t>
  </si>
  <si>
    <t>MO</t>
  </si>
  <si>
    <t>89203</t>
  </si>
  <si>
    <t>SARRA</t>
  </si>
  <si>
    <t>Raman Sarin</t>
  </si>
  <si>
    <t>8808 Backbay St.</t>
  </si>
  <si>
    <t>Boston</t>
  </si>
  <si>
    <t>MA</t>
  </si>
  <si>
    <t>88337</t>
  </si>
  <si>
    <t>BROJE</t>
  </si>
  <si>
    <t>Jed Brown</t>
  </si>
  <si>
    <t>666 Fords Landing</t>
  </si>
  <si>
    <t>Westover</t>
  </si>
  <si>
    <t>WV</t>
  </si>
  <si>
    <t>66954</t>
  </si>
  <si>
    <t>SCHGE</t>
  </si>
  <si>
    <t>George Schaller</t>
  </si>
  <si>
    <t>401 Rodeo Dr.</t>
  </si>
  <si>
    <t>Auburn</t>
  </si>
  <si>
    <t>34923</t>
  </si>
  <si>
    <t>SANPA</t>
  </si>
  <si>
    <t>Patrick Sands</t>
  </si>
  <si>
    <t>4568 Spaulding Ave. N.</t>
  </si>
  <si>
    <t>Seattle</t>
  </si>
  <si>
    <t>12345</t>
  </si>
  <si>
    <t>SCHAN</t>
  </si>
  <si>
    <t>Andreas Schou</t>
  </si>
  <si>
    <t>14 S. Elm Dr.</t>
  </si>
  <si>
    <t>Moscow</t>
  </si>
  <si>
    <t>ID</t>
  </si>
  <si>
    <t>02912</t>
  </si>
  <si>
    <t>KELBO</t>
  </si>
  <si>
    <t>Bob Kelly</t>
  </si>
  <si>
    <t>12 Juanita Ln.</t>
  </si>
  <si>
    <t>Helena</t>
  </si>
  <si>
    <t>MT</t>
  </si>
  <si>
    <t>42665</t>
  </si>
  <si>
    <t>KIMJI</t>
  </si>
  <si>
    <t>Jim Kim</t>
  </si>
  <si>
    <t>78 Miller St.</t>
  </si>
  <si>
    <t>81233</t>
  </si>
  <si>
    <t>BOWEL</t>
  </si>
  <si>
    <t>Eli Bowen</t>
  </si>
  <si>
    <t>27 Christopher St.</t>
  </si>
  <si>
    <t>67645</t>
  </si>
  <si>
    <t>BRACO</t>
  </si>
  <si>
    <t>Colleen Bracy</t>
  </si>
  <si>
    <t>18 Elm St.</t>
  </si>
  <si>
    <t>Tulalip</t>
  </si>
  <si>
    <t>77483</t>
  </si>
  <si>
    <t>BREMA</t>
  </si>
  <si>
    <t>Markus Breyer</t>
  </si>
  <si>
    <t>511 Lincoln Ave.</t>
  </si>
  <si>
    <t>Burns</t>
  </si>
  <si>
    <t>OR</t>
  </si>
  <si>
    <t>27182</t>
  </si>
  <si>
    <t>BRAAN</t>
  </si>
  <si>
    <t>Andy Brauninger</t>
  </si>
  <si>
    <t>42 El Camino Dr.</t>
  </si>
  <si>
    <t>11299</t>
  </si>
  <si>
    <t>KELLU</t>
  </si>
  <si>
    <t>Lukas Keller</t>
  </si>
  <si>
    <t>4220 Main St.</t>
  </si>
  <si>
    <t>Bellevue</t>
  </si>
  <si>
    <t>39200</t>
  </si>
  <si>
    <t>SCHTH</t>
  </si>
  <si>
    <t>Thorsten Scholl</t>
  </si>
  <si>
    <t>89 Cedar Way</t>
  </si>
  <si>
    <t>Redmond</t>
  </si>
  <si>
    <t>30293</t>
  </si>
  <si>
    <t>KEIKE</t>
  </si>
  <si>
    <t>Kendall Keil</t>
  </si>
  <si>
    <t>6778 Cypress Pkwy.</t>
  </si>
  <si>
    <t>Oak Harbor</t>
  </si>
  <si>
    <t>30291</t>
  </si>
  <si>
    <t>BROAL</t>
  </si>
  <si>
    <t>Allison Brown</t>
  </si>
  <si>
    <t>78 Riverside Dr.</t>
  </si>
  <si>
    <t>Woodinville</t>
  </si>
  <si>
    <t>27283</t>
  </si>
  <si>
    <t>SARES</t>
  </si>
  <si>
    <t>Esko Sario</t>
  </si>
  <si>
    <t>45 Winding Wood Blvd.</t>
  </si>
  <si>
    <t>38293</t>
  </si>
  <si>
    <t>BURSU</t>
  </si>
  <si>
    <t>Susan Burk</t>
  </si>
  <si>
    <t>778 Ancient Rd.</t>
  </si>
  <si>
    <t>54930</t>
  </si>
  <si>
    <t>SCHGA</t>
  </si>
  <si>
    <t>Gary Schare</t>
  </si>
  <si>
    <t>4110 Old Redmond Rd.</t>
  </si>
  <si>
    <t>77382</t>
  </si>
  <si>
    <t>KIMJE</t>
  </si>
  <si>
    <t>Jennifer Kim</t>
  </si>
  <si>
    <t>72 West St.</t>
  </si>
  <si>
    <t>Portland</t>
  </si>
  <si>
    <t>67823</t>
  </si>
  <si>
    <t>BRORO</t>
  </si>
  <si>
    <t>Robert Brown</t>
  </si>
  <si>
    <t>6 Cranbrook Hollow</t>
  </si>
  <si>
    <t>Duvall</t>
  </si>
  <si>
    <t>33782</t>
  </si>
  <si>
    <t>BRUCH</t>
  </si>
  <si>
    <t>Chloe Brussard</t>
  </si>
  <si>
    <t>79 S. Wyatt St.</t>
  </si>
  <si>
    <t>Clinton</t>
  </si>
  <si>
    <t>36728</t>
  </si>
  <si>
    <t>BOUTH</t>
  </si>
  <si>
    <t>Thomas Bouchard</t>
  </si>
  <si>
    <t>507 20th Ave. E.</t>
  </si>
  <si>
    <t>73293</t>
  </si>
  <si>
    <t>KENJE</t>
  </si>
  <si>
    <t>Jennifer Kensok</t>
  </si>
  <si>
    <t>566 Queen Anne Way</t>
  </si>
  <si>
    <t>55548</t>
  </si>
  <si>
    <t>BYHRI</t>
  </si>
  <si>
    <t>Rick Byham</t>
  </si>
  <si>
    <t>55 Grizzly Peak Rd.</t>
  </si>
  <si>
    <t>Butte</t>
  </si>
  <si>
    <t>39201</t>
  </si>
  <si>
    <t>KEEBR</t>
  </si>
  <si>
    <t>Bruce Keever</t>
  </si>
  <si>
    <t>722 DaVinci Blvd.</t>
  </si>
  <si>
    <t>Kirkland</t>
  </si>
  <si>
    <t>44892</t>
  </si>
  <si>
    <t>KERTH</t>
  </si>
  <si>
    <t>Thomas Kerjean</t>
  </si>
  <si>
    <t>311 87th Pl.</t>
  </si>
  <si>
    <t>Beaverton</t>
  </si>
  <si>
    <t>77293</t>
  </si>
  <si>
    <t>KEABO</t>
  </si>
  <si>
    <t>Bonnie Kearney</t>
  </si>
  <si>
    <t>98 Forrest Way</t>
  </si>
  <si>
    <t>53203</t>
  </si>
  <si>
    <t>SAYDE</t>
  </si>
  <si>
    <t>Dennis Saylor</t>
  </si>
  <si>
    <t>87 Prince St.</t>
  </si>
  <si>
    <t>32992</t>
  </si>
  <si>
    <t>KELMA</t>
  </si>
  <si>
    <t>Madeleine Kelly</t>
  </si>
  <si>
    <t>12 Pike St.</t>
  </si>
  <si>
    <t>Everett</t>
  </si>
  <si>
    <t>39203</t>
  </si>
  <si>
    <t>BYEDE</t>
  </si>
  <si>
    <t>Dennis Bye</t>
  </si>
  <si>
    <t>99 18th St. N.</t>
  </si>
  <si>
    <t>11283</t>
  </si>
  <si>
    <t>BRODE</t>
  </si>
  <si>
    <t>Derek Brown</t>
  </si>
  <si>
    <t>407 Sunny Way</t>
  </si>
  <si>
    <t>20192</t>
  </si>
  <si>
    <t>BURBR</t>
  </si>
  <si>
    <t>Brian Burke</t>
  </si>
  <si>
    <t>193 Upper Mountain Ave.</t>
  </si>
  <si>
    <t>Monroe</t>
  </si>
  <si>
    <t>73822</t>
  </si>
  <si>
    <t>BYRRA</t>
  </si>
  <si>
    <t>Randy Byrne</t>
  </si>
  <si>
    <t>17331 Fairhaven St.</t>
  </si>
  <si>
    <t>81733</t>
  </si>
  <si>
    <t>KELKE</t>
  </si>
  <si>
    <t>Kevin Kelly</t>
  </si>
  <si>
    <t>2222 Montrose Ct.</t>
  </si>
  <si>
    <t>Snohomish</t>
  </si>
  <si>
    <t>72233</t>
  </si>
  <si>
    <t>SELAA</t>
  </si>
  <si>
    <t>Aaron Alex Selig</t>
  </si>
  <si>
    <t>115 Leary Wy.</t>
  </si>
  <si>
    <t>85637</t>
  </si>
  <si>
    <t>SELCH</t>
  </si>
  <si>
    <t>Chris Sells</t>
  </si>
  <si>
    <t>6565 Bentwood Circle</t>
  </si>
  <si>
    <t>66382</t>
  </si>
  <si>
    <t>SARMA</t>
  </si>
  <si>
    <t>Mark Sargent</t>
  </si>
  <si>
    <t>5540 Rosebud Place</t>
  </si>
  <si>
    <t>Victoria</t>
  </si>
  <si>
    <t>BC</t>
  </si>
  <si>
    <t>Y3B 2X4</t>
  </si>
  <si>
    <t>SCEIS</t>
  </si>
  <si>
    <t>Isabelle Scemla</t>
  </si>
  <si>
    <t>1630 Hillcrest Way</t>
  </si>
  <si>
    <t>Carmel Valley</t>
  </si>
  <si>
    <t>68492</t>
  </si>
  <si>
    <t>BREBR</t>
  </si>
  <si>
    <t>Bryan Bredehoeft</t>
  </si>
  <si>
    <t>1815 Yolo St.</t>
  </si>
  <si>
    <t>48721</t>
  </si>
  <si>
    <t>KERAN</t>
  </si>
  <si>
    <t>Anat Kerry</t>
  </si>
  <si>
    <t>48 Aurora Hwy.</t>
  </si>
  <si>
    <t>37622</t>
  </si>
  <si>
    <t>KEMCH</t>
  </si>
  <si>
    <t>Christian Kemp</t>
  </si>
  <si>
    <t>23 W. 48th St. #2</t>
  </si>
  <si>
    <t>26372</t>
  </si>
  <si>
    <t>KIMTI</t>
  </si>
  <si>
    <t>Tim Kim</t>
  </si>
  <si>
    <t>18 Canyon Rd.</t>
  </si>
  <si>
    <t>Newcastle</t>
  </si>
  <si>
    <t>42933</t>
  </si>
  <si>
    <t>KINRU</t>
  </si>
  <si>
    <t>Russell King</t>
  </si>
  <si>
    <t>89 Jefferson Wa, Suite 2</t>
  </si>
  <si>
    <t>66172</t>
  </si>
  <si>
    <t>SCHJA</t>
  </si>
  <si>
    <t>Janet Schorr</t>
  </si>
  <si>
    <t>8887 Western Ave.</t>
  </si>
  <si>
    <t>Glendale</t>
  </si>
  <si>
    <t>32891</t>
  </si>
  <si>
    <t>SCHBO</t>
  </si>
  <si>
    <t>Boris Scholl</t>
  </si>
  <si>
    <t>22 Market St.</t>
  </si>
  <si>
    <t>San Francisco</t>
  </si>
  <si>
    <t>41102</t>
  </si>
  <si>
    <t>BRYCH</t>
  </si>
  <si>
    <t>Chris Bryant</t>
  </si>
  <si>
    <t>978 Carnegie Ave.</t>
  </si>
  <si>
    <t>12893</t>
  </si>
  <si>
    <t>BROSC</t>
  </si>
  <si>
    <t>Scott Brown</t>
  </si>
  <si>
    <t>780 West Blvd.</t>
  </si>
  <si>
    <t>Arlington</t>
  </si>
  <si>
    <t>28394</t>
  </si>
  <si>
    <t>KENWI</t>
  </si>
  <si>
    <t>Will Kennedy</t>
  </si>
  <si>
    <t>1900 Oak St.</t>
  </si>
  <si>
    <t>Vancouver</t>
  </si>
  <si>
    <t>V3F 2T1</t>
  </si>
  <si>
    <t>KENKE</t>
  </si>
  <si>
    <t>Kevin Kennedy</t>
  </si>
  <si>
    <t>89 W. Hilltop Dr.</t>
  </si>
  <si>
    <t>Palo Alto</t>
  </si>
  <si>
    <t>43201</t>
  </si>
  <si>
    <t>BRUDA</t>
  </si>
  <si>
    <t>Daniel Brunner</t>
  </si>
  <si>
    <t>908 W. Capital Way</t>
  </si>
  <si>
    <t>Tacoma</t>
  </si>
  <si>
    <t>KIMSHA</t>
  </si>
  <si>
    <t>Shane Kim</t>
  </si>
  <si>
    <t>14 E. University Way</t>
  </si>
  <si>
    <t>11923</t>
  </si>
  <si>
    <t>BOYMA</t>
  </si>
  <si>
    <t>Marc Boyer</t>
  </si>
  <si>
    <t>55 Newton</t>
  </si>
  <si>
    <t>12938</t>
  </si>
  <si>
    <t>BRADA</t>
  </si>
  <si>
    <t>David M. Bradley</t>
  </si>
  <si>
    <t>612 E. 2nd</t>
  </si>
  <si>
    <t>Pocatello</t>
  </si>
  <si>
    <t>38271</t>
  </si>
  <si>
    <t>BRIDA</t>
  </si>
  <si>
    <t>David Bristol</t>
  </si>
  <si>
    <t>431 Freemont St.</t>
  </si>
  <si>
    <t>33200</t>
  </si>
  <si>
    <t>BRAJO</t>
  </si>
  <si>
    <t>Jonas Brandel</t>
  </si>
  <si>
    <t>7316 Taylor Landing Rd.</t>
  </si>
  <si>
    <t>77238</t>
  </si>
  <si>
    <t>SCHST</t>
  </si>
  <si>
    <t>Steve Schmidt</t>
  </si>
  <si>
    <t>333 Baseline Ave.</t>
  </si>
  <si>
    <t>Kenmore</t>
  </si>
  <si>
    <t>56789</t>
  </si>
  <si>
    <t>BREAL</t>
  </si>
  <si>
    <t>Alan Brewer</t>
  </si>
  <si>
    <t>46 E. Orange St.</t>
  </si>
  <si>
    <t>88973</t>
  </si>
  <si>
    <t>KIEOL</t>
  </si>
  <si>
    <t>Oliver Kiel</t>
  </si>
  <si>
    <t>11 Skyline Blvd.</t>
  </si>
  <si>
    <t>19203</t>
  </si>
  <si>
    <t>Table 3: Estimates of Population Change for the United States, Regions, States, and Puerto Rico and Region and State Rankings: July 1, 2006 to July 1, 2007</t>
  </si>
  <si>
    <r>
      <t>.</t>
    </r>
    <r>
      <rPr>
        <b/>
        <sz val="10"/>
        <rFont val="Arial"/>
        <family val="2"/>
      </rPr>
      <t>Geographic Area</t>
    </r>
  </si>
  <si>
    <t>Population Estimates</t>
  </si>
  <si>
    <t>Change, 2006 to 2007</t>
  </si>
  <si>
    <t>National Ranking of Regions and States</t>
  </si>
  <si>
    <t>Number</t>
  </si>
  <si>
    <t>Percent</t>
  </si>
  <si>
    <t>United States</t>
  </si>
  <si>
    <t>(X)</t>
  </si>
  <si>
    <t>Northeast</t>
  </si>
  <si>
    <t>Midwest</t>
  </si>
  <si>
    <t>South</t>
  </si>
  <si>
    <t>West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</si>
  <si>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</si>
  <si>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</si>
  <si>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</si>
  <si>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</si>
  <si>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</si>
  <si>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</si>
  <si>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</si>
  <si>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</si>
  <si>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</si>
  <si>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</si>
  <si>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</si>
  <si>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</si>
  <si>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</si>
  <si>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</si>
  <si>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</si>
  <si>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</si>
  <si>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</si>
  <si>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</si>
  <si>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</si>
  <si>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</si>
  <si>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</si>
  <si>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</si>
  <si>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</si>
  <si>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</si>
  <si>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</si>
  <si>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</si>
  <si>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</si>
  <si>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</si>
  <si>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</si>
  <si>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</si>
  <si>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</si>
  <si>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</si>
  <si>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</si>
  <si>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</si>
  <si>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</si>
  <si>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</si>
  <si>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t>-</t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</si>
  <si>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</si>
  <si>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</si>
  <si>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</si>
  <si>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</si>
  <si>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</si>
  <si>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</si>
  <si>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</si>
  <si>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</si>
  <si>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</si>
  <si>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</si>
  <si>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</si>
  <si>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</si>
  <si>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</si>
  <si>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</si>
  <si>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</si>
  <si>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Puerto Rico</t>
  </si>
  <si>
    <t>Note: Dash (-) represents zero or rounds to zero.  (X) Not applicable.  See Geographic Terms and Definitions at http://www.census.gov/popest/geographic/ for a list of the states that are included in each region.</t>
  </si>
  <si>
    <t>Suggested Citation:</t>
  </si>
  <si>
    <t>Table 3: Estimates of Population Change for the United States, Regions, States, and Puerto Rico and Region and State Rankings: July 1, 2006 to July 1, 2007 (NST-EST2007-03)</t>
  </si>
  <si>
    <t>Source: Population Division, U.S. Census Bureau</t>
  </si>
  <si>
    <t>Release Date: December 27, 2007</t>
  </si>
  <si>
    <t>Quốc tế</t>
  </si>
  <si>
    <t>Liên tỉnh</t>
  </si>
  <si>
    <t>Nội hạt</t>
  </si>
  <si>
    <t>Dịch vụ</t>
  </si>
  <si>
    <t>Nhật</t>
  </si>
  <si>
    <t>081</t>
  </si>
  <si>
    <t>Pháp</t>
  </si>
  <si>
    <t>033</t>
  </si>
  <si>
    <t>Hà Nội</t>
  </si>
  <si>
    <t>024</t>
  </si>
  <si>
    <t>Tiền Giang</t>
  </si>
  <si>
    <t>Giá cước</t>
  </si>
  <si>
    <t>Thành phố HCM</t>
  </si>
  <si>
    <t>028</t>
  </si>
  <si>
    <t>Quốc gia/Tỉnh thành</t>
  </si>
  <si>
    <t>Mã vùng</t>
  </si>
  <si>
    <t>QT</t>
  </si>
  <si>
    <t>NH</t>
  </si>
  <si>
    <t>Mã cuộc gọi</t>
  </si>
  <si>
    <t>Bảng tra 2</t>
  </si>
  <si>
    <t>Bảng tra 1 (đồng/phút)</t>
  </si>
  <si>
    <t>237-LT</t>
  </si>
  <si>
    <t>028-NH</t>
  </si>
  <si>
    <t>081-QT</t>
  </si>
  <si>
    <t>024-LT</t>
  </si>
  <si>
    <t>033-QT</t>
  </si>
  <si>
    <t>Số phút gọi</t>
  </si>
  <si>
    <t>Giảm giá</t>
  </si>
  <si>
    <t>Thời gian</t>
  </si>
  <si>
    <t>Giờ gọi</t>
  </si>
  <si>
    <t>Quốc gia/ Tỉnh/Thành</t>
  </si>
  <si>
    <t>Giá cước (Đồng /phút)</t>
  </si>
  <si>
    <t>Ngày</t>
  </si>
  <si>
    <t>Đại lý bưu điện VNPT</t>
  </si>
  <si>
    <t>Tỉ lệ các bài test</t>
  </si>
  <si>
    <t>Trung bình của lớp</t>
  </si>
  <si>
    <t>điểm cao nhất</t>
  </si>
  <si>
    <t>điểm thấp nhất</t>
  </si>
  <si>
    <t>Trung bình test</t>
  </si>
  <si>
    <t>Trung bình giữa HK</t>
  </si>
  <si>
    <t>Khen thưởng</t>
  </si>
  <si>
    <t>Ngày nghỉ</t>
  </si>
  <si>
    <t>Bảng Lương ngày</t>
  </si>
  <si>
    <t>Ngày BĐ</t>
  </si>
  <si>
    <t>Tên công việc</t>
  </si>
  <si>
    <t>Hãng 
sản xuất</t>
  </si>
  <si>
    <t>STT</t>
  </si>
  <si>
    <t>TÊN 
NHÂN VIÊN</t>
  </si>
  <si>
    <t>DỤNG CỤ
 THỂ DỤC</t>
  </si>
  <si>
    <t>XE ĐẠP
 LEO NÚI</t>
  </si>
  <si>
    <t>DỤNG CỤ THỂ THAO 
NGOÀI TRỜI</t>
  </si>
  <si>
    <t>TỔNG 
DOANH THU</t>
  </si>
  <si>
    <t>CHI PHÍ</t>
  </si>
  <si>
    <t>LỢI 
NHUẬN</t>
  </si>
  <si>
    <t>TỈ LỆ TỔNG 
DOANH THU</t>
  </si>
  <si>
    <t>DOANH THU 
TRUNG BÌNH</t>
  </si>
  <si>
    <t xml:space="preserve">BẢNG THỐNG KÊ KẾT QUẢ THI HỌC SINH GIỎI NĂM 200... </t>
  </si>
  <si>
    <t>Điểm thưởng
BT về nhà</t>
  </si>
  <si>
    <t>Ngoại ngữ</t>
  </si>
  <si>
    <t>Nguyễn Văn Tâm</t>
  </si>
  <si>
    <t>Nguyễn Thị Hằng</t>
  </si>
  <si>
    <t>Ngô Thị Nga</t>
  </si>
  <si>
    <t>Trần Thiên Thu</t>
  </si>
  <si>
    <t>Trần Văn Trung</t>
  </si>
  <si>
    <t>Nguyễn Văn Thắng</t>
  </si>
  <si>
    <t>Nguyễn Văn Hùng</t>
  </si>
  <si>
    <t>Lê Văn Minh</t>
  </si>
  <si>
    <t>Nguyễn Hoàng</t>
  </si>
  <si>
    <t>Phuong Vỹ</t>
  </si>
  <si>
    <t>Thái Bảo</t>
  </si>
  <si>
    <t>Hoàng Minh</t>
  </si>
  <si>
    <t>Hồ Trí Dũng</t>
  </si>
  <si>
    <t>Trần Tú</t>
  </si>
  <si>
    <t>Phạm Tùng</t>
  </si>
  <si>
    <t>Trần Tú Vi</t>
  </si>
  <si>
    <t>Nguyễn Duy</t>
  </si>
  <si>
    <t>Hoàng Cát</t>
  </si>
  <si>
    <t>Lê Sơn</t>
  </si>
  <si>
    <t>Trần Phương</t>
  </si>
  <si>
    <t>Võ Thành</t>
  </si>
  <si>
    <t>Lê Văn</t>
  </si>
  <si>
    <t>Trần Vinh</t>
  </si>
  <si>
    <t>Lê Vinh</t>
  </si>
  <si>
    <t>Phạm Quân</t>
  </si>
  <si>
    <t>Trần Quân</t>
  </si>
  <si>
    <t>Lê Quân</t>
  </si>
  <si>
    <t>Lê Viên</t>
  </si>
  <si>
    <t>Lê Thuý</t>
  </si>
  <si>
    <t>Phạm Vinh</t>
  </si>
  <si>
    <t>Trần My</t>
  </si>
  <si>
    <t>Lê Nguyễn</t>
  </si>
  <si>
    <t>Tháng</t>
  </si>
  <si>
    <t>MacBook Pro</t>
  </si>
  <si>
    <t>Trần Thị Phương</t>
  </si>
  <si>
    <t>237</t>
  </si>
  <si>
    <t>Co</t>
  </si>
  <si>
    <t>Ac</t>
  </si>
  <si>
    <t>Op</t>
  </si>
  <si>
    <t>Re</t>
  </si>
  <si>
    <t>Ma</t>
  </si>
  <si>
    <t>Lo</t>
  </si>
  <si>
    <t>Wa</t>
  </si>
  <si>
    <t>DepartID</t>
  </si>
  <si>
    <t>Nguyễn Văn Tráng</t>
  </si>
  <si>
    <t>Trần Thi Phượng</t>
  </si>
  <si>
    <t>VIP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</si>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</sst>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00\-00\-0000"/>
    <numFmt numFmtId="166" formatCode="0.0%"/>
    <numFmt numFmtId="167" formatCode="_ * #,##0_)&quot;Đồng&quot;_ ;_ * \(#,##0\)&quot;Đồng&quot;_ ;_ * &quot;-&quot;??_)&quot;Đồng&quot;_ ;_ @_ "/>
    <numFmt numFmtId="168" formatCode="[$-409]mmmm\-yy;@"/>
    <numFmt numFmtId="169" formatCode="_(* #,##0_);_(* \(#,##0\);_(* &quot;-&quot;??_);_(@_)"/>
    <numFmt numFmtId="170" formatCode="_ * #,##0.00_)_Đ_ồ_n_g_ ;_ * \(#,##0.00\)_Đ_ồ_n_g_ ;_ * &quot;-&quot;??_)_Đ_ồ_n_g_ ;_ @_ "/>
    <numFmt numFmtId="171" formatCode="[$-409]mmmm\ d\,\ yyyy;@"/>
    <numFmt numFmtId="172" formatCode="0.0"/>
    <numFmt numFmtId="173" formatCode="@\ \ "/>
    <numFmt numFmtId="174" formatCode="[$-F400]h:mm:ss\ AM/PM"/>
    <numFmt numFmtId="175" formatCode="&quot;$&quot;#,##0"/>
  </numFmts>
  <fonts count="9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ahoma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3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28"/>
      <color indexed="18"/>
      <name val="Calibri"/>
      <family val="2"/>
      <scheme val="minor"/>
    </font>
    <font>
      <b/>
      <sz val="28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3"/>
      <color indexed="18"/>
      <name val="Calibri"/>
      <family val="2"/>
      <scheme val="minor"/>
    </font>
    <font>
      <sz val="13"/>
      <color indexed="18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color rgb="FF333333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20"/>
      <color theme="3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u/>
      <sz val="13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theme="3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9" fontId="6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0" fillId="0" borderId="8" applyNumberFormat="0" applyFill="0" applyAlignment="0" applyProtection="0"/>
    <xf numFmtId="0" fontId="58" fillId="0" borderId="0"/>
    <xf numFmtId="43" fontId="52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80" fillId="0" borderId="0"/>
    <xf numFmtId="0" fontId="82" fillId="0" borderId="0"/>
    <xf numFmtId="0" fontId="93" fillId="0" borderId="13" applyNumberFormat="0" applyFill="0" applyAlignment="0" applyProtection="0"/>
    <xf numFmtId="44" fontId="6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6" fillId="0" borderId="0" xfId="3" applyFont="1"/>
    <xf numFmtId="165" fontId="16" fillId="0" borderId="2" xfId="3" applyNumberFormat="1" applyFont="1" applyBorder="1"/>
    <xf numFmtId="0" fontId="16" fillId="0" borderId="2" xfId="3" applyFont="1" applyBorder="1"/>
    <xf numFmtId="0" fontId="16" fillId="0" borderId="2" xfId="0" applyFont="1" applyBorder="1"/>
    <xf numFmtId="0" fontId="18" fillId="0" borderId="0" xfId="0" applyFont="1"/>
    <xf numFmtId="0" fontId="20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/>
    <xf numFmtId="0" fontId="27" fillId="0" borderId="2" xfId="0" applyFont="1" applyBorder="1"/>
    <xf numFmtId="0" fontId="28" fillId="0" borderId="0" xfId="0" applyFont="1"/>
    <xf numFmtId="0" fontId="29" fillId="0" borderId="0" xfId="0" applyFont="1"/>
    <xf numFmtId="14" fontId="29" fillId="0" borderId="0" xfId="0" applyNumberFormat="1" applyFont="1"/>
    <xf numFmtId="0" fontId="16" fillId="0" borderId="0" xfId="0" applyFont="1"/>
    <xf numFmtId="14" fontId="16" fillId="0" borderId="2" xfId="0" applyNumberFormat="1" applyFont="1" applyBorder="1"/>
    <xf numFmtId="14" fontId="23" fillId="0" borderId="2" xfId="0" applyNumberFormat="1" applyFont="1" applyBorder="1"/>
    <xf numFmtId="0" fontId="0" fillId="0" borderId="2" xfId="0" applyBorder="1"/>
    <xf numFmtId="0" fontId="23" fillId="0" borderId="0" xfId="0" applyFont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/>
    <xf numFmtId="0" fontId="15" fillId="0" borderId="2" xfId="3" applyFont="1" applyBorder="1" applyAlignment="1">
      <alignment horizontal="center"/>
    </xf>
    <xf numFmtId="0" fontId="16" fillId="0" borderId="2" xfId="3" applyFont="1" applyBorder="1" applyAlignment="1">
      <alignment horizontal="center"/>
    </xf>
    <xf numFmtId="14" fontId="16" fillId="0" borderId="2" xfId="3" applyNumberFormat="1" applyFont="1" applyBorder="1"/>
    <xf numFmtId="0" fontId="16" fillId="0" borderId="0" xfId="3" quotePrefix="1" applyFont="1"/>
    <xf numFmtId="14" fontId="16" fillId="0" borderId="0" xfId="3" applyNumberFormat="1" applyFont="1"/>
    <xf numFmtId="0" fontId="15" fillId="0" borderId="2" xfId="3" applyFont="1" applyBorder="1"/>
    <xf numFmtId="0" fontId="38" fillId="0" borderId="0" xfId="0" applyFont="1" applyAlignment="1">
      <alignment horizontal="center"/>
    </xf>
    <xf numFmtId="0" fontId="38" fillId="0" borderId="0" xfId="0" applyFont="1"/>
    <xf numFmtId="0" fontId="38" fillId="2" borderId="2" xfId="0" applyFont="1" applyFill="1" applyBorder="1"/>
    <xf numFmtId="0" fontId="42" fillId="0" borderId="0" xfId="0" applyFont="1"/>
    <xf numFmtId="0" fontId="43" fillId="0" borderId="0" xfId="0" applyFont="1"/>
    <xf numFmtId="0" fontId="44" fillId="4" borderId="5" xfId="0" applyFont="1" applyFill="1" applyBorder="1" applyAlignment="1">
      <alignment horizontal="left"/>
    </xf>
    <xf numFmtId="0" fontId="46" fillId="4" borderId="6" xfId="0" applyFont="1" applyFill="1" applyBorder="1" applyAlignment="1">
      <alignment horizontal="center"/>
    </xf>
    <xf numFmtId="0" fontId="46" fillId="4" borderId="7" xfId="0" applyFont="1" applyFill="1" applyBorder="1" applyAlignment="1">
      <alignment horizontal="center"/>
    </xf>
    <xf numFmtId="168" fontId="46" fillId="4" borderId="6" xfId="0" applyNumberFormat="1" applyFont="1" applyFill="1" applyBorder="1" applyAlignment="1">
      <alignment horizontal="center"/>
    </xf>
    <xf numFmtId="0" fontId="47" fillId="0" borderId="0" xfId="0" applyFont="1"/>
    <xf numFmtId="0" fontId="48" fillId="4" borderId="7" xfId="0" applyFont="1" applyFill="1" applyBorder="1" applyAlignment="1">
      <alignment horizontal="center"/>
    </xf>
    <xf numFmtId="0" fontId="50" fillId="0" borderId="0" xfId="0" applyFont="1"/>
    <xf numFmtId="0" fontId="51" fillId="0" borderId="2" xfId="0" applyFont="1" applyBorder="1"/>
    <xf numFmtId="0" fontId="51" fillId="0" borderId="2" xfId="5" applyNumberFormat="1" applyFont="1" applyFill="1" applyBorder="1" applyAlignment="1"/>
    <xf numFmtId="0" fontId="51" fillId="0" borderId="2" xfId="5" applyNumberFormat="1" applyFont="1" applyFill="1" applyBorder="1" applyAlignment="1">
      <alignment horizontal="center"/>
    </xf>
    <xf numFmtId="43" fontId="51" fillId="0" borderId="2" xfId="5" applyFont="1" applyFill="1" applyBorder="1" applyAlignment="1"/>
    <xf numFmtId="0" fontId="48" fillId="4" borderId="0" xfId="0" applyFont="1" applyFill="1" applyAlignment="1">
      <alignment horizontal="center"/>
    </xf>
    <xf numFmtId="0" fontId="53" fillId="0" borderId="0" xfId="0" applyFont="1"/>
    <xf numFmtId="0" fontId="51" fillId="0" borderId="0" xfId="0" applyFont="1"/>
    <xf numFmtId="164" fontId="51" fillId="0" borderId="0" xfId="0" applyNumberFormat="1" applyFont="1"/>
    <xf numFmtId="0" fontId="55" fillId="0" borderId="2" xfId="0" applyFont="1" applyBorder="1" applyAlignment="1">
      <alignment horizontal="left"/>
    </xf>
    <xf numFmtId="43" fontId="55" fillId="0" borderId="2" xfId="0" applyNumberFormat="1" applyFont="1" applyBorder="1" applyAlignment="1">
      <alignment horizontal="left"/>
    </xf>
    <xf numFmtId="0" fontId="57" fillId="0" borderId="2" xfId="0" applyFont="1" applyBorder="1"/>
    <xf numFmtId="0" fontId="59" fillId="0" borderId="0" xfId="7" applyFont="1"/>
    <xf numFmtId="0" fontId="53" fillId="0" borderId="0" xfId="7" applyFont="1"/>
    <xf numFmtId="0" fontId="59" fillId="5" borderId="2" xfId="7" applyFont="1" applyFill="1" applyBorder="1" applyAlignment="1">
      <alignment horizontal="center"/>
    </xf>
    <xf numFmtId="0" fontId="59" fillId="0" borderId="2" xfId="7" applyFont="1" applyBorder="1" applyAlignment="1">
      <alignment horizontal="center"/>
    </xf>
    <xf numFmtId="0" fontId="53" fillId="0" borderId="2" xfId="7" applyFont="1" applyBorder="1"/>
    <xf numFmtId="14" fontId="53" fillId="0" borderId="2" xfId="7" applyNumberFormat="1" applyFont="1" applyBorder="1"/>
    <xf numFmtId="0" fontId="58" fillId="0" borderId="0" xfId="7"/>
    <xf numFmtId="0" fontId="65" fillId="0" borderId="0" xfId="7" applyFont="1"/>
    <xf numFmtId="0" fontId="65" fillId="0" borderId="0" xfId="7" applyFont="1" applyAlignment="1">
      <alignment horizontal="center" vertical="center"/>
    </xf>
    <xf numFmtId="0" fontId="65" fillId="0" borderId="2" xfId="7" applyFont="1" applyBorder="1" applyAlignment="1">
      <alignment horizontal="center"/>
    </xf>
    <xf numFmtId="0" fontId="65" fillId="0" borderId="2" xfId="7" applyFont="1" applyBorder="1"/>
    <xf numFmtId="169" fontId="65" fillId="0" borderId="2" xfId="7" applyNumberFormat="1" applyFont="1" applyBorder="1"/>
    <xf numFmtId="169" fontId="65" fillId="0" borderId="2" xfId="8" applyNumberFormat="1" applyFont="1" applyFill="1" applyBorder="1"/>
    <xf numFmtId="169" fontId="65" fillId="0" borderId="0" xfId="8" applyNumberFormat="1" applyFont="1" applyFill="1" applyBorder="1"/>
    <xf numFmtId="0" fontId="68" fillId="0" borderId="0" xfId="7" applyFont="1"/>
    <xf numFmtId="0" fontId="38" fillId="0" borderId="0" xfId="7" applyFont="1"/>
    <xf numFmtId="0" fontId="42" fillId="0" borderId="0" xfId="7" applyFont="1"/>
    <xf numFmtId="0" fontId="58" fillId="0" borderId="0" xfId="7" applyAlignment="1">
      <alignment horizontal="left"/>
    </xf>
    <xf numFmtId="0" fontId="69" fillId="0" borderId="0" xfId="7" applyFont="1"/>
    <xf numFmtId="0" fontId="16" fillId="0" borderId="0" xfId="7" applyFont="1" applyAlignment="1">
      <alignment horizontal="center" vertical="center"/>
    </xf>
    <xf numFmtId="0" fontId="71" fillId="0" borderId="2" xfId="7" applyFont="1" applyBorder="1" applyAlignment="1">
      <alignment horizontal="center"/>
    </xf>
    <xf numFmtId="0" fontId="16" fillId="0" borderId="2" xfId="7" applyFont="1" applyBorder="1"/>
    <xf numFmtId="2" fontId="16" fillId="0" borderId="2" xfId="7" applyNumberFormat="1" applyFont="1" applyBorder="1"/>
    <xf numFmtId="169" fontId="16" fillId="0" borderId="2" xfId="8" applyNumberFormat="1" applyFont="1" applyBorder="1"/>
    <xf numFmtId="0" fontId="16" fillId="0" borderId="0" xfId="7" applyFont="1"/>
    <xf numFmtId="169" fontId="16" fillId="0" borderId="0" xfId="8" applyNumberFormat="1" applyFont="1" applyBorder="1"/>
    <xf numFmtId="0" fontId="76" fillId="0" borderId="0" xfId="7" applyFont="1"/>
    <xf numFmtId="0" fontId="52" fillId="0" borderId="0" xfId="7" applyFont="1"/>
    <xf numFmtId="0" fontId="15" fillId="0" borderId="0" xfId="3" applyFont="1" applyAlignment="1">
      <alignment horizontal="center"/>
    </xf>
    <xf numFmtId="170" fontId="77" fillId="0" borderId="0" xfId="9" applyFont="1" applyFill="1" applyBorder="1"/>
    <xf numFmtId="0" fontId="78" fillId="0" borderId="0" xfId="3" applyFont="1"/>
    <xf numFmtId="0" fontId="79" fillId="0" borderId="0" xfId="6" applyFont="1" applyBorder="1" applyAlignment="1">
      <alignment vertical="center"/>
    </xf>
    <xf numFmtId="0" fontId="16" fillId="0" borderId="0" xfId="3" applyFont="1" applyAlignment="1">
      <alignment horizontal="center"/>
    </xf>
    <xf numFmtId="0" fontId="81" fillId="0" borderId="0" xfId="10" applyFont="1"/>
    <xf numFmtId="0" fontId="80" fillId="0" borderId="0" xfId="10"/>
    <xf numFmtId="14" fontId="80" fillId="0" borderId="0" xfId="10" applyNumberFormat="1"/>
    <xf numFmtId="4" fontId="80" fillId="0" borderId="0" xfId="10" applyNumberFormat="1"/>
    <xf numFmtId="0" fontId="52" fillId="0" borderId="0" xfId="11" applyFont="1" applyProtection="1">
      <protection locked="0"/>
    </xf>
    <xf numFmtId="171" fontId="84" fillId="0" borderId="2" xfId="11" quotePrefix="1" applyNumberFormat="1" applyFont="1" applyBorder="1" applyAlignment="1" applyProtection="1">
      <alignment horizontal="center" vertical="center" wrapText="1"/>
      <protection locked="0"/>
    </xf>
    <xf numFmtId="0" fontId="84" fillId="0" borderId="2" xfId="11" applyFont="1" applyBorder="1" applyAlignment="1" applyProtection="1">
      <alignment horizontal="center" vertical="center" wrapText="1"/>
      <protection locked="0"/>
    </xf>
    <xf numFmtId="0" fontId="84" fillId="0" borderId="2" xfId="11" applyFont="1" applyBorder="1" applyAlignment="1" applyProtection="1">
      <alignment horizontal="center" vertical="center"/>
      <protection locked="0"/>
    </xf>
    <xf numFmtId="0" fontId="84" fillId="0" borderId="2" xfId="11" quotePrefix="1" applyFont="1" applyBorder="1" applyAlignment="1" applyProtection="1">
      <alignment horizontal="left" indent="1"/>
      <protection locked="0"/>
    </xf>
    <xf numFmtId="3" fontId="52" fillId="0" borderId="2" xfId="11" quotePrefix="1" applyNumberFormat="1" applyFont="1" applyBorder="1" applyAlignment="1" applyProtection="1">
      <alignment horizontal="right"/>
      <protection locked="0"/>
    </xf>
    <xf numFmtId="172" fontId="52" fillId="0" borderId="2" xfId="11" quotePrefix="1" applyNumberFormat="1" applyFont="1" applyBorder="1" applyAlignment="1" applyProtection="1">
      <alignment horizontal="right"/>
      <protection locked="0"/>
    </xf>
    <xf numFmtId="3" fontId="52" fillId="0" borderId="2" xfId="11" applyNumberFormat="1" applyFont="1" applyBorder="1" applyAlignment="1" applyProtection="1">
      <alignment horizontal="right"/>
      <protection locked="0"/>
    </xf>
    <xf numFmtId="0" fontId="84" fillId="0" borderId="9" xfId="11" quotePrefix="1" applyFont="1" applyBorder="1" applyAlignment="1" applyProtection="1">
      <alignment horizontal="left" indent="1"/>
      <protection locked="0"/>
    </xf>
    <xf numFmtId="3" fontId="52" fillId="0" borderId="9" xfId="11" quotePrefix="1" applyNumberFormat="1" applyFont="1" applyBorder="1" applyAlignment="1" applyProtection="1">
      <alignment horizontal="right"/>
      <protection locked="0"/>
    </xf>
    <xf numFmtId="172" fontId="52" fillId="0" borderId="9" xfId="11" quotePrefix="1" applyNumberFormat="1" applyFont="1" applyBorder="1" applyAlignment="1" applyProtection="1">
      <alignment horizontal="right"/>
      <protection locked="0"/>
    </xf>
    <xf numFmtId="0" fontId="84" fillId="0" borderId="12" xfId="11" quotePrefix="1" applyFont="1" applyBorder="1" applyAlignment="1" applyProtection="1">
      <alignment horizontal="left" indent="1"/>
      <protection locked="0"/>
    </xf>
    <xf numFmtId="3" fontId="52" fillId="0" borderId="12" xfId="11" quotePrefix="1" applyNumberFormat="1" applyFont="1" applyBorder="1" applyAlignment="1" applyProtection="1">
      <alignment horizontal="right"/>
      <protection locked="0"/>
    </xf>
    <xf numFmtId="172" fontId="52" fillId="0" borderId="12" xfId="11" quotePrefix="1" applyNumberFormat="1" applyFont="1" applyBorder="1" applyAlignment="1" applyProtection="1">
      <alignment horizontal="right"/>
      <protection locked="0"/>
    </xf>
    <xf numFmtId="0" fontId="83" fillId="0" borderId="9" xfId="11" applyFont="1" applyBorder="1" applyProtection="1">
      <protection locked="0"/>
    </xf>
    <xf numFmtId="3" fontId="52" fillId="0" borderId="9" xfId="11" quotePrefix="1" applyNumberFormat="1" applyFont="1" applyBorder="1" applyAlignment="1" applyProtection="1">
      <alignment horizontal="right"/>
      <protection hidden="1"/>
    </xf>
    <xf numFmtId="173" fontId="52" fillId="0" borderId="9" xfId="11" applyNumberFormat="1" applyFont="1" applyBorder="1" applyAlignment="1" applyProtection="1">
      <alignment horizontal="right"/>
      <protection locked="0"/>
    </xf>
    <xf numFmtId="0" fontId="84" fillId="0" borderId="12" xfId="11" quotePrefix="1" applyFont="1" applyBorder="1" applyProtection="1">
      <protection locked="0"/>
    </xf>
    <xf numFmtId="3" fontId="52" fillId="0" borderId="12" xfId="11" applyNumberFormat="1" applyFont="1" applyBorder="1" applyAlignment="1" applyProtection="1">
      <alignment horizontal="right"/>
      <protection locked="0"/>
    </xf>
    <xf numFmtId="0" fontId="16" fillId="0" borderId="2" xfId="0" applyFont="1" applyBorder="1" applyAlignment="1">
      <alignment horizontal="center"/>
    </xf>
    <xf numFmtId="21" fontId="16" fillId="0" borderId="2" xfId="0" applyNumberFormat="1" applyFont="1" applyBorder="1"/>
    <xf numFmtId="174" fontId="16" fillId="0" borderId="2" xfId="0" applyNumberFormat="1" applyFont="1" applyBorder="1"/>
    <xf numFmtId="0" fontId="0" fillId="0" borderId="0" xfId="0" applyAlignment="1">
      <alignment wrapText="1"/>
    </xf>
    <xf numFmtId="0" fontId="22" fillId="9" borderId="2" xfId="0" applyFont="1" applyFill="1" applyBorder="1" applyAlignment="1">
      <alignment horizontal="center" vertical="center" wrapText="1"/>
    </xf>
    <xf numFmtId="0" fontId="15" fillId="9" borderId="2" xfId="3" applyFont="1" applyFill="1" applyBorder="1" applyAlignment="1">
      <alignment horizontal="center" vertical="center" wrapText="1"/>
    </xf>
    <xf numFmtId="0" fontId="15" fillId="0" borderId="2" xfId="3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2" xfId="0" applyFont="1" applyBorder="1" applyAlignment="1">
      <alignment horizontal="center"/>
    </xf>
    <xf numFmtId="0" fontId="37" fillId="2" borderId="2" xfId="0" applyFont="1" applyFill="1" applyBorder="1" applyAlignment="1">
      <alignment horizontal="center"/>
    </xf>
    <xf numFmtId="14" fontId="38" fillId="2" borderId="2" xfId="0" applyNumberFormat="1" applyFont="1" applyFill="1" applyBorder="1"/>
    <xf numFmtId="0" fontId="37" fillId="3" borderId="2" xfId="0" applyFont="1" applyFill="1" applyBorder="1" applyAlignment="1">
      <alignment horizontal="center"/>
    </xf>
    <xf numFmtId="0" fontId="38" fillId="3" borderId="2" xfId="0" applyFont="1" applyFill="1" applyBorder="1"/>
    <xf numFmtId="14" fontId="38" fillId="3" borderId="2" xfId="0" applyNumberFormat="1" applyFont="1" applyFill="1" applyBorder="1"/>
    <xf numFmtId="0" fontId="37" fillId="9" borderId="2" xfId="0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vertical="center"/>
    </xf>
    <xf numFmtId="43" fontId="51" fillId="0" borderId="2" xfId="0" applyNumberFormat="1" applyFont="1" applyBorder="1"/>
    <xf numFmtId="0" fontId="48" fillId="0" borderId="2" xfId="0" applyFont="1" applyBorder="1" applyAlignment="1">
      <alignment horizontal="center"/>
    </xf>
    <xf numFmtId="0" fontId="54" fillId="0" borderId="2" xfId="0" applyFont="1" applyBorder="1" applyAlignment="1">
      <alignment vertical="center"/>
    </xf>
    <xf numFmtId="0" fontId="48" fillId="9" borderId="2" xfId="0" applyFont="1" applyFill="1" applyBorder="1" applyAlignment="1">
      <alignment vertical="center"/>
    </xf>
    <xf numFmtId="0" fontId="48" fillId="9" borderId="2" xfId="0" applyFont="1" applyFill="1" applyBorder="1" applyAlignment="1">
      <alignment horizontal="center"/>
    </xf>
    <xf numFmtId="0" fontId="30" fillId="9" borderId="8" xfId="6" applyFill="1" applyAlignment="1">
      <alignment horizontal="center"/>
    </xf>
    <xf numFmtId="0" fontId="66" fillId="0" borderId="2" xfId="7" applyFont="1" applyBorder="1" applyAlignment="1">
      <alignment horizontal="center" vertical="center" wrapText="1"/>
    </xf>
    <xf numFmtId="0" fontId="66" fillId="0" borderId="2" xfId="7" applyFont="1" applyBorder="1" applyAlignment="1">
      <alignment horizontal="center" vertical="center"/>
    </xf>
    <xf numFmtId="0" fontId="66" fillId="0" borderId="2" xfId="7" applyFont="1" applyBorder="1" applyAlignment="1">
      <alignment horizontal="center"/>
    </xf>
    <xf numFmtId="0" fontId="66" fillId="9" borderId="2" xfId="7" applyFont="1" applyFill="1" applyBorder="1" applyAlignment="1">
      <alignment horizontal="center" vertical="center" wrapText="1"/>
    </xf>
    <xf numFmtId="0" fontId="15" fillId="0" borderId="2" xfId="7" applyFont="1" applyBorder="1"/>
    <xf numFmtId="169" fontId="16" fillId="0" borderId="0" xfId="8" applyNumberFormat="1" applyFont="1" applyFill="1" applyBorder="1"/>
    <xf numFmtId="2" fontId="16" fillId="0" borderId="0" xfId="7" applyNumberFormat="1" applyFont="1"/>
    <xf numFmtId="0" fontId="71" fillId="9" borderId="2" xfId="7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5" fillId="0" borderId="0" xfId="3" applyFont="1"/>
    <xf numFmtId="0" fontId="1" fillId="9" borderId="2" xfId="1" applyFill="1" applyBorder="1" applyAlignment="1">
      <alignment vertical="center" wrapText="1"/>
    </xf>
    <xf numFmtId="0" fontId="1" fillId="9" borderId="2" xfId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6" fillId="0" borderId="2" xfId="2" applyNumberFormat="1" applyFont="1" applyBorder="1"/>
    <xf numFmtId="0" fontId="26" fillId="0" borderId="2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26" fillId="9" borderId="2" xfId="0" applyFont="1" applyFill="1" applyBorder="1" applyAlignment="1">
      <alignment horizontal="center" vertical="center" wrapText="1"/>
    </xf>
    <xf numFmtId="166" fontId="22" fillId="9" borderId="2" xfId="2" applyNumberFormat="1" applyFont="1" applyFill="1" applyBorder="1" applyAlignment="1">
      <alignment vertical="center"/>
    </xf>
    <xf numFmtId="0" fontId="19" fillId="9" borderId="2" xfId="0" applyFont="1" applyFill="1" applyBorder="1" applyAlignment="1">
      <alignment horizontal="center" vertical="center"/>
    </xf>
    <xf numFmtId="0" fontId="16" fillId="0" borderId="12" xfId="0" applyFont="1" applyBorder="1"/>
    <xf numFmtId="0" fontId="16" fillId="0" borderId="12" xfId="2" applyNumberFormat="1" applyFont="1" applyBorder="1"/>
    <xf numFmtId="0" fontId="1" fillId="9" borderId="2" xfId="1" applyFill="1" applyBorder="1" applyAlignment="1">
      <alignment horizontal="center" vertical="center"/>
    </xf>
    <xf numFmtId="0" fontId="10" fillId="9" borderId="2" xfId="0" applyFont="1" applyFill="1" applyBorder="1"/>
    <xf numFmtId="9" fontId="15" fillId="0" borderId="2" xfId="3" applyNumberFormat="1" applyFont="1" applyBorder="1"/>
    <xf numFmtId="0" fontId="15" fillId="0" borderId="4" xfId="3" applyFont="1" applyBorder="1"/>
    <xf numFmtId="0" fontId="92" fillId="0" borderId="2" xfId="0" applyFont="1" applyBorder="1"/>
    <xf numFmtId="0" fontId="1" fillId="9" borderId="2" xfId="1" applyFill="1" applyBorder="1"/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/>
    </xf>
    <xf numFmtId="0" fontId="38" fillId="0" borderId="2" xfId="0" applyFont="1" applyBorder="1"/>
    <xf numFmtId="49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/>
    <xf numFmtId="0" fontId="59" fillId="5" borderId="2" xfId="7" applyFont="1" applyFill="1" applyBorder="1"/>
    <xf numFmtId="0" fontId="61" fillId="5" borderId="2" xfId="7" applyFont="1" applyFill="1" applyBorder="1" applyAlignment="1">
      <alignment horizontal="center"/>
    </xf>
    <xf numFmtId="0" fontId="62" fillId="0" borderId="2" xfId="7" applyFont="1" applyBorder="1"/>
    <xf numFmtId="0" fontId="53" fillId="0" borderId="2" xfId="7" applyFont="1" applyBorder="1" applyAlignment="1">
      <alignment horizontal="center"/>
    </xf>
    <xf numFmtId="169" fontId="60" fillId="0" borderId="2" xfId="8" applyNumberFormat="1" applyFont="1" applyFill="1" applyBorder="1"/>
    <xf numFmtId="169" fontId="53" fillId="0" borderId="2" xfId="8" applyNumberFormat="1" applyFont="1" applyBorder="1"/>
    <xf numFmtId="169" fontId="60" fillId="0" borderId="2" xfId="8" applyNumberFormat="1" applyFont="1" applyBorder="1"/>
    <xf numFmtId="0" fontId="59" fillId="0" borderId="2" xfId="7" applyFont="1" applyBorder="1" applyAlignment="1">
      <alignment horizontal="center" vertical="center"/>
    </xf>
    <xf numFmtId="0" fontId="73" fillId="0" borderId="2" xfId="7" applyFont="1" applyBorder="1" applyAlignment="1">
      <alignment horizontal="center"/>
    </xf>
    <xf numFmtId="0" fontId="15" fillId="0" borderId="2" xfId="7" applyFont="1" applyBorder="1" applyAlignment="1">
      <alignment horizontal="center"/>
    </xf>
    <xf numFmtId="169" fontId="16" fillId="0" borderId="2" xfId="8" applyNumberFormat="1" applyFont="1" applyFill="1" applyBorder="1"/>
    <xf numFmtId="0" fontId="73" fillId="0" borderId="2" xfId="7" applyFont="1" applyBorder="1" applyAlignment="1">
      <alignment horizontal="left"/>
    </xf>
    <xf numFmtId="0" fontId="16" fillId="0" borderId="2" xfId="7" applyFont="1" applyBorder="1" applyAlignment="1">
      <alignment horizontal="center"/>
    </xf>
    <xf numFmtId="0" fontId="59" fillId="0" borderId="2" xfId="7" applyFont="1" applyBorder="1"/>
    <xf numFmtId="0" fontId="67" fillId="0" borderId="2" xfId="7" applyFont="1" applyBorder="1"/>
    <xf numFmtId="0" fontId="65" fillId="0" borderId="2" xfId="7" applyFont="1" applyBorder="1" applyAlignment="1">
      <alignment horizontal="center" shrinkToFit="1"/>
    </xf>
    <xf numFmtId="0" fontId="16" fillId="0" borderId="10" xfId="3" applyFont="1" applyBorder="1"/>
    <xf numFmtId="0" fontId="79" fillId="9" borderId="2" xfId="6" applyFont="1" applyFill="1" applyBorder="1" applyAlignment="1">
      <alignment vertical="center"/>
    </xf>
    <xf numFmtId="0" fontId="79" fillId="9" borderId="2" xfId="6" applyFont="1" applyFill="1" applyBorder="1" applyAlignment="1">
      <alignment horizontal="center" vertical="center"/>
    </xf>
    <xf numFmtId="0" fontId="16" fillId="0" borderId="2" xfId="3" quotePrefix="1" applyFont="1" applyBorder="1" applyAlignment="1">
      <alignment horizontal="center"/>
    </xf>
    <xf numFmtId="0" fontId="53" fillId="0" borderId="2" xfId="7" applyFont="1" applyBorder="1"/>
    <xf numFmtId="0" fontId="66" fillId="0" borderId="2" xfId="7" applyFont="1" applyBorder="1" applyAlignment="1">
      <alignment horizontal="center"/>
    </xf>
    <xf numFmtId="0" fontId="33" fillId="0" borderId="2" xfId="0" applyFont="1" applyBorder="1"/>
    <xf numFmtId="167" fontId="23" fillId="0" borderId="2" xfId="5" applyNumberFormat="1" applyFont="1" applyBorder="1"/>
    <xf numFmtId="0" fontId="91" fillId="0" borderId="16" xfId="0" applyFont="1" applyBorder="1"/>
    <xf numFmtId="0" fontId="90" fillId="0" borderId="17" xfId="0" applyFont="1" applyBorder="1"/>
    <xf numFmtId="0" fontId="90" fillId="0" borderId="18" xfId="0" applyFont="1" applyBorder="1"/>
    <xf numFmtId="0" fontId="91" fillId="10" borderId="19" xfId="0" applyFont="1" applyFill="1" applyBorder="1"/>
    <xf numFmtId="14" fontId="91" fillId="10" borderId="19" xfId="0" applyNumberFormat="1" applyFont="1" applyFill="1" applyBorder="1"/>
    <xf numFmtId="4" fontId="91" fillId="10" borderId="19" xfId="0" applyNumberFormat="1" applyFont="1" applyFill="1" applyBorder="1"/>
    <xf numFmtId="0" fontId="91" fillId="10" borderId="20" xfId="0" applyFont="1" applyFill="1" applyBorder="1"/>
    <xf numFmtId="0" fontId="91" fillId="0" borderId="17" xfId="0" applyFont="1" applyBorder="1"/>
    <xf numFmtId="14" fontId="91" fillId="0" borderId="17" xfId="0" applyNumberFormat="1" applyFont="1" applyBorder="1"/>
    <xf numFmtId="4" fontId="91" fillId="0" borderId="17" xfId="0" applyNumberFormat="1" applyFont="1" applyBorder="1"/>
    <xf numFmtId="0" fontId="91" fillId="0" borderId="18" xfId="0" applyFont="1" applyBorder="1"/>
    <xf numFmtId="0" fontId="91" fillId="10" borderId="17" xfId="0" applyFont="1" applyFill="1" applyBorder="1"/>
    <xf numFmtId="14" fontId="91" fillId="10" borderId="17" xfId="0" applyNumberFormat="1" applyFont="1" applyFill="1" applyBorder="1"/>
    <xf numFmtId="4" fontId="91" fillId="10" borderId="17" xfId="0" applyNumberFormat="1" applyFont="1" applyFill="1" applyBorder="1"/>
    <xf numFmtId="0" fontId="91" fillId="10" borderId="18" xfId="0" applyFont="1" applyFill="1" applyBorder="1"/>
    <xf numFmtId="0" fontId="91" fillId="0" borderId="21" xfId="0" applyFont="1" applyBorder="1"/>
    <xf numFmtId="14" fontId="91" fillId="0" borderId="21" xfId="0" applyNumberFormat="1" applyFont="1" applyBorder="1"/>
    <xf numFmtId="4" fontId="91" fillId="0" borderId="21" xfId="0" applyNumberFormat="1" applyFont="1" applyBorder="1"/>
    <xf numFmtId="0" fontId="10" fillId="0" borderId="2" xfId="0" applyFont="1" applyBorder="1"/>
    <xf numFmtId="0" fontId="11" fillId="0" borderId="2" xfId="4" applyBorder="1"/>
    <xf numFmtId="165" fontId="10" fillId="0" borderId="2" xfId="0" applyNumberFormat="1" applyFont="1" applyBorder="1"/>
    <xf numFmtId="0" fontId="12" fillId="0" borderId="2" xfId="0" applyFont="1" applyBorder="1"/>
    <xf numFmtId="0" fontId="10" fillId="0" borderId="2" xfId="0" applyFont="1" applyBorder="1" applyAlignment="1">
      <alignment horizontal="right"/>
    </xf>
    <xf numFmtId="0" fontId="16" fillId="0" borderId="2" xfId="3" applyNumberFormat="1" applyFont="1" applyBorder="1"/>
    <xf numFmtId="49" fontId="16" fillId="0" borderId="2" xfId="0" applyNumberFormat="1" applyFont="1" applyBorder="1" applyAlignment="1">
      <alignment horizontal="center"/>
    </xf>
    <xf numFmtId="0" fontId="16" fillId="0" borderId="0" xfId="3" applyFont="1" applyBorder="1"/>
    <xf numFmtId="49" fontId="16" fillId="0" borderId="2" xfId="0" quotePrefix="1" applyNumberFormat="1" applyFont="1" applyBorder="1" applyAlignment="1">
      <alignment horizontal="center"/>
    </xf>
    <xf numFmtId="0" fontId="15" fillId="0" borderId="2" xfId="0" applyFont="1" applyBorder="1"/>
    <xf numFmtId="0" fontId="66" fillId="0" borderId="2" xfId="7" applyFont="1" applyBorder="1" applyAlignment="1">
      <alignment vertical="center"/>
    </xf>
    <xf numFmtId="169" fontId="66" fillId="11" borderId="2" xfId="8" applyNumberFormat="1" applyFont="1" applyFill="1" applyBorder="1" applyAlignment="1">
      <alignment vertical="center"/>
    </xf>
    <xf numFmtId="0" fontId="66" fillId="11" borderId="2" xfId="7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Continuous"/>
    </xf>
    <xf numFmtId="0" fontId="1" fillId="0" borderId="2" xfId="1" applyBorder="1"/>
    <xf numFmtId="0" fontId="1" fillId="0" borderId="2" xfId="1" applyBorder="1" applyAlignment="1"/>
    <xf numFmtId="0" fontId="1" fillId="0" borderId="2" xfId="1" applyBorder="1" applyAlignment="1">
      <alignment horizontal="centerContinuous"/>
    </xf>
    <xf numFmtId="0" fontId="1" fillId="9" borderId="2" xfId="1" applyFill="1" applyBorder="1" applyAlignment="1">
      <alignment horizontal="centerContinuous"/>
    </xf>
    <xf numFmtId="0" fontId="1" fillId="9" borderId="2" xfId="1" applyFill="1" applyBorder="1" applyAlignment="1">
      <alignment horizontal="center"/>
    </xf>
    <xf numFmtId="3" fontId="2" fillId="0" borderId="2" xfId="0" applyNumberFormat="1" applyFont="1" applyBorder="1"/>
    <xf numFmtId="9" fontId="2" fillId="0" borderId="2" xfId="0" applyNumberFormat="1" applyFont="1" applyBorder="1"/>
    <xf numFmtId="0" fontId="93" fillId="0" borderId="2" xfId="12" applyBorder="1"/>
    <xf numFmtId="3" fontId="93" fillId="0" borderId="2" xfId="12" applyNumberFormat="1" applyBorder="1"/>
    <xf numFmtId="9" fontId="93" fillId="0" borderId="2" xfId="12" applyNumberFormat="1" applyBorder="1"/>
    <xf numFmtId="10" fontId="2" fillId="0" borderId="2" xfId="0" applyNumberFormat="1" applyFont="1" applyBorder="1"/>
    <xf numFmtId="175" fontId="2" fillId="0" borderId="2" xfId="0" applyNumberFormat="1" applyFont="1" applyBorder="1"/>
    <xf numFmtId="175" fontId="2" fillId="0" borderId="2" xfId="0" applyNumberFormat="1" applyFont="1" applyBorder="1" applyAlignment="1">
      <alignment horizontal="centerContinuous"/>
    </xf>
    <xf numFmtId="0" fontId="86" fillId="0" borderId="2" xfId="11" applyFont="1" applyBorder="1" applyAlignment="1" applyProtection="1">
      <alignment wrapText="1"/>
      <protection locked="0"/>
    </xf>
    <xf numFmtId="0" fontId="86" fillId="0" borderId="2" xfId="11" applyFont="1" applyBorder="1" applyAlignment="1">
      <alignment wrapText="1"/>
    </xf>
    <xf numFmtId="0" fontId="87" fillId="8" borderId="11" xfId="11" applyFont="1" applyFill="1" applyBorder="1" applyProtection="1">
      <protection locked="0"/>
    </xf>
    <xf numFmtId="0" fontId="87" fillId="8" borderId="9" xfId="11" applyFont="1" applyFill="1" applyBorder="1" applyAlignment="1" applyProtection="1">
      <alignment wrapText="1"/>
      <protection locked="0"/>
    </xf>
    <xf numFmtId="0" fontId="87" fillId="8" borderId="9" xfId="11" applyFont="1" applyFill="1" applyBorder="1"/>
    <xf numFmtId="0" fontId="87" fillId="8" borderId="9" xfId="11" applyFont="1" applyFill="1" applyBorder="1" applyProtection="1">
      <protection locked="0"/>
    </xf>
    <xf numFmtId="0" fontId="87" fillId="8" borderId="12" xfId="11" applyFont="1" applyFill="1" applyBorder="1" applyProtection="1">
      <protection locked="0"/>
    </xf>
    <xf numFmtId="0" fontId="84" fillId="7" borderId="2" xfId="11" applyFont="1" applyFill="1" applyBorder="1" applyAlignment="1" applyProtection="1">
      <alignment horizontal="center" vertical="center" wrapText="1"/>
      <protection locked="0"/>
    </xf>
    <xf numFmtId="0" fontId="85" fillId="0" borderId="11" xfId="11" applyFont="1" applyBorder="1" applyAlignment="1" applyProtection="1">
      <alignment horizontal="center" vertical="center"/>
      <protection locked="0"/>
    </xf>
    <xf numFmtId="0" fontId="52" fillId="0" borderId="9" xfId="11" applyFont="1" applyBorder="1" applyAlignment="1" applyProtection="1">
      <alignment horizontal="center" vertical="center"/>
      <protection locked="0"/>
    </xf>
    <xf numFmtId="0" fontId="52" fillId="0" borderId="12" xfId="11" applyFont="1" applyBorder="1" applyAlignment="1" applyProtection="1">
      <alignment horizontal="center" vertical="center"/>
      <protection locked="0"/>
    </xf>
    <xf numFmtId="0" fontId="84" fillId="6" borderId="11" xfId="11" applyFont="1" applyFill="1" applyBorder="1" applyAlignment="1" applyProtection="1">
      <alignment horizontal="center" vertical="center" wrapText="1"/>
      <protection locked="0"/>
    </xf>
    <xf numFmtId="0" fontId="52" fillId="6" borderId="12" xfId="11" applyFont="1" applyFill="1" applyBorder="1" applyAlignment="1" applyProtection="1">
      <alignment horizontal="center" vertical="center" wrapText="1"/>
      <protection locked="0"/>
    </xf>
    <xf numFmtId="0" fontId="84" fillId="6" borderId="12" xfId="11" applyFont="1" applyFill="1" applyBorder="1" applyAlignment="1" applyProtection="1">
      <alignment horizontal="center" vertical="center" wrapText="1"/>
      <protection locked="0"/>
    </xf>
    <xf numFmtId="0" fontId="84" fillId="6" borderId="2" xfId="1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19" fillId="9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92" fillId="0" borderId="2" xfId="0" applyFont="1" applyBorder="1" applyAlignment="1">
      <alignment horizontal="center"/>
    </xf>
    <xf numFmtId="0" fontId="34" fillId="0" borderId="1" xfId="1" applyFont="1" applyAlignment="1">
      <alignment horizontal="center"/>
    </xf>
    <xf numFmtId="0" fontId="35" fillId="9" borderId="5" xfId="3" applyFont="1" applyFill="1" applyBorder="1" applyAlignment="1">
      <alignment horizontal="center"/>
    </xf>
    <xf numFmtId="0" fontId="35" fillId="9" borderId="4" xfId="3" applyFont="1" applyFill="1" applyBorder="1" applyAlignment="1">
      <alignment horizontal="center"/>
    </xf>
    <xf numFmtId="0" fontId="36" fillId="0" borderId="0" xfId="3" applyFont="1" applyAlignment="1">
      <alignment horizontal="center"/>
    </xf>
    <xf numFmtId="0" fontId="15" fillId="0" borderId="11" xfId="3" applyFont="1" applyBorder="1" applyAlignment="1">
      <alignment horizontal="center" wrapText="1"/>
    </xf>
    <xf numFmtId="0" fontId="15" fillId="0" borderId="12" xfId="3" applyFont="1" applyBorder="1" applyAlignment="1">
      <alignment horizontal="center" wrapText="1"/>
    </xf>
    <xf numFmtId="0" fontId="14" fillId="0" borderId="3" xfId="3" applyFont="1" applyBorder="1" applyAlignment="1">
      <alignment horizontal="center" vertical="center"/>
    </xf>
    <xf numFmtId="0" fontId="15" fillId="0" borderId="5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15" fillId="0" borderId="4" xfId="3" applyFont="1" applyBorder="1" applyAlignment="1">
      <alignment horizontal="center" vertical="center"/>
    </xf>
    <xf numFmtId="0" fontId="15" fillId="0" borderId="5" xfId="3" applyFont="1" applyBorder="1" applyAlignment="1">
      <alignment horizontal="center"/>
    </xf>
    <xf numFmtId="0" fontId="15" fillId="0" borderId="6" xfId="3" applyFont="1" applyBorder="1" applyAlignment="1">
      <alignment horizontal="center"/>
    </xf>
    <xf numFmtId="0" fontId="15" fillId="0" borderId="4" xfId="3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47" fillId="0" borderId="0" xfId="0" applyFont="1"/>
    <xf numFmtId="0" fontId="49" fillId="0" borderId="6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51" fillId="0" borderId="2" xfId="0" applyFont="1" applyBorder="1" applyAlignment="1">
      <alignment horizontal="left"/>
    </xf>
    <xf numFmtId="0" fontId="51" fillId="0" borderId="2" xfId="0" applyFont="1" applyBorder="1"/>
    <xf numFmtId="0" fontId="53" fillId="0" borderId="2" xfId="7" applyFont="1" applyBorder="1"/>
    <xf numFmtId="0" fontId="63" fillId="0" borderId="1" xfId="1" applyFont="1" applyFill="1" applyAlignment="1">
      <alignment horizontal="center"/>
    </xf>
    <xf numFmtId="0" fontId="59" fillId="0" borderId="2" xfId="7" applyFont="1" applyBorder="1" applyAlignment="1">
      <alignment horizontal="center"/>
    </xf>
    <xf numFmtId="0" fontId="62" fillId="0" borderId="2" xfId="7" applyFont="1" applyBorder="1"/>
    <xf numFmtId="0" fontId="64" fillId="0" borderId="2" xfId="7" applyFont="1" applyBorder="1" applyAlignment="1">
      <alignment horizontal="center" vertical="center"/>
    </xf>
    <xf numFmtId="0" fontId="66" fillId="0" borderId="2" xfId="7" applyFont="1" applyBorder="1" applyAlignment="1">
      <alignment horizontal="center"/>
    </xf>
    <xf numFmtId="0" fontId="66" fillId="0" borderId="5" xfId="7" applyFont="1" applyBorder="1" applyAlignment="1">
      <alignment horizontal="center"/>
    </xf>
    <xf numFmtId="0" fontId="66" fillId="0" borderId="6" xfId="7" applyFont="1" applyBorder="1" applyAlignment="1">
      <alignment horizontal="center"/>
    </xf>
    <xf numFmtId="0" fontId="66" fillId="0" borderId="4" xfId="7" applyFont="1" applyBorder="1" applyAlignment="1">
      <alignment horizontal="center"/>
    </xf>
    <xf numFmtId="0" fontId="66" fillId="0" borderId="5" xfId="7" applyFont="1" applyBorder="1" applyAlignment="1">
      <alignment horizontal="center" vertical="center"/>
    </xf>
    <xf numFmtId="0" fontId="66" fillId="0" borderId="4" xfId="7" applyFont="1" applyBorder="1" applyAlignment="1">
      <alignment horizontal="center" vertical="center"/>
    </xf>
    <xf numFmtId="0" fontId="74" fillId="0" borderId="5" xfId="7" applyFont="1" applyBorder="1" applyAlignment="1">
      <alignment horizontal="right"/>
    </xf>
    <xf numFmtId="0" fontId="74" fillId="0" borderId="6" xfId="7" applyFont="1" applyBorder="1" applyAlignment="1">
      <alignment horizontal="right"/>
    </xf>
    <xf numFmtId="0" fontId="74" fillId="0" borderId="4" xfId="7" applyFont="1" applyBorder="1" applyAlignment="1">
      <alignment horizontal="right"/>
    </xf>
    <xf numFmtId="0" fontId="72" fillId="0" borderId="2" xfId="7" applyFont="1" applyBorder="1" applyAlignment="1">
      <alignment horizontal="center"/>
    </xf>
    <xf numFmtId="0" fontId="70" fillId="0" borderId="5" xfId="7" applyFont="1" applyBorder="1" applyAlignment="1">
      <alignment horizontal="center"/>
    </xf>
    <xf numFmtId="0" fontId="70" fillId="0" borderId="6" xfId="7" applyFont="1" applyBorder="1" applyAlignment="1">
      <alignment horizontal="center"/>
    </xf>
    <xf numFmtId="0" fontId="70" fillId="0" borderId="4" xfId="7" applyFont="1" applyBorder="1" applyAlignment="1">
      <alignment horizontal="center"/>
    </xf>
    <xf numFmtId="0" fontId="72" fillId="0" borderId="5" xfId="7" applyFont="1" applyBorder="1" applyAlignment="1">
      <alignment horizontal="center"/>
    </xf>
    <xf numFmtId="0" fontId="72" fillId="0" borderId="6" xfId="7" applyFont="1" applyBorder="1" applyAlignment="1">
      <alignment horizontal="center"/>
    </xf>
    <xf numFmtId="0" fontId="72" fillId="0" borderId="4" xfId="7" applyFont="1" applyBorder="1" applyAlignment="1">
      <alignment horizontal="center"/>
    </xf>
    <xf numFmtId="0" fontId="71" fillId="0" borderId="5" xfId="7" applyFont="1" applyBorder="1" applyAlignment="1">
      <alignment horizontal="center"/>
    </xf>
    <xf numFmtId="0" fontId="71" fillId="0" borderId="6" xfId="7" applyFont="1" applyBorder="1" applyAlignment="1">
      <alignment horizontal="center"/>
    </xf>
    <xf numFmtId="0" fontId="71" fillId="0" borderId="4" xfId="7" applyFont="1" applyBorder="1" applyAlignment="1">
      <alignment horizontal="center"/>
    </xf>
    <xf numFmtId="0" fontId="15" fillId="0" borderId="5" xfId="7" applyFont="1" applyBorder="1" applyAlignment="1">
      <alignment horizontal="right"/>
    </xf>
    <xf numFmtId="0" fontId="15" fillId="0" borderId="6" xfId="7" applyFont="1" applyBorder="1" applyAlignment="1">
      <alignment horizontal="right"/>
    </xf>
    <xf numFmtId="0" fontId="15" fillId="0" borderId="4" xfId="7" applyFont="1" applyBorder="1" applyAlignment="1">
      <alignment horizontal="right"/>
    </xf>
    <xf numFmtId="0" fontId="13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34" fillId="0" borderId="2" xfId="1" applyFont="1" applyBorder="1" applyAlignment="1">
      <alignment horizontal="center" vertical="center"/>
    </xf>
    <xf numFmtId="0" fontId="15" fillId="0" borderId="2" xfId="3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5" fontId="23" fillId="0" borderId="2" xfId="13" applyNumberFormat="1" applyFont="1" applyBorder="1"/>
    <xf numFmtId="175" fontId="0" fillId="0" borderId="0" xfId="13" applyNumberFormat="1" applyFont="1"/>
    <xf numFmtId="0" fontId="27" fillId="0" borderId="0" xfId="0" applyFont="1" applyAlignment="1">
      <alignment vertical="center"/>
    </xf>
    <xf numFmtId="2" fontId="27" fillId="0" borderId="2" xfId="0" applyNumberFormat="1" applyFont="1" applyBorder="1"/>
    <xf numFmtId="0" fontId="27" fillId="0" borderId="2" xfId="0" applyFont="1" applyBorder="1" applyAlignment="1">
      <alignment horizontal="center"/>
    </xf>
    <xf numFmtId="14" fontId="27" fillId="0" borderId="2" xfId="0" applyNumberFormat="1" applyFont="1" applyBorder="1" applyAlignment="1">
      <alignment horizontal="center"/>
    </xf>
    <xf numFmtId="0" fontId="27" fillId="0" borderId="2" xfId="0" applyNumberFormat="1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3" fillId="0" borderId="2" xfId="0" applyNumberFormat="1" applyFont="1" applyBorder="1"/>
    <xf numFmtId="1" fontId="23" fillId="0" borderId="2" xfId="0" applyNumberFormat="1" applyFont="1" applyBorder="1"/>
  </cellXfs>
  <cellStyles count="14">
    <cellStyle name="Comma" xfId="5" builtinId="3"/>
    <cellStyle name="Comma 2" xfId="8"/>
    <cellStyle name="Comma 3" xfId="9"/>
    <cellStyle name="Currency" xfId="13" builtinId="4"/>
    <cellStyle name="Heading 1" xfId="1" builtinId="16"/>
    <cellStyle name="Heading 2" xfId="6" builtinId="17"/>
    <cellStyle name="Hyperlink" xfId="4" builtinId="8"/>
    <cellStyle name="Normal" xfId="0" builtinId="0"/>
    <cellStyle name="Normal 2" xfId="3"/>
    <cellStyle name="Normal 3" xfId="7"/>
    <cellStyle name="Normal 4" xfId="10"/>
    <cellStyle name="Normal 5" xfId="11"/>
    <cellStyle name="Percent" xfId="2" builtinId="5"/>
    <cellStyle name="Total" xfId="12" builtinId="25"/>
  </cellStyles>
  <dxfs count="5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zoomScaleNormal="100" workbookViewId="0">
      <selection activeCell="J18" sqref="J18"/>
    </sheetView>
  </sheetViews>
  <sheetFormatPr defaultRowHeight="15" x14ac:dyDescent="0.25"/>
  <cols>
    <col min="1" max="1" width="21.85546875" style="98" customWidth="1"/>
    <col min="2" max="9" width="13.7109375" style="98" customWidth="1"/>
    <col min="10" max="11" width="12.28515625" customWidth="1"/>
  </cols>
  <sheetData>
    <row r="1" spans="1:9" ht="38.25" customHeight="1" x14ac:dyDescent="0.25">
      <c r="A1" s="258" t="s">
        <v>724</v>
      </c>
      <c r="B1" s="258"/>
      <c r="C1" s="258"/>
      <c r="D1" s="258"/>
      <c r="E1" s="258"/>
      <c r="F1" s="258"/>
      <c r="G1" s="258"/>
      <c r="H1" s="258"/>
      <c r="I1" s="258"/>
    </row>
    <row r="2" spans="1:9" ht="38.25" customHeight="1" x14ac:dyDescent="0.25">
      <c r="A2" s="259" t="s">
        <v>725</v>
      </c>
      <c r="B2" s="262" t="s">
        <v>726</v>
      </c>
      <c r="C2" s="262"/>
      <c r="D2" s="262" t="s">
        <v>727</v>
      </c>
      <c r="E2" s="262"/>
      <c r="F2" s="265" t="s">
        <v>728</v>
      </c>
      <c r="G2" s="265"/>
      <c r="H2" s="265"/>
      <c r="I2" s="265"/>
    </row>
    <row r="3" spans="1:9" ht="24" customHeight="1" x14ac:dyDescent="0.25">
      <c r="A3" s="260"/>
      <c r="B3" s="263"/>
      <c r="C3" s="264"/>
      <c r="D3" s="263"/>
      <c r="E3" s="264"/>
      <c r="F3" s="265" t="s">
        <v>726</v>
      </c>
      <c r="G3" s="265"/>
      <c r="H3" s="265" t="s">
        <v>727</v>
      </c>
      <c r="I3" s="265"/>
    </row>
    <row r="4" spans="1:9" x14ac:dyDescent="0.25">
      <c r="A4" s="261"/>
      <c r="B4" s="99">
        <v>39264</v>
      </c>
      <c r="C4" s="99">
        <v>38899</v>
      </c>
      <c r="D4" s="100" t="s">
        <v>729</v>
      </c>
      <c r="E4" s="100" t="s">
        <v>730</v>
      </c>
      <c r="F4" s="99">
        <v>39264</v>
      </c>
      <c r="G4" s="99">
        <v>38899</v>
      </c>
      <c r="H4" s="100" t="s">
        <v>729</v>
      </c>
      <c r="I4" s="101" t="s">
        <v>730</v>
      </c>
    </row>
    <row r="5" spans="1:9" x14ac:dyDescent="0.25">
      <c r="A5" s="102" t="s">
        <v>731</v>
      </c>
      <c r="B5" s="103">
        <f>SUM(B6:B9)</f>
        <v>301621157</v>
      </c>
      <c r="C5" s="103">
        <f>SUM(C6:C9)</f>
        <v>298754819</v>
      </c>
      <c r="D5" s="103">
        <v>2866338</v>
      </c>
      <c r="E5" s="104">
        <v>0.95942820590954225</v>
      </c>
      <c r="F5" s="105" t="s">
        <v>732</v>
      </c>
      <c r="G5" s="105" t="s">
        <v>732</v>
      </c>
      <c r="H5" s="105" t="s">
        <v>732</v>
      </c>
      <c r="I5" s="105" t="s">
        <v>732</v>
      </c>
    </row>
    <row r="6" spans="1:9" x14ac:dyDescent="0.25">
      <c r="A6" s="106" t="s">
        <v>733</v>
      </c>
      <c r="B6" s="107">
        <v>54680626</v>
      </c>
      <c r="C6" s="107">
        <v>54590172</v>
      </c>
      <c r="D6" s="107">
        <v>90454</v>
      </c>
      <c r="E6" s="108">
        <v>0.16569649203523301</v>
      </c>
      <c r="F6" s="107">
        <v>4</v>
      </c>
      <c r="G6" s="107">
        <v>4</v>
      </c>
      <c r="H6" s="107">
        <v>4</v>
      </c>
      <c r="I6" s="107">
        <v>4</v>
      </c>
    </row>
    <row r="7" spans="1:9" x14ac:dyDescent="0.25">
      <c r="A7" s="106" t="s">
        <v>734</v>
      </c>
      <c r="B7" s="107">
        <v>66388795</v>
      </c>
      <c r="C7" s="107">
        <v>66128483</v>
      </c>
      <c r="D7" s="107">
        <v>260312</v>
      </c>
      <c r="E7" s="108">
        <v>0.39364580614982503</v>
      </c>
      <c r="F7" s="107">
        <v>3</v>
      </c>
      <c r="G7" s="107">
        <v>3</v>
      </c>
      <c r="H7" s="107">
        <v>3</v>
      </c>
      <c r="I7" s="107">
        <v>3</v>
      </c>
    </row>
    <row r="8" spans="1:9" x14ac:dyDescent="0.25">
      <c r="A8" s="106" t="s">
        <v>735</v>
      </c>
      <c r="B8" s="107">
        <v>110454786</v>
      </c>
      <c r="C8" s="107">
        <v>108894582</v>
      </c>
      <c r="D8" s="107">
        <v>1560204</v>
      </c>
      <c r="E8" s="108">
        <v>1.4327654979198139</v>
      </c>
      <c r="F8" s="107">
        <v>1</v>
      </c>
      <c r="G8" s="107">
        <v>1</v>
      </c>
      <c r="H8" s="107">
        <v>1</v>
      </c>
      <c r="I8" s="107">
        <v>1</v>
      </c>
    </row>
    <row r="9" spans="1:9" x14ac:dyDescent="0.25">
      <c r="A9" s="109" t="s">
        <v>736</v>
      </c>
      <c r="B9" s="110">
        <v>70096950</v>
      </c>
      <c r="C9" s="110">
        <v>69141582</v>
      </c>
      <c r="D9" s="110">
        <v>955368</v>
      </c>
      <c r="E9" s="111">
        <v>1.3817560610632253</v>
      </c>
      <c r="F9" s="110">
        <v>2</v>
      </c>
      <c r="G9" s="110">
        <v>2</v>
      </c>
      <c r="H9" s="110">
        <v>2</v>
      </c>
      <c r="I9" s="110">
        <v>2</v>
      </c>
    </row>
    <row r="10" spans="1:9" x14ac:dyDescent="0.25">
      <c r="A10" s="112" t="s">
        <v>737</v>
      </c>
      <c r="B10" s="107">
        <v>4627851</v>
      </c>
      <c r="C10" s="107">
        <v>4590240</v>
      </c>
      <c r="D10" s="107">
        <v>37611</v>
      </c>
      <c r="E10" s="108">
        <v>0.81936892188643728</v>
      </c>
      <c r="F10" s="107">
        <v>23</v>
      </c>
      <c r="G10" s="107">
        <v>23</v>
      </c>
      <c r="H10" s="107">
        <v>21</v>
      </c>
      <c r="I10" s="107">
        <v>27</v>
      </c>
    </row>
    <row r="11" spans="1:9" x14ac:dyDescent="0.25">
      <c r="A11" s="112" t="s">
        <v>738</v>
      </c>
      <c r="B11" s="107">
        <v>683478</v>
      </c>
      <c r="C11" s="107">
        <v>677450</v>
      </c>
      <c r="D11" s="107">
        <v>6028</v>
      </c>
      <c r="E11" s="108">
        <v>0.88980736585725884</v>
      </c>
      <c r="F11" s="107">
        <v>47</v>
      </c>
      <c r="G11" s="107">
        <v>47</v>
      </c>
      <c r="H11" s="107">
        <v>41</v>
      </c>
      <c r="I11" s="107">
        <v>23</v>
      </c>
    </row>
    <row r="12" spans="1:9" x14ac:dyDescent="0.25">
      <c r="A12" s="112" t="s">
        <v>739</v>
      </c>
      <c r="B12" s="107">
        <v>6338755</v>
      </c>
      <c r="C12" s="107">
        <v>6165689</v>
      </c>
      <c r="D12" s="107">
        <v>173066</v>
      </c>
      <c r="E12" s="108">
        <v>2.8069206863985516</v>
      </c>
      <c r="F12" s="107">
        <v>16</v>
      </c>
      <c r="G12" s="107">
        <v>16</v>
      </c>
      <c r="H12" s="107">
        <v>6</v>
      </c>
      <c r="I12" s="107">
        <v>2</v>
      </c>
    </row>
    <row r="13" spans="1:9" x14ac:dyDescent="0.25">
      <c r="A13" s="112" t="s">
        <v>740</v>
      </c>
      <c r="B13" s="107">
        <v>2834797</v>
      </c>
      <c r="C13" s="107">
        <v>2809111</v>
      </c>
      <c r="D13" s="107">
        <v>25686</v>
      </c>
      <c r="E13" s="108">
        <v>0.91438180976116645</v>
      </c>
      <c r="F13" s="107">
        <v>32</v>
      </c>
      <c r="G13" s="107">
        <v>32</v>
      </c>
      <c r="H13" s="107">
        <v>27</v>
      </c>
      <c r="I13" s="107">
        <v>22</v>
      </c>
    </row>
    <row r="14" spans="1:9" x14ac:dyDescent="0.25">
      <c r="A14" s="112" t="s">
        <v>741</v>
      </c>
      <c r="B14" s="107">
        <v>36553215</v>
      </c>
      <c r="C14" s="107">
        <v>36249872</v>
      </c>
      <c r="D14" s="107">
        <v>303343</v>
      </c>
      <c r="E14" s="108">
        <v>0.83681123067138008</v>
      </c>
      <c r="F14" s="107">
        <v>1</v>
      </c>
      <c r="G14" s="107">
        <v>1</v>
      </c>
      <c r="H14" s="107">
        <v>2</v>
      </c>
      <c r="I14" s="107">
        <v>25</v>
      </c>
    </row>
    <row r="15" spans="1:9" x14ac:dyDescent="0.25">
      <c r="A15" s="112" t="s">
        <v>742</v>
      </c>
      <c r="B15" s="107">
        <v>4861515</v>
      </c>
      <c r="C15" s="107">
        <v>4766248</v>
      </c>
      <c r="D15" s="107">
        <v>95267</v>
      </c>
      <c r="E15" s="108">
        <v>1.9987839491356723</v>
      </c>
      <c r="F15" s="107">
        <v>22</v>
      </c>
      <c r="G15" s="107">
        <v>22</v>
      </c>
      <c r="H15" s="107">
        <v>7</v>
      </c>
      <c r="I15" s="107">
        <v>8</v>
      </c>
    </row>
    <row r="16" spans="1:9" x14ac:dyDescent="0.25">
      <c r="A16" s="112" t="s">
        <v>743</v>
      </c>
      <c r="B16" s="107">
        <v>3502309</v>
      </c>
      <c r="C16" s="107">
        <v>3495753</v>
      </c>
      <c r="D16" s="107">
        <v>6556</v>
      </c>
      <c r="E16" s="108">
        <v>0.18754185435870327</v>
      </c>
      <c r="F16" s="107">
        <v>29</v>
      </c>
      <c r="G16" s="107">
        <v>29</v>
      </c>
      <c r="H16" s="107">
        <v>40</v>
      </c>
      <c r="I16" s="107">
        <v>44</v>
      </c>
    </row>
    <row r="17" spans="1:9" x14ac:dyDescent="0.25">
      <c r="A17" s="112" t="s">
        <v>744</v>
      </c>
      <c r="B17" s="107">
        <v>864764</v>
      </c>
      <c r="C17" s="107">
        <v>852747</v>
      </c>
      <c r="D17" s="107">
        <v>12017</v>
      </c>
      <c r="E17" s="108">
        <v>1.4092104692247525</v>
      </c>
      <c r="F17" s="107">
        <v>45</v>
      </c>
      <c r="G17" s="107">
        <v>45</v>
      </c>
      <c r="H17" s="107">
        <v>35</v>
      </c>
      <c r="I17" s="107">
        <v>14</v>
      </c>
    </row>
    <row r="18" spans="1:9" x14ac:dyDescent="0.25">
      <c r="A18" s="112" t="s">
        <v>745</v>
      </c>
      <c r="B18" s="107">
        <v>588292</v>
      </c>
      <c r="C18" s="107">
        <v>585459</v>
      </c>
      <c r="D18" s="107">
        <v>2833</v>
      </c>
      <c r="E18" s="108">
        <v>0.48389383372704148</v>
      </c>
      <c r="F18" s="107">
        <v>50</v>
      </c>
      <c r="G18" s="107">
        <v>50</v>
      </c>
      <c r="H18" s="107">
        <v>46</v>
      </c>
      <c r="I18" s="107">
        <v>36</v>
      </c>
    </row>
    <row r="19" spans="1:9" x14ac:dyDescent="0.25">
      <c r="A19" s="112" t="s">
        <v>746</v>
      </c>
      <c r="B19" s="107">
        <v>18251243</v>
      </c>
      <c r="C19" s="107">
        <v>18057508</v>
      </c>
      <c r="D19" s="107">
        <v>193735</v>
      </c>
      <c r="E19" s="108">
        <v>1.0728778300970432</v>
      </c>
      <c r="F19" s="107">
        <v>4</v>
      </c>
      <c r="G19" s="107">
        <v>4</v>
      </c>
      <c r="H19" s="107">
        <v>4</v>
      </c>
      <c r="I19" s="107">
        <v>19</v>
      </c>
    </row>
    <row r="20" spans="1:9" x14ac:dyDescent="0.25">
      <c r="A20" s="112" t="s">
        <v>747</v>
      </c>
      <c r="B20" s="107">
        <v>9544750</v>
      </c>
      <c r="C20" s="107">
        <v>9342080</v>
      </c>
      <c r="D20" s="107">
        <v>202670</v>
      </c>
      <c r="E20" s="108">
        <v>2.1694312187435774</v>
      </c>
      <c r="F20" s="107">
        <v>9</v>
      </c>
      <c r="G20" s="107">
        <v>9</v>
      </c>
      <c r="H20" s="107">
        <v>3</v>
      </c>
      <c r="I20" s="107">
        <v>5</v>
      </c>
    </row>
    <row r="21" spans="1:9" x14ac:dyDescent="0.25">
      <c r="A21" s="112" t="s">
        <v>748</v>
      </c>
      <c r="B21" s="107">
        <v>1283388</v>
      </c>
      <c r="C21" s="107">
        <v>1278635</v>
      </c>
      <c r="D21" s="107">
        <v>4753</v>
      </c>
      <c r="E21" s="108">
        <v>0.37172453436672703</v>
      </c>
      <c r="F21" s="107">
        <v>42</v>
      </c>
      <c r="G21" s="107">
        <v>42</v>
      </c>
      <c r="H21" s="107">
        <v>42</v>
      </c>
      <c r="I21" s="107">
        <v>37</v>
      </c>
    </row>
    <row r="22" spans="1:9" x14ac:dyDescent="0.25">
      <c r="A22" s="112" t="s">
        <v>749</v>
      </c>
      <c r="B22" s="107">
        <v>1499402</v>
      </c>
      <c r="C22" s="107">
        <v>1463878</v>
      </c>
      <c r="D22" s="107">
        <v>35524</v>
      </c>
      <c r="E22" s="108">
        <v>2.4267049576535751</v>
      </c>
      <c r="F22" s="107">
        <v>39</v>
      </c>
      <c r="G22" s="107">
        <v>39</v>
      </c>
      <c r="H22" s="107">
        <v>23</v>
      </c>
      <c r="I22" s="107">
        <v>4</v>
      </c>
    </row>
    <row r="23" spans="1:9" x14ac:dyDescent="0.25">
      <c r="A23" s="112" t="s">
        <v>750</v>
      </c>
      <c r="B23" s="107">
        <v>12852548</v>
      </c>
      <c r="C23" s="107">
        <v>12777042</v>
      </c>
      <c r="D23" s="107">
        <v>75506</v>
      </c>
      <c r="E23" s="108">
        <v>0.5909505502134218</v>
      </c>
      <c r="F23" s="107">
        <v>5</v>
      </c>
      <c r="G23" s="107">
        <v>5</v>
      </c>
      <c r="H23" s="107">
        <v>11</v>
      </c>
      <c r="I23" s="107">
        <v>33</v>
      </c>
    </row>
    <row r="24" spans="1:9" x14ac:dyDescent="0.25">
      <c r="A24" s="112" t="s">
        <v>751</v>
      </c>
      <c r="B24" s="107">
        <v>6345289</v>
      </c>
      <c r="C24" s="107">
        <v>6302646</v>
      </c>
      <c r="D24" s="107">
        <v>42643</v>
      </c>
      <c r="E24" s="108">
        <v>0.67658884855662216</v>
      </c>
      <c r="F24" s="107">
        <v>15</v>
      </c>
      <c r="G24" s="107">
        <v>15</v>
      </c>
      <c r="H24" s="107">
        <v>18</v>
      </c>
      <c r="I24" s="107">
        <v>31</v>
      </c>
    </row>
    <row r="25" spans="1:9" x14ac:dyDescent="0.25">
      <c r="A25" s="112" t="s">
        <v>752</v>
      </c>
      <c r="B25" s="107">
        <v>2988046</v>
      </c>
      <c r="C25" s="107">
        <v>2972566</v>
      </c>
      <c r="D25" s="107">
        <v>15480</v>
      </c>
      <c r="E25" s="108">
        <v>0.52076219670143575</v>
      </c>
      <c r="F25" s="107">
        <v>30</v>
      </c>
      <c r="G25" s="107">
        <v>30</v>
      </c>
      <c r="H25" s="107">
        <v>33</v>
      </c>
      <c r="I25" s="107">
        <v>34</v>
      </c>
    </row>
    <row r="26" spans="1:9" x14ac:dyDescent="0.25">
      <c r="A26" s="112" t="s">
        <v>753</v>
      </c>
      <c r="B26" s="107">
        <v>2775997</v>
      </c>
      <c r="C26" s="107">
        <v>2755817</v>
      </c>
      <c r="D26" s="107">
        <v>20180</v>
      </c>
      <c r="E26" s="108">
        <v>0.7322692326812702</v>
      </c>
      <c r="F26" s="107">
        <v>33</v>
      </c>
      <c r="G26" s="107">
        <v>33</v>
      </c>
      <c r="H26" s="107">
        <v>28</v>
      </c>
      <c r="I26" s="107">
        <v>28</v>
      </c>
    </row>
    <row r="27" spans="1:9" x14ac:dyDescent="0.25">
      <c r="A27" s="112" t="s">
        <v>754</v>
      </c>
      <c r="B27" s="107">
        <v>4241474</v>
      </c>
      <c r="C27" s="107">
        <v>4204444</v>
      </c>
      <c r="D27" s="107">
        <v>37030</v>
      </c>
      <c r="E27" s="108">
        <v>0.88073476540536633</v>
      </c>
      <c r="F27" s="107">
        <v>26</v>
      </c>
      <c r="G27" s="107">
        <v>26</v>
      </c>
      <c r="H27" s="107">
        <v>22</v>
      </c>
      <c r="I27" s="107">
        <v>24</v>
      </c>
    </row>
    <row r="28" spans="1:9" x14ac:dyDescent="0.25">
      <c r="A28" s="112" t="s">
        <v>755</v>
      </c>
      <c r="B28" s="107">
        <v>4293204</v>
      </c>
      <c r="C28" s="107">
        <v>4243288</v>
      </c>
      <c r="D28" s="107">
        <v>49916</v>
      </c>
      <c r="E28" s="108">
        <v>1.1763519233198407</v>
      </c>
      <c r="F28" s="107">
        <v>25</v>
      </c>
      <c r="G28" s="107">
        <v>25</v>
      </c>
      <c r="H28" s="107">
        <v>16</v>
      </c>
      <c r="I28" s="107">
        <v>16</v>
      </c>
    </row>
    <row r="29" spans="1:9" x14ac:dyDescent="0.25">
      <c r="A29" s="112" t="s">
        <v>756</v>
      </c>
      <c r="B29" s="107">
        <v>1317207</v>
      </c>
      <c r="C29" s="107">
        <v>1314910</v>
      </c>
      <c r="D29" s="107">
        <v>2297</v>
      </c>
      <c r="E29" s="108">
        <v>0.17468876196849975</v>
      </c>
      <c r="F29" s="107">
        <v>40</v>
      </c>
      <c r="G29" s="107">
        <v>40</v>
      </c>
      <c r="H29" s="107">
        <v>47</v>
      </c>
      <c r="I29" s="107">
        <v>46</v>
      </c>
    </row>
    <row r="30" spans="1:9" x14ac:dyDescent="0.25">
      <c r="A30" s="112" t="s">
        <v>757</v>
      </c>
      <c r="B30" s="107">
        <v>5618344</v>
      </c>
      <c r="C30" s="107">
        <v>5602017</v>
      </c>
      <c r="D30" s="107">
        <v>16327</v>
      </c>
      <c r="E30" s="108">
        <v>0.29144859788893895</v>
      </c>
      <c r="F30" s="107">
        <v>19</v>
      </c>
      <c r="G30" s="107">
        <v>19</v>
      </c>
      <c r="H30" s="107">
        <v>31</v>
      </c>
      <c r="I30" s="107">
        <v>40</v>
      </c>
    </row>
    <row r="31" spans="1:9" x14ac:dyDescent="0.25">
      <c r="A31" s="112" t="s">
        <v>758</v>
      </c>
      <c r="B31" s="107">
        <v>6449755</v>
      </c>
      <c r="C31" s="107">
        <v>6434389</v>
      </c>
      <c r="D31" s="107">
        <v>15366</v>
      </c>
      <c r="E31" s="108">
        <v>0.23881055372934398</v>
      </c>
      <c r="F31" s="107">
        <v>14</v>
      </c>
      <c r="G31" s="107">
        <v>13</v>
      </c>
      <c r="H31" s="107">
        <v>34</v>
      </c>
      <c r="I31" s="107">
        <v>42</v>
      </c>
    </row>
    <row r="32" spans="1:9" x14ac:dyDescent="0.25">
      <c r="A32" s="112" t="s">
        <v>759</v>
      </c>
      <c r="B32" s="107">
        <v>10071822</v>
      </c>
      <c r="C32" s="107">
        <v>10102322</v>
      </c>
      <c r="D32" s="107">
        <v>-30500</v>
      </c>
      <c r="E32" s="108">
        <v>-0.30191078843062019</v>
      </c>
      <c r="F32" s="107">
        <v>8</v>
      </c>
      <c r="G32" s="107">
        <v>8</v>
      </c>
      <c r="H32" s="107">
        <v>51</v>
      </c>
      <c r="I32" s="107">
        <v>50</v>
      </c>
    </row>
    <row r="33" spans="1:9" x14ac:dyDescent="0.25">
      <c r="A33" s="112" t="s">
        <v>760</v>
      </c>
      <c r="B33" s="107">
        <v>5197621</v>
      </c>
      <c r="C33" s="107">
        <v>5154586</v>
      </c>
      <c r="D33" s="107">
        <v>43035</v>
      </c>
      <c r="E33" s="108">
        <v>0.83488761270061262</v>
      </c>
      <c r="F33" s="107">
        <v>21</v>
      </c>
      <c r="G33" s="107">
        <v>21</v>
      </c>
      <c r="H33" s="107">
        <v>17</v>
      </c>
      <c r="I33" s="107">
        <v>26</v>
      </c>
    </row>
    <row r="34" spans="1:9" x14ac:dyDescent="0.25">
      <c r="A34" s="112" t="s">
        <v>761</v>
      </c>
      <c r="B34" s="107">
        <v>2918785</v>
      </c>
      <c r="C34" s="107">
        <v>2899112</v>
      </c>
      <c r="D34" s="107">
        <v>19673</v>
      </c>
      <c r="E34" s="108">
        <v>0.6785870983942669</v>
      </c>
      <c r="F34" s="107">
        <v>31</v>
      </c>
      <c r="G34" s="107">
        <v>31</v>
      </c>
      <c r="H34" s="107">
        <v>30</v>
      </c>
      <c r="I34" s="107">
        <v>30</v>
      </c>
    </row>
    <row r="35" spans="1:9" x14ac:dyDescent="0.25">
      <c r="A35" s="112" t="s">
        <v>762</v>
      </c>
      <c r="B35" s="107">
        <v>5878415</v>
      </c>
      <c r="C35" s="107">
        <v>5837639</v>
      </c>
      <c r="D35" s="107">
        <v>40776</v>
      </c>
      <c r="E35" s="108">
        <v>0.69850156887056569</v>
      </c>
      <c r="F35" s="107">
        <v>18</v>
      </c>
      <c r="G35" s="107">
        <v>18</v>
      </c>
      <c r="H35" s="107">
        <v>19</v>
      </c>
      <c r="I35" s="107">
        <v>29</v>
      </c>
    </row>
    <row r="36" spans="1:9" x14ac:dyDescent="0.25">
      <c r="A36" s="112" t="s">
        <v>763</v>
      </c>
      <c r="B36" s="107">
        <v>957861</v>
      </c>
      <c r="C36" s="107">
        <v>946795</v>
      </c>
      <c r="D36" s="107">
        <v>11066</v>
      </c>
      <c r="E36" s="108">
        <v>1.168785217496924</v>
      </c>
      <c r="F36" s="107">
        <v>44</v>
      </c>
      <c r="G36" s="107">
        <v>44</v>
      </c>
      <c r="H36" s="107">
        <v>36</v>
      </c>
      <c r="I36" s="107">
        <v>17</v>
      </c>
    </row>
    <row r="37" spans="1:9" x14ac:dyDescent="0.25">
      <c r="A37" s="112" t="s">
        <v>764</v>
      </c>
      <c r="B37" s="107">
        <v>1774571</v>
      </c>
      <c r="C37" s="107">
        <v>1763765</v>
      </c>
      <c r="D37" s="107">
        <v>10806</v>
      </c>
      <c r="E37" s="108">
        <v>0.61266665343739102</v>
      </c>
      <c r="F37" s="107">
        <v>38</v>
      </c>
      <c r="G37" s="107">
        <v>38</v>
      </c>
      <c r="H37" s="107">
        <v>37</v>
      </c>
      <c r="I37" s="107">
        <v>32</v>
      </c>
    </row>
    <row r="38" spans="1:9" x14ac:dyDescent="0.25">
      <c r="A38" s="112" t="s">
        <v>765</v>
      </c>
      <c r="B38" s="107">
        <v>2565382</v>
      </c>
      <c r="C38" s="107">
        <v>2492427</v>
      </c>
      <c r="D38" s="107">
        <v>72955</v>
      </c>
      <c r="E38" s="108">
        <v>2.9270666703578483</v>
      </c>
      <c r="F38" s="107">
        <v>35</v>
      </c>
      <c r="G38" s="107">
        <v>35</v>
      </c>
      <c r="H38" s="107">
        <v>12</v>
      </c>
      <c r="I38" s="107">
        <v>1</v>
      </c>
    </row>
    <row r="39" spans="1:9" x14ac:dyDescent="0.25">
      <c r="A39" s="112" t="s">
        <v>766</v>
      </c>
      <c r="B39" s="107">
        <v>1315828</v>
      </c>
      <c r="C39" s="107">
        <v>1311821</v>
      </c>
      <c r="D39" s="107">
        <v>4007</v>
      </c>
      <c r="E39" s="108">
        <v>0.30545325924802241</v>
      </c>
      <c r="F39" s="107">
        <v>41</v>
      </c>
      <c r="G39" s="107">
        <v>41</v>
      </c>
      <c r="H39" s="107">
        <v>43</v>
      </c>
      <c r="I39" s="107">
        <v>39</v>
      </c>
    </row>
    <row r="40" spans="1:9" x14ac:dyDescent="0.25">
      <c r="A40" s="112" t="s">
        <v>767</v>
      </c>
      <c r="B40" s="107">
        <v>8685920</v>
      </c>
      <c r="C40" s="107">
        <v>8666075</v>
      </c>
      <c r="D40" s="107">
        <v>19845</v>
      </c>
      <c r="E40" s="108">
        <v>0.22899640263902629</v>
      </c>
      <c r="F40" s="107">
        <v>11</v>
      </c>
      <c r="G40" s="107">
        <v>11</v>
      </c>
      <c r="H40" s="107">
        <v>29</v>
      </c>
      <c r="I40" s="107">
        <v>43</v>
      </c>
    </row>
    <row r="41" spans="1:9" x14ac:dyDescent="0.25">
      <c r="A41" s="112" t="s">
        <v>768</v>
      </c>
      <c r="B41" s="107">
        <v>1969915</v>
      </c>
      <c r="C41" s="107">
        <v>1942302</v>
      </c>
      <c r="D41" s="107">
        <v>27613</v>
      </c>
      <c r="E41" s="108">
        <v>1.4216635724001725</v>
      </c>
      <c r="F41" s="107">
        <v>36</v>
      </c>
      <c r="G41" s="107">
        <v>36</v>
      </c>
      <c r="H41" s="107">
        <v>26</v>
      </c>
      <c r="I41" s="107">
        <v>13</v>
      </c>
    </row>
    <row r="42" spans="1:9" x14ac:dyDescent="0.25">
      <c r="A42" s="112" t="s">
        <v>769</v>
      </c>
      <c r="B42" s="107">
        <v>19297729</v>
      </c>
      <c r="C42" s="107">
        <v>19281988</v>
      </c>
      <c r="D42" s="107">
        <v>15741</v>
      </c>
      <c r="E42" s="108">
        <v>8.1635773240808993E-2</v>
      </c>
      <c r="F42" s="107">
        <v>3</v>
      </c>
      <c r="G42" s="107">
        <v>3</v>
      </c>
      <c r="H42" s="107">
        <v>32</v>
      </c>
      <c r="I42" s="107">
        <v>47</v>
      </c>
    </row>
    <row r="43" spans="1:9" x14ac:dyDescent="0.25">
      <c r="A43" s="112" t="s">
        <v>770</v>
      </c>
      <c r="B43" s="107">
        <v>9061032</v>
      </c>
      <c r="C43" s="107">
        <v>8869442</v>
      </c>
      <c r="D43" s="107">
        <v>191590</v>
      </c>
      <c r="E43" s="108">
        <v>2.1601133419667211</v>
      </c>
      <c r="F43" s="107">
        <v>10</v>
      </c>
      <c r="G43" s="107">
        <v>10</v>
      </c>
      <c r="H43" s="107">
        <v>5</v>
      </c>
      <c r="I43" s="107">
        <v>6</v>
      </c>
    </row>
    <row r="44" spans="1:9" x14ac:dyDescent="0.25">
      <c r="A44" s="112" t="s">
        <v>771</v>
      </c>
      <c r="B44" s="107">
        <v>639715</v>
      </c>
      <c r="C44" s="107">
        <v>637460</v>
      </c>
      <c r="D44" s="107">
        <v>2255</v>
      </c>
      <c r="E44" s="108">
        <v>0.35374768612932578</v>
      </c>
      <c r="F44" s="113">
        <v>48</v>
      </c>
      <c r="G44" s="107">
        <v>48</v>
      </c>
      <c r="H44" s="107">
        <v>48</v>
      </c>
      <c r="I44" s="107">
        <v>38</v>
      </c>
    </row>
    <row r="45" spans="1:9" x14ac:dyDescent="0.25">
      <c r="A45" s="112" t="s">
        <v>772</v>
      </c>
      <c r="B45" s="107">
        <v>11466917</v>
      </c>
      <c r="C45" s="107">
        <v>11463513</v>
      </c>
      <c r="D45" s="107">
        <v>3404</v>
      </c>
      <c r="E45" s="114" t="s">
        <v>773</v>
      </c>
      <c r="F45" s="107">
        <v>7</v>
      </c>
      <c r="G45" s="107">
        <v>7</v>
      </c>
      <c r="H45" s="107">
        <v>44</v>
      </c>
      <c r="I45" s="107">
        <v>49</v>
      </c>
    </row>
    <row r="46" spans="1:9" x14ac:dyDescent="0.25">
      <c r="A46" s="112" t="s">
        <v>774</v>
      </c>
      <c r="B46" s="107">
        <v>3617316</v>
      </c>
      <c r="C46" s="107">
        <v>3577536</v>
      </c>
      <c r="D46" s="107">
        <v>39780</v>
      </c>
      <c r="E46" s="108">
        <v>1.1119384962163903</v>
      </c>
      <c r="F46" s="107">
        <v>28</v>
      </c>
      <c r="G46" s="107">
        <v>28</v>
      </c>
      <c r="H46" s="107">
        <v>20</v>
      </c>
      <c r="I46" s="107">
        <v>18</v>
      </c>
    </row>
    <row r="47" spans="1:9" x14ac:dyDescent="0.25">
      <c r="A47" s="112" t="s">
        <v>775</v>
      </c>
      <c r="B47" s="107">
        <v>3747455</v>
      </c>
      <c r="C47" s="107">
        <v>3691084</v>
      </c>
      <c r="D47" s="107">
        <v>56371</v>
      </c>
      <c r="E47" s="108">
        <v>1.527220729736847</v>
      </c>
      <c r="F47" s="107">
        <v>27</v>
      </c>
      <c r="G47" s="107">
        <v>27</v>
      </c>
      <c r="H47" s="107">
        <v>15</v>
      </c>
      <c r="I47" s="107">
        <v>11</v>
      </c>
    </row>
    <row r="48" spans="1:9" x14ac:dyDescent="0.25">
      <c r="A48" s="112" t="s">
        <v>776</v>
      </c>
      <c r="B48" s="107">
        <v>12432792</v>
      </c>
      <c r="C48" s="107">
        <v>12402817</v>
      </c>
      <c r="D48" s="107">
        <v>29975</v>
      </c>
      <c r="E48" s="108">
        <v>0.24167896696371477</v>
      </c>
      <c r="F48" s="107">
        <v>6</v>
      </c>
      <c r="G48" s="107">
        <v>6</v>
      </c>
      <c r="H48" s="107">
        <v>24</v>
      </c>
      <c r="I48" s="107">
        <v>41</v>
      </c>
    </row>
    <row r="49" spans="1:9" x14ac:dyDescent="0.25">
      <c r="A49" s="112" t="s">
        <v>777</v>
      </c>
      <c r="B49" s="107">
        <v>1057832</v>
      </c>
      <c r="C49" s="107">
        <v>1061641</v>
      </c>
      <c r="D49" s="107">
        <v>-3809</v>
      </c>
      <c r="E49" s="108">
        <v>-0.35878418410743368</v>
      </c>
      <c r="F49" s="107">
        <v>43</v>
      </c>
      <c r="G49" s="107">
        <v>43</v>
      </c>
      <c r="H49" s="107">
        <v>50</v>
      </c>
      <c r="I49" s="107">
        <v>51</v>
      </c>
    </row>
    <row r="50" spans="1:9" x14ac:dyDescent="0.25">
      <c r="A50" s="112" t="s">
        <v>778</v>
      </c>
      <c r="B50" s="107">
        <v>4407709</v>
      </c>
      <c r="C50" s="107">
        <v>4330108</v>
      </c>
      <c r="D50" s="107">
        <v>77601</v>
      </c>
      <c r="E50" s="108">
        <v>1.7921262010093051</v>
      </c>
      <c r="F50" s="107">
        <v>24</v>
      </c>
      <c r="G50" s="107">
        <v>24</v>
      </c>
      <c r="H50" s="107">
        <v>10</v>
      </c>
      <c r="I50" s="107">
        <v>10</v>
      </c>
    </row>
    <row r="51" spans="1:9" x14ac:dyDescent="0.25">
      <c r="A51" s="112" t="s">
        <v>779</v>
      </c>
      <c r="B51" s="107">
        <v>796214</v>
      </c>
      <c r="C51" s="107">
        <v>788467</v>
      </c>
      <c r="D51" s="107">
        <v>7747</v>
      </c>
      <c r="E51" s="108">
        <v>0.98253953557980234</v>
      </c>
      <c r="F51" s="107">
        <v>46</v>
      </c>
      <c r="G51" s="107">
        <v>46</v>
      </c>
      <c r="H51" s="107">
        <v>39</v>
      </c>
      <c r="I51" s="107">
        <v>20</v>
      </c>
    </row>
    <row r="52" spans="1:9" x14ac:dyDescent="0.25">
      <c r="A52" s="112" t="s">
        <v>780</v>
      </c>
      <c r="B52" s="107">
        <v>6156719</v>
      </c>
      <c r="C52" s="107">
        <v>6074913</v>
      </c>
      <c r="D52" s="107">
        <v>81806</v>
      </c>
      <c r="E52" s="108">
        <v>1.3466201079752089</v>
      </c>
      <c r="F52" s="107">
        <v>17</v>
      </c>
      <c r="G52" s="107">
        <v>17</v>
      </c>
      <c r="H52" s="107">
        <v>9</v>
      </c>
      <c r="I52" s="107">
        <v>15</v>
      </c>
    </row>
    <row r="53" spans="1:9" x14ac:dyDescent="0.25">
      <c r="A53" s="112" t="s">
        <v>781</v>
      </c>
      <c r="B53" s="107">
        <v>23904380</v>
      </c>
      <c r="C53" s="107">
        <v>23407629</v>
      </c>
      <c r="D53" s="107">
        <v>496751</v>
      </c>
      <c r="E53" s="108">
        <v>2.1221756376948733</v>
      </c>
      <c r="F53" s="107">
        <v>2</v>
      </c>
      <c r="G53" s="107">
        <v>2</v>
      </c>
      <c r="H53" s="107">
        <v>1</v>
      </c>
      <c r="I53" s="107">
        <v>7</v>
      </c>
    </row>
    <row r="54" spans="1:9" x14ac:dyDescent="0.25">
      <c r="A54" s="112" t="s">
        <v>782</v>
      </c>
      <c r="B54" s="107">
        <v>2645330</v>
      </c>
      <c r="C54" s="107">
        <v>2579535</v>
      </c>
      <c r="D54" s="107">
        <v>65795</v>
      </c>
      <c r="E54" s="108">
        <v>2.5506535092565135</v>
      </c>
      <c r="F54" s="107">
        <v>34</v>
      </c>
      <c r="G54" s="107">
        <v>34</v>
      </c>
      <c r="H54" s="107">
        <v>14</v>
      </c>
      <c r="I54" s="107">
        <v>3</v>
      </c>
    </row>
    <row r="55" spans="1:9" x14ac:dyDescent="0.25">
      <c r="A55" s="112" t="s">
        <v>783</v>
      </c>
      <c r="B55" s="107">
        <v>621254</v>
      </c>
      <c r="C55" s="107">
        <v>620778</v>
      </c>
      <c r="D55" s="107">
        <v>476</v>
      </c>
      <c r="E55" s="108">
        <v>7.667797505710576E-2</v>
      </c>
      <c r="F55" s="107">
        <v>49</v>
      </c>
      <c r="G55" s="107">
        <v>49</v>
      </c>
      <c r="H55" s="107">
        <v>49</v>
      </c>
      <c r="I55" s="107">
        <v>48</v>
      </c>
    </row>
    <row r="56" spans="1:9" x14ac:dyDescent="0.25">
      <c r="A56" s="112" t="s">
        <v>784</v>
      </c>
      <c r="B56" s="107">
        <v>7712091</v>
      </c>
      <c r="C56" s="107">
        <v>7640249</v>
      </c>
      <c r="D56" s="107">
        <v>71842</v>
      </c>
      <c r="E56" s="108">
        <v>0.94030966791789128</v>
      </c>
      <c r="F56" s="107">
        <v>12</v>
      </c>
      <c r="G56" s="107">
        <v>12</v>
      </c>
      <c r="H56" s="107">
        <v>13</v>
      </c>
      <c r="I56" s="107">
        <v>21</v>
      </c>
    </row>
    <row r="57" spans="1:9" x14ac:dyDescent="0.25">
      <c r="A57" s="112" t="s">
        <v>785</v>
      </c>
      <c r="B57" s="107">
        <v>6468424</v>
      </c>
      <c r="C57" s="107">
        <v>6374910</v>
      </c>
      <c r="D57" s="107">
        <v>93514</v>
      </c>
      <c r="E57" s="108">
        <v>1.4669069837848692</v>
      </c>
      <c r="F57" s="107">
        <v>13</v>
      </c>
      <c r="G57" s="107">
        <v>14</v>
      </c>
      <c r="H57" s="107">
        <v>8</v>
      </c>
      <c r="I57" s="107">
        <v>12</v>
      </c>
    </row>
    <row r="58" spans="1:9" x14ac:dyDescent="0.25">
      <c r="A58" s="112" t="s">
        <v>786</v>
      </c>
      <c r="B58" s="107">
        <v>1812035</v>
      </c>
      <c r="C58" s="107">
        <v>1808699</v>
      </c>
      <c r="D58" s="107">
        <v>3336</v>
      </c>
      <c r="E58" s="108">
        <v>0.18444196629732201</v>
      </c>
      <c r="F58" s="107">
        <v>37</v>
      </c>
      <c r="G58" s="107">
        <v>37</v>
      </c>
      <c r="H58" s="107">
        <v>45</v>
      </c>
      <c r="I58" s="107">
        <v>45</v>
      </c>
    </row>
    <row r="59" spans="1:9" x14ac:dyDescent="0.25">
      <c r="A59" s="112" t="s">
        <v>787</v>
      </c>
      <c r="B59" s="107">
        <v>5601640</v>
      </c>
      <c r="C59" s="107">
        <v>5572660</v>
      </c>
      <c r="D59" s="107">
        <v>28980</v>
      </c>
      <c r="E59" s="108">
        <v>0.52003890422168231</v>
      </c>
      <c r="F59" s="107">
        <v>20</v>
      </c>
      <c r="G59" s="107">
        <v>20</v>
      </c>
      <c r="H59" s="107">
        <v>25</v>
      </c>
      <c r="I59" s="107">
        <v>35</v>
      </c>
    </row>
    <row r="60" spans="1:9" x14ac:dyDescent="0.25">
      <c r="A60" s="112" t="s">
        <v>788</v>
      </c>
      <c r="B60" s="107">
        <v>522830</v>
      </c>
      <c r="C60" s="107">
        <v>512757</v>
      </c>
      <c r="D60" s="107">
        <v>10073</v>
      </c>
      <c r="E60" s="108">
        <v>1.9644783006375339</v>
      </c>
      <c r="F60" s="107">
        <v>51</v>
      </c>
      <c r="G60" s="107">
        <v>51</v>
      </c>
      <c r="H60" s="107">
        <v>38</v>
      </c>
      <c r="I60" s="107">
        <v>9</v>
      </c>
    </row>
    <row r="61" spans="1:9" x14ac:dyDescent="0.25">
      <c r="A61" s="112"/>
      <c r="B61" s="107"/>
      <c r="C61" s="107"/>
      <c r="D61" s="107"/>
      <c r="E61" s="108"/>
      <c r="F61" s="107"/>
      <c r="G61" s="107"/>
      <c r="H61" s="107"/>
      <c r="I61" s="107"/>
    </row>
    <row r="62" spans="1:9" x14ac:dyDescent="0.25">
      <c r="A62" s="115" t="s">
        <v>789</v>
      </c>
      <c r="B62" s="110">
        <v>3941459</v>
      </c>
      <c r="C62" s="110">
        <v>3925971</v>
      </c>
      <c r="D62" s="110">
        <v>15488</v>
      </c>
      <c r="E62" s="111">
        <v>0.39450113105776885</v>
      </c>
      <c r="F62" s="116" t="s">
        <v>732</v>
      </c>
      <c r="G62" s="116" t="s">
        <v>732</v>
      </c>
      <c r="H62" s="116" t="s">
        <v>732</v>
      </c>
      <c r="I62" s="116" t="s">
        <v>732</v>
      </c>
    </row>
    <row r="63" spans="1:9" ht="24" customHeight="1" x14ac:dyDescent="0.25">
      <c r="A63" s="251" t="s">
        <v>790</v>
      </c>
      <c r="B63" s="252"/>
      <c r="C63" s="252"/>
      <c r="D63" s="252"/>
      <c r="E63" s="252"/>
      <c r="F63" s="252"/>
      <c r="G63" s="252"/>
      <c r="H63" s="252"/>
      <c r="I63" s="252"/>
    </row>
    <row r="64" spans="1:9" x14ac:dyDescent="0.25">
      <c r="A64" s="253" t="s">
        <v>791</v>
      </c>
      <c r="B64" s="253"/>
      <c r="C64" s="253"/>
      <c r="D64" s="253"/>
      <c r="E64" s="253"/>
      <c r="F64" s="253"/>
      <c r="G64" s="253"/>
      <c r="H64" s="253"/>
      <c r="I64" s="253"/>
    </row>
    <row r="65" spans="1:9" x14ac:dyDescent="0.25">
      <c r="A65" s="254" t="s">
        <v>792</v>
      </c>
      <c r="B65" s="255"/>
      <c r="C65" s="255"/>
      <c r="D65" s="255"/>
      <c r="E65" s="255"/>
      <c r="F65" s="255"/>
      <c r="G65" s="255"/>
      <c r="H65" s="255"/>
      <c r="I65" s="255"/>
    </row>
    <row r="66" spans="1:9" x14ac:dyDescent="0.25">
      <c r="A66" s="256" t="s">
        <v>793</v>
      </c>
      <c r="B66" s="256"/>
      <c r="C66" s="256"/>
      <c r="D66" s="256"/>
      <c r="E66" s="256"/>
      <c r="F66" s="256"/>
      <c r="G66" s="256"/>
      <c r="H66" s="256"/>
      <c r="I66" s="256"/>
    </row>
    <row r="67" spans="1:9" x14ac:dyDescent="0.25">
      <c r="A67" s="257" t="s">
        <v>794</v>
      </c>
      <c r="B67" s="257"/>
      <c r="C67" s="257"/>
      <c r="D67" s="257"/>
      <c r="E67" s="257"/>
      <c r="F67" s="257"/>
      <c r="G67" s="257"/>
      <c r="H67" s="257"/>
      <c r="I67" s="257"/>
    </row>
  </sheetData>
  <mergeCells count="12">
    <mergeCell ref="A1:I1"/>
    <mergeCell ref="A2:A4"/>
    <mergeCell ref="B2:C3"/>
    <mergeCell ref="D2:E3"/>
    <mergeCell ref="F2:I2"/>
    <mergeCell ref="F3:G3"/>
    <mergeCell ref="H3:I3"/>
    <mergeCell ref="A63:I63"/>
    <mergeCell ref="A64:I64"/>
    <mergeCell ref="A65:I65"/>
    <mergeCell ref="A66:I66"/>
    <mergeCell ref="A67:I67"/>
  </mergeCells>
  <pageMargins left="0.25" right="0.25" top="0.75" bottom="1" header="0.5" footer="0.5"/>
  <pageSetup orientation="landscape" r:id="rId1"/>
  <headerFooter alignWithMargins="0">
    <oddFooter>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32"/>
  <sheetViews>
    <sheetView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I19" sqref="I19"/>
    </sheetView>
  </sheetViews>
  <sheetFormatPr defaultRowHeight="15" x14ac:dyDescent="0.25"/>
  <cols>
    <col min="2" max="2" width="30.42578125" bestFit="1" customWidth="1"/>
    <col min="3" max="4" width="19.140625" customWidth="1"/>
    <col min="5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 x14ac:dyDescent="0.35">
      <c r="A1" s="273" t="s">
        <v>93</v>
      </c>
      <c r="B1" s="273"/>
      <c r="C1" s="273"/>
      <c r="D1" s="273"/>
      <c r="E1" s="273"/>
      <c r="F1" s="273"/>
      <c r="G1" s="273"/>
      <c r="H1" s="273"/>
      <c r="I1" s="273"/>
      <c r="J1" s="273"/>
    </row>
    <row r="2" spans="1:10" ht="39" x14ac:dyDescent="0.25">
      <c r="A2" s="161" t="s">
        <v>841</v>
      </c>
      <c r="B2" s="161" t="s">
        <v>86</v>
      </c>
      <c r="C2" s="161" t="s">
        <v>136</v>
      </c>
      <c r="D2" s="161" t="s">
        <v>137</v>
      </c>
      <c r="E2" s="161" t="s">
        <v>138</v>
      </c>
      <c r="F2" s="161" t="s">
        <v>139</v>
      </c>
      <c r="G2" s="161" t="s">
        <v>140</v>
      </c>
      <c r="H2" s="161" t="s">
        <v>141</v>
      </c>
      <c r="I2" s="161" t="s">
        <v>142</v>
      </c>
      <c r="J2" s="161" t="s">
        <v>143</v>
      </c>
    </row>
    <row r="3" spans="1:10" ht="19.5" x14ac:dyDescent="0.3">
      <c r="A3" s="337">
        <v>1</v>
      </c>
      <c r="B3" s="340" t="s">
        <v>854</v>
      </c>
      <c r="C3" s="338">
        <v>32781</v>
      </c>
      <c r="D3" s="339">
        <f ca="1">YEAR(NOW())-YEAR(C3)</f>
        <v>36</v>
      </c>
      <c r="E3" s="337">
        <v>4</v>
      </c>
      <c r="F3" s="337">
        <v>5</v>
      </c>
      <c r="G3" s="337">
        <v>3</v>
      </c>
      <c r="H3" s="337">
        <f>SUM(E3:G3)</f>
        <v>12</v>
      </c>
      <c r="I3" s="337">
        <f>(E3*2+F3*2+G3)/5</f>
        <v>4.2</v>
      </c>
      <c r="J3" s="337" t="str">
        <f>IF(I3&gt;5,"Đậu","Rớt")</f>
        <v>Rớt</v>
      </c>
    </row>
    <row r="4" spans="1:10" ht="19.5" x14ac:dyDescent="0.3">
      <c r="A4" s="337">
        <v>2</v>
      </c>
      <c r="B4" s="340" t="s">
        <v>855</v>
      </c>
      <c r="C4" s="338">
        <v>32803</v>
      </c>
      <c r="D4" s="339">
        <f t="shared" ref="D4:D17" ca="1" si="0">YEAR(NOW())-YEAR(C4)</f>
        <v>36</v>
      </c>
      <c r="E4" s="337">
        <v>5</v>
      </c>
      <c r="F4" s="337">
        <v>2</v>
      </c>
      <c r="G4" s="337">
        <v>8</v>
      </c>
      <c r="H4" s="337">
        <f t="shared" ref="H4:H17" si="1">SUM(E4:G4)</f>
        <v>15</v>
      </c>
      <c r="I4" s="337">
        <f t="shared" ref="I4:I17" si="2">(E4*2+F4*2+G4)/5</f>
        <v>4.4000000000000004</v>
      </c>
      <c r="J4" s="337" t="str">
        <f t="shared" ref="J4:J17" si="3">IF(I4&gt;5,"Đậu","Rớt")</f>
        <v>Rớt</v>
      </c>
    </row>
    <row r="5" spans="1:10" ht="19.5" x14ac:dyDescent="0.3">
      <c r="A5" s="337">
        <v>3</v>
      </c>
      <c r="B5" s="340" t="s">
        <v>856</v>
      </c>
      <c r="C5" s="338">
        <v>33856</v>
      </c>
      <c r="D5" s="339">
        <f t="shared" ca="1" si="0"/>
        <v>33</v>
      </c>
      <c r="E5" s="337">
        <v>6</v>
      </c>
      <c r="F5" s="337">
        <v>6</v>
      </c>
      <c r="G5" s="337">
        <v>6</v>
      </c>
      <c r="H5" s="337">
        <f t="shared" si="1"/>
        <v>18</v>
      </c>
      <c r="I5" s="337">
        <f t="shared" si="2"/>
        <v>6</v>
      </c>
      <c r="J5" s="337" t="str">
        <f t="shared" si="3"/>
        <v>Đậu</v>
      </c>
    </row>
    <row r="6" spans="1:10" ht="19.5" x14ac:dyDescent="0.3">
      <c r="A6" s="337">
        <v>4</v>
      </c>
      <c r="B6" s="340" t="s">
        <v>857</v>
      </c>
      <c r="C6" s="338">
        <v>35061</v>
      </c>
      <c r="D6" s="339">
        <f t="shared" ca="1" si="0"/>
        <v>30</v>
      </c>
      <c r="E6" s="337">
        <v>2</v>
      </c>
      <c r="F6" s="337">
        <v>5</v>
      </c>
      <c r="G6" s="337">
        <v>5</v>
      </c>
      <c r="H6" s="337">
        <f t="shared" si="1"/>
        <v>12</v>
      </c>
      <c r="I6" s="337">
        <f t="shared" si="2"/>
        <v>3.8</v>
      </c>
      <c r="J6" s="337" t="str">
        <f t="shared" si="3"/>
        <v>Rớt</v>
      </c>
    </row>
    <row r="7" spans="1:10" ht="19.5" x14ac:dyDescent="0.3">
      <c r="A7" s="337">
        <v>5</v>
      </c>
      <c r="B7" s="340" t="s">
        <v>11</v>
      </c>
      <c r="C7" s="338">
        <v>32383</v>
      </c>
      <c r="D7" s="339">
        <f t="shared" ca="1" si="0"/>
        <v>37</v>
      </c>
      <c r="E7" s="337">
        <v>7</v>
      </c>
      <c r="F7" s="337">
        <v>5</v>
      </c>
      <c r="G7" s="337">
        <v>7</v>
      </c>
      <c r="H7" s="337">
        <f t="shared" si="1"/>
        <v>19</v>
      </c>
      <c r="I7" s="337">
        <f t="shared" si="2"/>
        <v>6.2</v>
      </c>
      <c r="J7" s="337" t="str">
        <f t="shared" si="3"/>
        <v>Đậu</v>
      </c>
    </row>
    <row r="8" spans="1:10" ht="19.5" x14ac:dyDescent="0.3">
      <c r="A8" s="337">
        <v>6</v>
      </c>
      <c r="B8" s="340" t="s">
        <v>12</v>
      </c>
      <c r="C8" s="338">
        <v>33176</v>
      </c>
      <c r="D8" s="339">
        <f t="shared" ca="1" si="0"/>
        <v>35</v>
      </c>
      <c r="E8" s="337">
        <v>8</v>
      </c>
      <c r="F8" s="337">
        <v>5</v>
      </c>
      <c r="G8" s="337">
        <v>7</v>
      </c>
      <c r="H8" s="337">
        <f t="shared" si="1"/>
        <v>20</v>
      </c>
      <c r="I8" s="337">
        <f t="shared" si="2"/>
        <v>6.6</v>
      </c>
      <c r="J8" s="337" t="str">
        <f t="shared" si="3"/>
        <v>Đậu</v>
      </c>
    </row>
    <row r="9" spans="1:10" ht="19.5" x14ac:dyDescent="0.3">
      <c r="A9" s="337">
        <v>7</v>
      </c>
      <c r="B9" s="340" t="s">
        <v>16</v>
      </c>
      <c r="C9" s="338">
        <v>36102</v>
      </c>
      <c r="D9" s="339">
        <f t="shared" ca="1" si="0"/>
        <v>27</v>
      </c>
      <c r="E9" s="337">
        <v>9</v>
      </c>
      <c r="F9" s="337">
        <v>5</v>
      </c>
      <c r="G9" s="337">
        <v>8</v>
      </c>
      <c r="H9" s="337">
        <f t="shared" si="1"/>
        <v>22</v>
      </c>
      <c r="I9" s="337">
        <f t="shared" si="2"/>
        <v>7.2</v>
      </c>
      <c r="J9" s="337" t="str">
        <f t="shared" si="3"/>
        <v>Đậu</v>
      </c>
    </row>
    <row r="10" spans="1:10" ht="19.5" x14ac:dyDescent="0.3">
      <c r="A10" s="337">
        <v>8</v>
      </c>
      <c r="B10" s="340" t="s">
        <v>858</v>
      </c>
      <c r="C10" s="338">
        <v>33140</v>
      </c>
      <c r="D10" s="339">
        <f t="shared" ca="1" si="0"/>
        <v>35</v>
      </c>
      <c r="E10" s="337">
        <v>4</v>
      </c>
      <c r="F10" s="337">
        <v>5</v>
      </c>
      <c r="G10" s="337">
        <v>6</v>
      </c>
      <c r="H10" s="337">
        <f t="shared" si="1"/>
        <v>15</v>
      </c>
      <c r="I10" s="337">
        <f t="shared" si="2"/>
        <v>4.8</v>
      </c>
      <c r="J10" s="337" t="str">
        <f t="shared" si="3"/>
        <v>Rớt</v>
      </c>
    </row>
    <row r="11" spans="1:10" ht="19.5" x14ac:dyDescent="0.3">
      <c r="A11" s="337">
        <v>9</v>
      </c>
      <c r="B11" s="340" t="s">
        <v>898</v>
      </c>
      <c r="C11" s="338">
        <v>35045</v>
      </c>
      <c r="D11" s="339">
        <f t="shared" ca="1" si="0"/>
        <v>30</v>
      </c>
      <c r="E11" s="337">
        <v>6</v>
      </c>
      <c r="F11" s="337">
        <v>5</v>
      </c>
      <c r="G11" s="337">
        <v>5</v>
      </c>
      <c r="H11" s="337">
        <f t="shared" si="1"/>
        <v>16</v>
      </c>
      <c r="I11" s="337">
        <f t="shared" si="2"/>
        <v>5.4</v>
      </c>
      <c r="J11" s="337" t="str">
        <f t="shared" si="3"/>
        <v>Đậu</v>
      </c>
    </row>
    <row r="12" spans="1:10" ht="19.5" x14ac:dyDescent="0.3">
      <c r="A12" s="337">
        <v>10</v>
      </c>
      <c r="B12" s="340" t="s">
        <v>13</v>
      </c>
      <c r="C12" s="338">
        <v>32446</v>
      </c>
      <c r="D12" s="339">
        <f t="shared" ca="1" si="0"/>
        <v>37</v>
      </c>
      <c r="E12" s="337">
        <v>8</v>
      </c>
      <c r="F12" s="337">
        <v>4</v>
      </c>
      <c r="G12" s="337">
        <v>6</v>
      </c>
      <c r="H12" s="337">
        <f t="shared" si="1"/>
        <v>18</v>
      </c>
      <c r="I12" s="337">
        <f t="shared" si="2"/>
        <v>6</v>
      </c>
      <c r="J12" s="337" t="str">
        <f t="shared" si="3"/>
        <v>Đậu</v>
      </c>
    </row>
    <row r="13" spans="1:10" ht="19.5" x14ac:dyDescent="0.3">
      <c r="A13" s="337">
        <v>11</v>
      </c>
      <c r="B13" s="340" t="s">
        <v>860</v>
      </c>
      <c r="C13" s="338">
        <v>33137</v>
      </c>
      <c r="D13" s="339">
        <f t="shared" ca="1" si="0"/>
        <v>35</v>
      </c>
      <c r="E13" s="337">
        <v>4</v>
      </c>
      <c r="F13" s="337">
        <v>4</v>
      </c>
      <c r="G13" s="337">
        <v>6</v>
      </c>
      <c r="H13" s="337">
        <f t="shared" si="1"/>
        <v>14</v>
      </c>
      <c r="I13" s="337">
        <f t="shared" si="2"/>
        <v>4.4000000000000004</v>
      </c>
      <c r="J13" s="337" t="str">
        <f t="shared" si="3"/>
        <v>Rớt</v>
      </c>
    </row>
    <row r="14" spans="1:10" ht="19.5" x14ac:dyDescent="0.3">
      <c r="A14" s="337">
        <v>12</v>
      </c>
      <c r="B14" s="340" t="s">
        <v>899</v>
      </c>
      <c r="C14" s="338">
        <v>33480</v>
      </c>
      <c r="D14" s="339">
        <f t="shared" ca="1" si="0"/>
        <v>34</v>
      </c>
      <c r="E14" s="337">
        <v>7</v>
      </c>
      <c r="F14" s="337">
        <v>7</v>
      </c>
      <c r="G14" s="337">
        <v>6</v>
      </c>
      <c r="H14" s="337">
        <f t="shared" si="1"/>
        <v>20</v>
      </c>
      <c r="I14" s="337">
        <f t="shared" si="2"/>
        <v>6.8</v>
      </c>
      <c r="J14" s="337" t="str">
        <f t="shared" si="3"/>
        <v>Đậu</v>
      </c>
    </row>
    <row r="15" spans="1:10" ht="19.5" x14ac:dyDescent="0.3">
      <c r="A15" s="337">
        <v>13</v>
      </c>
      <c r="B15" s="340" t="s">
        <v>14</v>
      </c>
      <c r="C15" s="338">
        <v>34974</v>
      </c>
      <c r="D15" s="339">
        <f t="shared" ca="1" si="0"/>
        <v>30</v>
      </c>
      <c r="E15" s="337">
        <v>8</v>
      </c>
      <c r="F15" s="337">
        <v>8</v>
      </c>
      <c r="G15" s="337">
        <v>5</v>
      </c>
      <c r="H15" s="337">
        <f t="shared" si="1"/>
        <v>21</v>
      </c>
      <c r="I15" s="337">
        <f t="shared" si="2"/>
        <v>7.4</v>
      </c>
      <c r="J15" s="337" t="str">
        <f t="shared" si="3"/>
        <v>Đậu</v>
      </c>
    </row>
    <row r="16" spans="1:10" ht="19.5" x14ac:dyDescent="0.3">
      <c r="A16" s="337">
        <v>14</v>
      </c>
      <c r="B16" s="340" t="s">
        <v>861</v>
      </c>
      <c r="C16" s="338">
        <v>33126</v>
      </c>
      <c r="D16" s="339">
        <f t="shared" ca="1" si="0"/>
        <v>35</v>
      </c>
      <c r="E16" s="337">
        <v>3</v>
      </c>
      <c r="F16" s="337">
        <v>9</v>
      </c>
      <c r="G16" s="337">
        <v>8</v>
      </c>
      <c r="H16" s="337">
        <f t="shared" si="1"/>
        <v>20</v>
      </c>
      <c r="I16" s="337">
        <f t="shared" si="2"/>
        <v>6.4</v>
      </c>
      <c r="J16" s="337" t="str">
        <f t="shared" si="3"/>
        <v>Đậu</v>
      </c>
    </row>
    <row r="17" spans="1:10" ht="19.5" x14ac:dyDescent="0.3">
      <c r="A17" s="337">
        <v>15</v>
      </c>
      <c r="B17" s="340" t="s">
        <v>17</v>
      </c>
      <c r="C17" s="338">
        <v>32983</v>
      </c>
      <c r="D17" s="339">
        <f t="shared" ca="1" si="0"/>
        <v>35</v>
      </c>
      <c r="E17" s="337">
        <v>5</v>
      </c>
      <c r="F17" s="337">
        <v>8</v>
      </c>
      <c r="G17" s="337">
        <v>9</v>
      </c>
      <c r="H17" s="337">
        <f t="shared" si="1"/>
        <v>22</v>
      </c>
      <c r="I17" s="337">
        <f t="shared" si="2"/>
        <v>7</v>
      </c>
      <c r="J17" s="337" t="str">
        <f>IF(I17&gt;5,"Đậu","Rớt")</f>
        <v>Đậu</v>
      </c>
    </row>
    <row r="18" spans="1:10" ht="19.5" x14ac:dyDescent="0.3">
      <c r="B18" s="335"/>
      <c r="C18" s="159"/>
      <c r="D18" s="159"/>
      <c r="E18" s="160"/>
      <c r="F18" s="160"/>
      <c r="G18" s="160"/>
      <c r="H18" s="160"/>
      <c r="I18" s="160"/>
      <c r="J18" s="160"/>
    </row>
    <row r="19" spans="1:10" ht="19.5" x14ac:dyDescent="0.3">
      <c r="B19" s="335"/>
      <c r="C19" s="159"/>
      <c r="D19" s="158" t="s">
        <v>144</v>
      </c>
      <c r="E19" s="20">
        <f>SUM(E3:E17)</f>
        <v>86</v>
      </c>
      <c r="F19" s="20">
        <f t="shared" ref="F19:G19" si="4">SUM(F3:F17)</f>
        <v>83</v>
      </c>
      <c r="G19" s="20">
        <f t="shared" si="4"/>
        <v>95</v>
      </c>
      <c r="H19" s="160"/>
      <c r="I19" s="160"/>
      <c r="J19" s="160"/>
    </row>
    <row r="20" spans="1:10" ht="19.5" x14ac:dyDescent="0.3">
      <c r="B20" s="159"/>
      <c r="C20" s="159"/>
      <c r="D20" s="158" t="s">
        <v>145</v>
      </c>
      <c r="E20" s="336">
        <f>AVERAGE(E3:E17)</f>
        <v>5.7333333333333334</v>
      </c>
      <c r="F20" s="336">
        <f t="shared" ref="F20:G20" si="5">AVERAGE(F3:F17)</f>
        <v>5.5333333333333332</v>
      </c>
      <c r="G20" s="336">
        <f t="shared" si="5"/>
        <v>6.333333333333333</v>
      </c>
      <c r="H20" s="160"/>
      <c r="I20" s="160"/>
      <c r="J20" s="160"/>
    </row>
    <row r="21" spans="1:10" ht="19.5" x14ac:dyDescent="0.3">
      <c r="B21" s="159"/>
      <c r="C21" s="159"/>
      <c r="D21" s="158" t="s">
        <v>146</v>
      </c>
      <c r="E21" s="20">
        <f>MAX(E3:E17)</f>
        <v>9</v>
      </c>
      <c r="F21" s="20">
        <f t="shared" ref="F21:G21" si="6">MAX(F3:F17)</f>
        <v>9</v>
      </c>
      <c r="G21" s="20">
        <f t="shared" si="6"/>
        <v>9</v>
      </c>
      <c r="H21" s="160"/>
      <c r="I21" s="160"/>
      <c r="J21" s="160"/>
    </row>
    <row r="22" spans="1:10" ht="19.5" x14ac:dyDescent="0.3">
      <c r="D22" s="158" t="s">
        <v>147</v>
      </c>
      <c r="E22" s="20">
        <f>MIN(E3:E17)</f>
        <v>2</v>
      </c>
      <c r="F22" s="20">
        <f t="shared" ref="F22:G22" si="7">MIN(F3:F17)</f>
        <v>2</v>
      </c>
      <c r="G22" s="20">
        <f t="shared" si="7"/>
        <v>3</v>
      </c>
    </row>
    <row r="23" spans="1:10" ht="21" x14ac:dyDescent="0.35">
      <c r="A23" s="21"/>
    </row>
    <row r="24" spans="1:10" s="22" customFormat="1" ht="20.25" x14ac:dyDescent="0.3"/>
    <row r="25" spans="1:10" s="22" customFormat="1" ht="20.25" x14ac:dyDescent="0.3">
      <c r="C25" s="23"/>
    </row>
    <row r="26" spans="1:10" s="22" customFormat="1" ht="20.25" x14ac:dyDescent="0.3"/>
    <row r="27" spans="1:10" s="22" customFormat="1" ht="20.25" x14ac:dyDescent="0.3"/>
    <row r="28" spans="1:10" s="22" customFormat="1" ht="20.25" x14ac:dyDescent="0.3"/>
    <row r="29" spans="1:10" s="22" customFormat="1" ht="20.25" x14ac:dyDescent="0.3"/>
    <row r="30" spans="1:10" s="22" customFormat="1" ht="20.25" x14ac:dyDescent="0.3"/>
    <row r="31" spans="1:10" s="22" customFormat="1" ht="20.25" x14ac:dyDescent="0.3"/>
    <row r="32" spans="1:10" ht="20.25" x14ac:dyDescent="0.3">
      <c r="A32" s="22"/>
    </row>
  </sheetData>
  <mergeCells count="1">
    <mergeCell ref="A1:J1"/>
  </mergeCells>
  <conditionalFormatting sqref="A3:J17">
    <cfRule type="aboveAverage" priority="5"/>
    <cfRule type="expression" dxfId="2" priority="1">
      <formula>$A:$J&gt;average</formula>
    </cfRule>
  </conditionalFormatting>
  <conditionalFormatting sqref="I17">
    <cfRule type="aboveAverage" dxfId="1" priority="4"/>
  </conditionalFormatting>
  <conditionalFormatting sqref="I3:I17">
    <cfRule type="top10" dxfId="0" priority="3" rank="10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7"/>
  <sheetViews>
    <sheetView tabSelected="1" workbookViewId="0">
      <selection activeCell="K7" sqref="K7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4" width="21.42578125" customWidth="1"/>
    <col min="5" max="5" width="18" bestFit="1" customWidth="1"/>
    <col min="6" max="6" width="11" bestFit="1" customWidth="1"/>
    <col min="7" max="8" width="21.42578125" customWidth="1"/>
    <col min="9" max="9" width="28.7109375" bestFit="1" customWidth="1"/>
  </cols>
  <sheetData>
    <row r="1" spans="1:9" ht="21" x14ac:dyDescent="0.35">
      <c r="A1" s="274" t="s">
        <v>206</v>
      </c>
      <c r="B1" s="274"/>
      <c r="C1" s="274"/>
      <c r="D1" s="274"/>
      <c r="E1" s="274"/>
      <c r="F1" s="274"/>
      <c r="G1" s="274"/>
      <c r="H1" s="274"/>
      <c r="I1" s="274"/>
    </row>
    <row r="2" spans="1:9" ht="21" x14ac:dyDescent="0.35">
      <c r="A2" s="201"/>
      <c r="B2" s="201"/>
      <c r="C2" s="201"/>
      <c r="D2" s="201"/>
      <c r="E2" s="201"/>
      <c r="F2" s="201"/>
      <c r="G2" s="201"/>
      <c r="H2" s="170" t="s">
        <v>167</v>
      </c>
      <c r="I2" s="170">
        <v>21000</v>
      </c>
    </row>
    <row r="3" spans="1:9" ht="40.5" x14ac:dyDescent="0.25">
      <c r="A3" s="121" t="s">
        <v>148</v>
      </c>
      <c r="B3" s="121" t="s">
        <v>149</v>
      </c>
      <c r="C3" s="121" t="s">
        <v>168</v>
      </c>
      <c r="D3" s="121" t="s">
        <v>169</v>
      </c>
      <c r="E3" s="121" t="s">
        <v>170</v>
      </c>
      <c r="F3" s="121" t="s">
        <v>150</v>
      </c>
      <c r="G3" s="121" t="s">
        <v>151</v>
      </c>
      <c r="H3" s="121" t="s">
        <v>171</v>
      </c>
      <c r="I3" s="121" t="s">
        <v>172</v>
      </c>
    </row>
    <row r="4" spans="1:9" ht="20.25" x14ac:dyDescent="0.3">
      <c r="A4" s="19" t="s">
        <v>173</v>
      </c>
      <c r="B4" s="19" t="s">
        <v>900</v>
      </c>
      <c r="C4" s="26">
        <v>41850</v>
      </c>
      <c r="D4" s="26">
        <v>41870</v>
      </c>
      <c r="E4" s="341">
        <f>IF(C4=D4,1,D4-C4)</f>
        <v>20</v>
      </c>
      <c r="F4" s="19">
        <f>INT(E4/7)</f>
        <v>2</v>
      </c>
      <c r="G4" s="342">
        <f>MOD(E4,7)</f>
        <v>6</v>
      </c>
      <c r="H4" s="19">
        <f>IF(B4="Vip",F4*200+E4*30,F4*150+E4*30)</f>
        <v>1000</v>
      </c>
      <c r="I4" s="202">
        <f>H4*$I$2</f>
        <v>21000000</v>
      </c>
    </row>
    <row r="5" spans="1:9" ht="20.25" x14ac:dyDescent="0.3">
      <c r="A5" s="19" t="s">
        <v>174</v>
      </c>
      <c r="B5" s="19" t="s">
        <v>900</v>
      </c>
      <c r="C5" s="26">
        <v>41933</v>
      </c>
      <c r="D5" s="26">
        <v>41939</v>
      </c>
      <c r="E5" s="341">
        <f t="shared" ref="E5:E17" si="0">IF(C5=D5,1,D5-C5)</f>
        <v>6</v>
      </c>
      <c r="F5" s="19">
        <f t="shared" ref="F5:F17" si="1">INT(E5/7)</f>
        <v>0</v>
      </c>
      <c r="G5" s="342">
        <f t="shared" ref="G5:G17" si="2">MOD(E5,7)</f>
        <v>6</v>
      </c>
      <c r="H5" s="19">
        <f t="shared" ref="H5:H17" si="3">IF(B5="Vip",F5*200+E5*30,F5*150+E5*30)</f>
        <v>180</v>
      </c>
      <c r="I5" s="202">
        <f t="shared" ref="I5:I17" si="4">H5*$I$2</f>
        <v>3780000</v>
      </c>
    </row>
    <row r="6" spans="1:9" ht="20.25" x14ac:dyDescent="0.3">
      <c r="A6" s="19" t="s">
        <v>175</v>
      </c>
      <c r="B6" s="19" t="s">
        <v>900</v>
      </c>
      <c r="C6" s="26">
        <v>41784</v>
      </c>
      <c r="D6" s="26">
        <v>41797</v>
      </c>
      <c r="E6" s="341">
        <f t="shared" si="0"/>
        <v>13</v>
      </c>
      <c r="F6" s="19">
        <f t="shared" si="1"/>
        <v>1</v>
      </c>
      <c r="G6" s="342">
        <f t="shared" si="2"/>
        <v>6</v>
      </c>
      <c r="H6" s="19">
        <f t="shared" si="3"/>
        <v>590</v>
      </c>
      <c r="I6" s="202">
        <f t="shared" si="4"/>
        <v>12390000</v>
      </c>
    </row>
    <row r="7" spans="1:9" ht="20.25" x14ac:dyDescent="0.3">
      <c r="A7" s="19" t="s">
        <v>176</v>
      </c>
      <c r="B7" s="19" t="s">
        <v>901</v>
      </c>
      <c r="C7" s="26">
        <v>41909</v>
      </c>
      <c r="D7" s="26">
        <v>41915</v>
      </c>
      <c r="E7" s="341">
        <f t="shared" si="0"/>
        <v>6</v>
      </c>
      <c r="F7" s="19">
        <f t="shared" si="1"/>
        <v>0</v>
      </c>
      <c r="G7" s="342">
        <f t="shared" si="2"/>
        <v>6</v>
      </c>
      <c r="H7" s="19">
        <f t="shared" si="3"/>
        <v>180</v>
      </c>
      <c r="I7" s="202">
        <f t="shared" si="4"/>
        <v>3780000</v>
      </c>
    </row>
    <row r="8" spans="1:9" ht="20.25" x14ac:dyDescent="0.3">
      <c r="A8" s="19" t="s">
        <v>177</v>
      </c>
      <c r="B8" s="19" t="s">
        <v>901</v>
      </c>
      <c r="C8" s="26">
        <v>41878</v>
      </c>
      <c r="D8" s="26">
        <v>41894</v>
      </c>
      <c r="E8" s="341">
        <f t="shared" si="0"/>
        <v>16</v>
      </c>
      <c r="F8" s="19">
        <f t="shared" si="1"/>
        <v>2</v>
      </c>
      <c r="G8" s="342">
        <f t="shared" si="2"/>
        <v>2</v>
      </c>
      <c r="H8" s="19">
        <f t="shared" si="3"/>
        <v>780</v>
      </c>
      <c r="I8" s="202">
        <f t="shared" si="4"/>
        <v>16380000</v>
      </c>
    </row>
    <row r="9" spans="1:9" ht="20.25" x14ac:dyDescent="0.3">
      <c r="A9" s="19" t="s">
        <v>178</v>
      </c>
      <c r="B9" s="19" t="s">
        <v>900</v>
      </c>
      <c r="C9" s="26">
        <v>41911</v>
      </c>
      <c r="D9" s="26">
        <v>41913</v>
      </c>
      <c r="E9" s="341">
        <f t="shared" si="0"/>
        <v>2</v>
      </c>
      <c r="F9" s="19">
        <f t="shared" si="1"/>
        <v>0</v>
      </c>
      <c r="G9" s="342">
        <f t="shared" si="2"/>
        <v>2</v>
      </c>
      <c r="H9" s="19">
        <f t="shared" si="3"/>
        <v>60</v>
      </c>
      <c r="I9" s="202">
        <f t="shared" si="4"/>
        <v>1260000</v>
      </c>
    </row>
    <row r="10" spans="1:9" ht="20.25" x14ac:dyDescent="0.3">
      <c r="A10" s="19" t="s">
        <v>179</v>
      </c>
      <c r="B10" s="19" t="s">
        <v>901</v>
      </c>
      <c r="C10" s="26">
        <v>41816</v>
      </c>
      <c r="D10" s="26">
        <v>41825</v>
      </c>
      <c r="E10" s="341">
        <f t="shared" si="0"/>
        <v>9</v>
      </c>
      <c r="F10" s="19">
        <f t="shared" si="1"/>
        <v>1</v>
      </c>
      <c r="G10" s="342">
        <f t="shared" si="2"/>
        <v>2</v>
      </c>
      <c r="H10" s="19">
        <f t="shared" si="3"/>
        <v>420</v>
      </c>
      <c r="I10" s="202">
        <f t="shared" si="4"/>
        <v>8820000</v>
      </c>
    </row>
    <row r="11" spans="1:9" ht="20.25" x14ac:dyDescent="0.3">
      <c r="A11" s="19" t="s">
        <v>180</v>
      </c>
      <c r="B11" s="19" t="s">
        <v>900</v>
      </c>
      <c r="C11" s="26">
        <v>41902</v>
      </c>
      <c r="D11" s="26">
        <v>41925</v>
      </c>
      <c r="E11" s="341">
        <f t="shared" si="0"/>
        <v>23</v>
      </c>
      <c r="F11" s="19">
        <f t="shared" si="1"/>
        <v>3</v>
      </c>
      <c r="G11" s="342">
        <f t="shared" si="2"/>
        <v>2</v>
      </c>
      <c r="H11" s="19">
        <f t="shared" si="3"/>
        <v>1290</v>
      </c>
      <c r="I11" s="202">
        <f t="shared" si="4"/>
        <v>27090000</v>
      </c>
    </row>
    <row r="12" spans="1:9" ht="20.25" x14ac:dyDescent="0.3">
      <c r="A12" s="19" t="s">
        <v>181</v>
      </c>
      <c r="B12" s="19" t="s">
        <v>900</v>
      </c>
      <c r="C12" s="26">
        <v>41906</v>
      </c>
      <c r="D12" s="26">
        <v>41906</v>
      </c>
      <c r="E12" s="341">
        <f t="shared" si="0"/>
        <v>1</v>
      </c>
      <c r="F12" s="19">
        <f t="shared" si="1"/>
        <v>0</v>
      </c>
      <c r="G12" s="342">
        <f t="shared" si="2"/>
        <v>1</v>
      </c>
      <c r="H12" s="19">
        <f t="shared" si="3"/>
        <v>30</v>
      </c>
      <c r="I12" s="202">
        <f t="shared" si="4"/>
        <v>630000</v>
      </c>
    </row>
    <row r="13" spans="1:9" ht="20.25" x14ac:dyDescent="0.3">
      <c r="A13" s="19" t="s">
        <v>177</v>
      </c>
      <c r="B13" s="19" t="s">
        <v>901</v>
      </c>
      <c r="C13" s="26">
        <v>41877</v>
      </c>
      <c r="D13" s="26">
        <v>41894</v>
      </c>
      <c r="E13" s="341">
        <f t="shared" si="0"/>
        <v>17</v>
      </c>
      <c r="F13" s="19">
        <f t="shared" si="1"/>
        <v>2</v>
      </c>
      <c r="G13" s="342">
        <f t="shared" si="2"/>
        <v>3</v>
      </c>
      <c r="H13" s="19">
        <f t="shared" si="3"/>
        <v>810</v>
      </c>
      <c r="I13" s="202">
        <f t="shared" si="4"/>
        <v>17010000</v>
      </c>
    </row>
    <row r="14" spans="1:9" ht="20.25" x14ac:dyDescent="0.3">
      <c r="A14" s="19" t="s">
        <v>178</v>
      </c>
      <c r="B14" s="19" t="s">
        <v>900</v>
      </c>
      <c r="C14" s="26">
        <v>41901</v>
      </c>
      <c r="D14" s="26">
        <v>41913</v>
      </c>
      <c r="E14" s="341">
        <f t="shared" si="0"/>
        <v>12</v>
      </c>
      <c r="F14" s="19">
        <f t="shared" si="1"/>
        <v>1</v>
      </c>
      <c r="G14" s="342">
        <f t="shared" si="2"/>
        <v>5</v>
      </c>
      <c r="H14" s="19">
        <f t="shared" si="3"/>
        <v>560</v>
      </c>
      <c r="I14" s="202">
        <f t="shared" si="4"/>
        <v>11760000</v>
      </c>
    </row>
    <row r="15" spans="1:9" ht="20.25" x14ac:dyDescent="0.3">
      <c r="A15" s="19" t="s">
        <v>179</v>
      </c>
      <c r="B15" s="19" t="s">
        <v>901</v>
      </c>
      <c r="C15" s="26">
        <v>41791</v>
      </c>
      <c r="D15" s="26">
        <v>41825</v>
      </c>
      <c r="E15" s="341">
        <f t="shared" si="0"/>
        <v>34</v>
      </c>
      <c r="F15" s="19">
        <f t="shared" si="1"/>
        <v>4</v>
      </c>
      <c r="G15" s="342">
        <f t="shared" si="2"/>
        <v>6</v>
      </c>
      <c r="H15" s="19">
        <f t="shared" si="3"/>
        <v>1620</v>
      </c>
      <c r="I15" s="202">
        <f t="shared" si="4"/>
        <v>34020000</v>
      </c>
    </row>
    <row r="16" spans="1:9" ht="20.25" x14ac:dyDescent="0.3">
      <c r="A16" s="19" t="s">
        <v>180</v>
      </c>
      <c r="B16" s="19" t="s">
        <v>900</v>
      </c>
      <c r="C16" s="26">
        <v>41912</v>
      </c>
      <c r="D16" s="26">
        <v>41925</v>
      </c>
      <c r="E16" s="341">
        <f t="shared" si="0"/>
        <v>13</v>
      </c>
      <c r="F16" s="19">
        <f t="shared" si="1"/>
        <v>1</v>
      </c>
      <c r="G16" s="342">
        <f t="shared" si="2"/>
        <v>6</v>
      </c>
      <c r="H16" s="19">
        <f t="shared" si="3"/>
        <v>590</v>
      </c>
      <c r="I16" s="202">
        <f t="shared" si="4"/>
        <v>12390000</v>
      </c>
    </row>
    <row r="17" spans="1:9" ht="20.25" x14ac:dyDescent="0.3">
      <c r="A17" s="19" t="s">
        <v>181</v>
      </c>
      <c r="B17" s="19" t="s">
        <v>900</v>
      </c>
      <c r="C17" s="26">
        <v>41906</v>
      </c>
      <c r="D17" s="26">
        <v>41906</v>
      </c>
      <c r="E17" s="341">
        <f t="shared" si="0"/>
        <v>1</v>
      </c>
      <c r="F17" s="19">
        <f t="shared" si="1"/>
        <v>0</v>
      </c>
      <c r="G17" s="342">
        <f t="shared" si="2"/>
        <v>1</v>
      </c>
      <c r="H17" s="19">
        <f t="shared" si="3"/>
        <v>30</v>
      </c>
      <c r="I17" s="202">
        <f t="shared" si="4"/>
        <v>630000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25"/>
  <sheetViews>
    <sheetView workbookViewId="0">
      <selection activeCell="I22" sqref="I22"/>
    </sheetView>
  </sheetViews>
  <sheetFormatPr defaultRowHeight="15" x14ac:dyDescent="0.2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20.42578125" bestFit="1" customWidth="1"/>
    <col min="8" max="8" width="13.85546875" customWidth="1"/>
    <col min="9" max="9" width="16.5703125" customWidth="1"/>
  </cols>
  <sheetData>
    <row r="1" spans="1:9" ht="24" thickBot="1" x14ac:dyDescent="0.4">
      <c r="A1" s="275" t="s">
        <v>201</v>
      </c>
      <c r="B1" s="275"/>
      <c r="C1" s="275"/>
      <c r="D1" s="275"/>
      <c r="E1" s="275"/>
      <c r="F1" s="275"/>
      <c r="G1" s="275"/>
      <c r="H1" s="275"/>
      <c r="I1" s="275"/>
    </row>
    <row r="2" spans="1:9" ht="18.75" thickTop="1" thickBot="1" x14ac:dyDescent="0.35">
      <c r="A2" s="139" t="s">
        <v>182</v>
      </c>
      <c r="B2" s="139" t="s">
        <v>183</v>
      </c>
      <c r="C2" s="139" t="s">
        <v>184</v>
      </c>
      <c r="D2" s="139" t="s">
        <v>185</v>
      </c>
      <c r="E2" s="139" t="s">
        <v>186</v>
      </c>
      <c r="F2" s="139" t="s">
        <v>187</v>
      </c>
      <c r="G2" s="139" t="s">
        <v>188</v>
      </c>
      <c r="H2" s="139" t="s">
        <v>189</v>
      </c>
      <c r="I2" s="139" t="s">
        <v>190</v>
      </c>
    </row>
    <row r="3" spans="1:9" ht="19.5" thickTop="1" x14ac:dyDescent="0.3">
      <c r="A3" s="2"/>
      <c r="B3" s="2" t="s">
        <v>191</v>
      </c>
      <c r="C3" s="2">
        <v>8</v>
      </c>
      <c r="D3" s="2">
        <v>15</v>
      </c>
      <c r="E3" s="2">
        <v>9</v>
      </c>
      <c r="F3" s="2"/>
      <c r="G3" s="2"/>
      <c r="H3" s="2"/>
      <c r="I3" s="2"/>
    </row>
    <row r="4" spans="1:9" ht="18.75" x14ac:dyDescent="0.3">
      <c r="A4" s="2"/>
      <c r="B4" s="2" t="s">
        <v>192</v>
      </c>
      <c r="C4" s="2">
        <v>4</v>
      </c>
      <c r="D4" s="2">
        <v>15</v>
      </c>
      <c r="E4" s="2">
        <v>16</v>
      </c>
      <c r="F4" s="2"/>
      <c r="G4" s="2"/>
      <c r="H4" s="2"/>
      <c r="I4" s="2"/>
    </row>
    <row r="5" spans="1:9" ht="18.75" x14ac:dyDescent="0.3">
      <c r="A5" s="2"/>
      <c r="B5" s="2" t="s">
        <v>193</v>
      </c>
      <c r="C5" s="2">
        <v>11</v>
      </c>
      <c r="D5" s="2">
        <v>6</v>
      </c>
      <c r="E5" s="2">
        <v>8</v>
      </c>
      <c r="F5" s="2"/>
      <c r="G5" s="2"/>
      <c r="H5" s="2"/>
      <c r="I5" s="2"/>
    </row>
    <row r="6" spans="1:9" ht="18.75" x14ac:dyDescent="0.3">
      <c r="A6" s="2"/>
      <c r="B6" s="2" t="s">
        <v>194</v>
      </c>
      <c r="C6" s="2">
        <v>17</v>
      </c>
      <c r="D6" s="2">
        <v>16</v>
      </c>
      <c r="E6" s="2">
        <v>3</v>
      </c>
      <c r="F6" s="2"/>
      <c r="G6" s="2"/>
      <c r="H6" s="2"/>
      <c r="I6" s="2"/>
    </row>
    <row r="7" spans="1:9" ht="18.75" x14ac:dyDescent="0.3">
      <c r="A7" s="2"/>
      <c r="B7" s="2" t="s">
        <v>195</v>
      </c>
      <c r="C7" s="2">
        <v>17</v>
      </c>
      <c r="D7" s="2">
        <v>18</v>
      </c>
      <c r="E7" s="2">
        <v>10</v>
      </c>
      <c r="F7" s="2"/>
      <c r="G7" s="2"/>
      <c r="H7" s="2"/>
      <c r="I7" s="2"/>
    </row>
    <row r="8" spans="1:9" ht="18.75" x14ac:dyDescent="0.3">
      <c r="A8" s="2"/>
      <c r="B8" s="2" t="s">
        <v>196</v>
      </c>
      <c r="C8" s="2">
        <v>6</v>
      </c>
      <c r="D8" s="2">
        <v>5</v>
      </c>
      <c r="E8" s="2">
        <v>13</v>
      </c>
      <c r="F8" s="2"/>
      <c r="G8" s="2"/>
      <c r="H8" s="2"/>
      <c r="I8" s="2"/>
    </row>
    <row r="9" spans="1:9" ht="18.75" x14ac:dyDescent="0.3">
      <c r="A9" s="2"/>
      <c r="B9" s="2" t="s">
        <v>197</v>
      </c>
      <c r="C9" s="2">
        <v>18</v>
      </c>
      <c r="D9" s="2">
        <v>19</v>
      </c>
      <c r="E9" s="2">
        <v>15</v>
      </c>
      <c r="F9" s="2"/>
      <c r="G9" s="2"/>
      <c r="H9" s="2"/>
      <c r="I9" s="2"/>
    </row>
    <row r="10" spans="1:9" ht="18.75" x14ac:dyDescent="0.3">
      <c r="A10" s="2"/>
      <c r="B10" s="2" t="s">
        <v>198</v>
      </c>
      <c r="C10" s="2">
        <v>15</v>
      </c>
      <c r="D10" s="2">
        <v>8</v>
      </c>
      <c r="E10" s="2">
        <v>6</v>
      </c>
      <c r="F10" s="2"/>
      <c r="G10" s="27"/>
      <c r="H10" s="27"/>
      <c r="I10" s="27"/>
    </row>
    <row r="11" spans="1:9" ht="18.75" x14ac:dyDescent="0.3">
      <c r="A11" s="2"/>
      <c r="B11" s="2" t="s">
        <v>199</v>
      </c>
      <c r="C11" s="2">
        <v>15</v>
      </c>
      <c r="D11" s="2">
        <v>4</v>
      </c>
      <c r="E11" s="2">
        <v>16</v>
      </c>
      <c r="F11" s="2"/>
      <c r="G11" s="27"/>
      <c r="H11" s="27"/>
      <c r="I11" s="27"/>
    </row>
    <row r="12" spans="1:9" ht="18.75" x14ac:dyDescent="0.3">
      <c r="A12" s="2"/>
      <c r="B12" s="2" t="s">
        <v>194</v>
      </c>
      <c r="C12" s="2">
        <v>6</v>
      </c>
      <c r="D12" s="2">
        <v>11</v>
      </c>
      <c r="E12" s="2">
        <v>18</v>
      </c>
      <c r="F12" s="2"/>
      <c r="G12" s="27"/>
      <c r="H12" s="27"/>
      <c r="I12" s="27"/>
    </row>
    <row r="13" spans="1:9" ht="18.75" x14ac:dyDescent="0.3">
      <c r="A13" s="2"/>
      <c r="B13" s="2" t="s">
        <v>200</v>
      </c>
      <c r="C13" s="2">
        <v>16</v>
      </c>
      <c r="D13" s="2">
        <v>17</v>
      </c>
      <c r="E13" s="2">
        <v>5</v>
      </c>
      <c r="F13" s="2"/>
      <c r="G13" s="27"/>
      <c r="H13" s="27"/>
      <c r="I13" s="27"/>
    </row>
    <row r="14" spans="1:9" ht="18.75" x14ac:dyDescent="0.3">
      <c r="B14" s="1"/>
      <c r="C14" s="1"/>
      <c r="D14" s="1"/>
      <c r="E14" s="1"/>
    </row>
    <row r="15" spans="1:9" ht="18.75" x14ac:dyDescent="0.3">
      <c r="A15" s="5"/>
      <c r="C15" s="1"/>
    </row>
    <row r="16" spans="1:9" s="28" customFormat="1" ht="20.25" x14ac:dyDescent="0.3">
      <c r="B16" s="29"/>
    </row>
    <row r="17" spans="1:3" s="28" customFormat="1" ht="20.25" x14ac:dyDescent="0.3"/>
    <row r="18" spans="1:3" s="28" customFormat="1" ht="20.25" x14ac:dyDescent="0.3"/>
    <row r="19" spans="1:3" s="28" customFormat="1" ht="20.25" x14ac:dyDescent="0.3">
      <c r="C19" s="30"/>
    </row>
    <row r="20" spans="1:3" s="28" customFormat="1" ht="20.25" x14ac:dyDescent="0.3">
      <c r="C20" s="30"/>
    </row>
    <row r="21" spans="1:3" s="28" customFormat="1" ht="20.25" x14ac:dyDescent="0.3">
      <c r="C21" s="30"/>
    </row>
    <row r="22" spans="1:3" s="31" customFormat="1" ht="21" x14ac:dyDescent="0.35">
      <c r="B22" s="28"/>
      <c r="C22" s="30"/>
    </row>
    <row r="23" spans="1:3" s="31" customFormat="1" ht="21" x14ac:dyDescent="0.35">
      <c r="A23" s="28"/>
      <c r="C23" s="30"/>
    </row>
    <row r="24" spans="1:3" s="31" customFormat="1" ht="21" x14ac:dyDescent="0.35">
      <c r="A24" s="28"/>
    </row>
    <row r="25" spans="1:3" s="31" customFormat="1" ht="21" x14ac:dyDescent="0.35">
      <c r="A25" s="28"/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21"/>
  <sheetViews>
    <sheetView workbookViewId="0">
      <selection activeCell="C10" sqref="C10"/>
    </sheetView>
  </sheetViews>
  <sheetFormatPr defaultRowHeight="15" x14ac:dyDescent="0.2"/>
  <cols>
    <col min="1" max="1" width="20" style="9" bestFit="1" customWidth="1"/>
    <col min="2" max="2" width="19.7109375" style="9" bestFit="1" customWidth="1"/>
    <col min="3" max="5" width="7.85546875" style="9" bestFit="1" customWidth="1"/>
    <col min="6" max="6" width="19.85546875" style="9" customWidth="1"/>
    <col min="7" max="7" width="14.5703125" style="9" customWidth="1"/>
    <col min="8" max="8" width="15.42578125" style="9" customWidth="1"/>
    <col min="9" max="9" width="9.140625" style="9"/>
    <col min="10" max="10" width="14.28515625" style="9" bestFit="1" customWidth="1"/>
    <col min="11" max="16384" width="9.140625" style="9"/>
  </cols>
  <sheetData>
    <row r="1" spans="1:10" ht="20.25" x14ac:dyDescent="0.3">
      <c r="A1" s="278" t="s">
        <v>205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ht="31.5" x14ac:dyDescent="0.2">
      <c r="A2" s="122" t="s">
        <v>85</v>
      </c>
      <c r="B2" s="122" t="s">
        <v>84</v>
      </c>
      <c r="C2" s="122" t="s">
        <v>83</v>
      </c>
      <c r="D2" s="122" t="s">
        <v>82</v>
      </c>
      <c r="E2" s="122" t="s">
        <v>81</v>
      </c>
      <c r="F2" s="122" t="s">
        <v>833</v>
      </c>
      <c r="G2" s="122" t="s">
        <v>80</v>
      </c>
      <c r="H2" s="122" t="s">
        <v>834</v>
      </c>
      <c r="I2" s="122" t="s">
        <v>247</v>
      </c>
      <c r="J2" s="122" t="s">
        <v>835</v>
      </c>
    </row>
    <row r="3" spans="1:10" ht="19.5" customHeight="1" x14ac:dyDescent="0.2">
      <c r="A3" s="11" t="s">
        <v>862</v>
      </c>
      <c r="B3" s="10">
        <v>111223</v>
      </c>
      <c r="C3" s="11">
        <v>8</v>
      </c>
      <c r="D3" s="11">
        <v>7.1</v>
      </c>
      <c r="E3" s="11">
        <v>8.4</v>
      </c>
      <c r="F3" s="11"/>
      <c r="G3" s="11" t="s">
        <v>79</v>
      </c>
      <c r="H3" s="11"/>
      <c r="I3" s="11"/>
      <c r="J3" s="11"/>
    </row>
    <row r="4" spans="1:10" ht="19.5" customHeight="1" x14ac:dyDescent="0.2">
      <c r="A4" s="11" t="s">
        <v>863</v>
      </c>
      <c r="B4" s="10">
        <v>444555666</v>
      </c>
      <c r="C4" s="11">
        <v>10</v>
      </c>
      <c r="D4" s="11">
        <v>7</v>
      </c>
      <c r="E4" s="11">
        <v>8</v>
      </c>
      <c r="F4" s="11"/>
      <c r="G4" s="11" t="s">
        <v>78</v>
      </c>
      <c r="H4" s="11"/>
      <c r="I4" s="11"/>
      <c r="J4" s="11"/>
    </row>
    <row r="5" spans="1:10" ht="19.5" customHeight="1" x14ac:dyDescent="0.2">
      <c r="A5" s="11" t="s">
        <v>864</v>
      </c>
      <c r="B5" s="10">
        <v>777889999</v>
      </c>
      <c r="C5" s="11">
        <v>7</v>
      </c>
      <c r="D5" s="11">
        <v>7</v>
      </c>
      <c r="E5" s="11">
        <v>6</v>
      </c>
      <c r="F5" s="11"/>
      <c r="G5" s="11" t="s">
        <v>79</v>
      </c>
      <c r="H5" s="11"/>
      <c r="I5" s="11"/>
      <c r="J5" s="11"/>
    </row>
    <row r="6" spans="1:10" ht="19.5" customHeight="1" x14ac:dyDescent="0.2">
      <c r="A6" s="11" t="s">
        <v>865</v>
      </c>
      <c r="B6" s="10">
        <v>123456789</v>
      </c>
      <c r="C6" s="11">
        <v>6.5</v>
      </c>
      <c r="D6" s="11">
        <v>6.5</v>
      </c>
      <c r="E6" s="11">
        <v>6</v>
      </c>
      <c r="F6" s="11"/>
      <c r="G6" s="11" t="s">
        <v>79</v>
      </c>
      <c r="H6" s="11"/>
      <c r="I6" s="11"/>
      <c r="J6" s="11"/>
    </row>
    <row r="7" spans="1:10" ht="19.5" customHeight="1" x14ac:dyDescent="0.2">
      <c r="A7" s="11" t="s">
        <v>98</v>
      </c>
      <c r="B7" s="10">
        <v>999999999</v>
      </c>
      <c r="C7" s="11">
        <v>7</v>
      </c>
      <c r="D7" s="11">
        <v>7</v>
      </c>
      <c r="E7" s="11">
        <v>6</v>
      </c>
      <c r="F7" s="11"/>
      <c r="G7" s="11" t="s">
        <v>79</v>
      </c>
      <c r="H7" s="11"/>
      <c r="I7" s="11"/>
      <c r="J7" s="11"/>
    </row>
    <row r="8" spans="1:10" ht="19.5" customHeight="1" x14ac:dyDescent="0.2">
      <c r="A8" s="11" t="s">
        <v>866</v>
      </c>
      <c r="B8" s="10">
        <v>888888888</v>
      </c>
      <c r="C8" s="11">
        <v>9</v>
      </c>
      <c r="D8" s="11">
        <v>9</v>
      </c>
      <c r="E8" s="11">
        <v>7</v>
      </c>
      <c r="F8" s="11"/>
      <c r="G8" s="11" t="s">
        <v>79</v>
      </c>
      <c r="H8" s="11"/>
      <c r="I8" s="11"/>
      <c r="J8" s="11"/>
    </row>
    <row r="9" spans="1:10" ht="19.5" customHeight="1" x14ac:dyDescent="0.2">
      <c r="A9" s="11" t="s">
        <v>867</v>
      </c>
      <c r="B9" s="10">
        <v>100000000</v>
      </c>
      <c r="C9" s="11">
        <v>4.5</v>
      </c>
      <c r="D9" s="11">
        <v>4</v>
      </c>
      <c r="E9" s="11">
        <v>4</v>
      </c>
      <c r="F9" s="11"/>
      <c r="G9" s="11" t="s">
        <v>78</v>
      </c>
      <c r="H9" s="11"/>
      <c r="I9" s="11"/>
      <c r="J9" s="11"/>
    </row>
    <row r="10" spans="1:10" ht="19.5" customHeight="1" x14ac:dyDescent="0.2">
      <c r="A10" s="11" t="s">
        <v>19</v>
      </c>
      <c r="B10" s="10">
        <v>222222222</v>
      </c>
      <c r="C10" s="11">
        <v>7.5</v>
      </c>
      <c r="D10" s="11">
        <v>7</v>
      </c>
      <c r="E10" s="11">
        <v>9.5</v>
      </c>
      <c r="F10" s="11"/>
      <c r="G10" s="11" t="s">
        <v>79</v>
      </c>
      <c r="H10" s="11"/>
      <c r="I10" s="11"/>
      <c r="J10" s="11"/>
    </row>
    <row r="11" spans="1:10" ht="19.5" customHeight="1" x14ac:dyDescent="0.2">
      <c r="A11" s="11" t="s">
        <v>868</v>
      </c>
      <c r="B11" s="10">
        <v>200000000</v>
      </c>
      <c r="C11" s="11">
        <v>8</v>
      </c>
      <c r="D11" s="11">
        <v>9</v>
      </c>
      <c r="E11" s="11">
        <v>7</v>
      </c>
      <c r="F11" s="11"/>
      <c r="G11" s="11" t="s">
        <v>79</v>
      </c>
      <c r="H11" s="11"/>
      <c r="I11" s="11"/>
      <c r="J11" s="11"/>
    </row>
    <row r="12" spans="1:10" ht="19.5" customHeight="1" x14ac:dyDescent="0.2">
      <c r="A12" s="11" t="s">
        <v>869</v>
      </c>
      <c r="B12" s="10">
        <v>444444444</v>
      </c>
      <c r="C12" s="11">
        <v>8.1999999999999993</v>
      </c>
      <c r="D12" s="11">
        <v>7.8</v>
      </c>
      <c r="E12" s="11">
        <v>7.7</v>
      </c>
      <c r="F12" s="11"/>
      <c r="G12" s="11" t="s">
        <v>78</v>
      </c>
      <c r="H12" s="11"/>
      <c r="I12" s="11"/>
      <c r="J12" s="11"/>
    </row>
    <row r="13" spans="1:10" ht="19.5" customHeight="1" x14ac:dyDescent="0.2">
      <c r="A13" s="11" t="s">
        <v>870</v>
      </c>
      <c r="B13" s="10">
        <v>555555555</v>
      </c>
      <c r="C13" s="11">
        <v>6</v>
      </c>
      <c r="D13" s="11">
        <v>8.8000000000000007</v>
      </c>
      <c r="E13" s="11">
        <v>5</v>
      </c>
      <c r="F13" s="11"/>
      <c r="G13" s="11" t="s">
        <v>78</v>
      </c>
      <c r="H13" s="11"/>
      <c r="I13" s="11"/>
      <c r="J13" s="11"/>
    </row>
    <row r="14" spans="1:10" ht="19.5" customHeight="1" x14ac:dyDescent="0.2"/>
    <row r="15" spans="1:10" ht="19.5" customHeight="1" x14ac:dyDescent="0.2"/>
    <row r="16" spans="1:10" ht="19.5" customHeight="1" x14ac:dyDescent="0.25">
      <c r="B16" s="11" t="s">
        <v>829</v>
      </c>
      <c r="C16" s="168">
        <v>0.3</v>
      </c>
      <c r="D16" s="168">
        <v>0.3</v>
      </c>
      <c r="E16" s="168">
        <v>0.4</v>
      </c>
      <c r="F16" s="279" t="s">
        <v>852</v>
      </c>
      <c r="I16" s="276" t="s">
        <v>247</v>
      </c>
      <c r="J16" s="277"/>
    </row>
    <row r="17" spans="2:10" ht="19.5" customHeight="1" x14ac:dyDescent="0.25">
      <c r="B17" s="11" t="s">
        <v>830</v>
      </c>
      <c r="C17" s="11"/>
      <c r="D17" s="11"/>
      <c r="E17" s="11"/>
      <c r="F17" s="280"/>
      <c r="I17" s="11">
        <v>0</v>
      </c>
      <c r="J17" s="32" t="s">
        <v>77</v>
      </c>
    </row>
    <row r="18" spans="2:10" ht="19.5" customHeight="1" x14ac:dyDescent="0.25">
      <c r="B18" s="11" t="s">
        <v>831</v>
      </c>
      <c r="C18" s="11"/>
      <c r="D18" s="11"/>
      <c r="E18" s="11"/>
      <c r="F18" s="169">
        <v>3</v>
      </c>
      <c r="I18" s="11">
        <v>6</v>
      </c>
      <c r="J18" s="32" t="s">
        <v>76</v>
      </c>
    </row>
    <row r="19" spans="2:10" ht="19.5" customHeight="1" x14ac:dyDescent="0.25">
      <c r="B19" s="11" t="s">
        <v>832</v>
      </c>
      <c r="C19" s="11"/>
      <c r="D19" s="11"/>
      <c r="E19" s="11"/>
      <c r="I19" s="11">
        <v>7</v>
      </c>
      <c r="J19" s="32" t="s">
        <v>75</v>
      </c>
    </row>
    <row r="20" spans="2:10" ht="19.5" customHeight="1" x14ac:dyDescent="0.25">
      <c r="I20" s="11">
        <v>8</v>
      </c>
      <c r="J20" s="32" t="s">
        <v>74</v>
      </c>
    </row>
    <row r="21" spans="2:10" ht="19.5" customHeight="1" x14ac:dyDescent="0.25">
      <c r="I21" s="11">
        <v>9</v>
      </c>
      <c r="J21" s="32" t="s">
        <v>73</v>
      </c>
    </row>
  </sheetData>
  <mergeCells count="3">
    <mergeCell ref="I16:J16"/>
    <mergeCell ref="A1:J1"/>
    <mergeCell ref="F16:F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1"/>
  <sheetViews>
    <sheetView workbookViewId="0">
      <selection activeCell="I21" sqref="I21"/>
    </sheetView>
  </sheetViews>
  <sheetFormatPr defaultRowHeight="15" x14ac:dyDescent="0.2"/>
  <cols>
    <col min="1" max="1" width="13.28515625" style="9" bestFit="1" customWidth="1"/>
    <col min="2" max="2" width="14.42578125" style="9" bestFit="1" customWidth="1"/>
    <col min="3" max="3" width="14.7109375" style="9" bestFit="1" customWidth="1"/>
    <col min="4" max="4" width="20.42578125" style="9" bestFit="1" customWidth="1"/>
    <col min="5" max="5" width="14.7109375" style="9" bestFit="1" customWidth="1"/>
    <col min="6" max="6" width="25.7109375" style="9" customWidth="1"/>
    <col min="7" max="7" width="17.85546875" style="9" customWidth="1"/>
    <col min="8" max="8" width="9.140625" style="9"/>
    <col min="9" max="9" width="17.140625" style="9" customWidth="1"/>
    <col min="10" max="10" width="20" style="9" customWidth="1"/>
    <col min="11" max="11" width="17.85546875" style="9" customWidth="1"/>
    <col min="12" max="16384" width="9.140625" style="9"/>
  </cols>
  <sheetData>
    <row r="1" spans="1:11" ht="26.25" x14ac:dyDescent="0.2">
      <c r="A1" s="281" t="s">
        <v>207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</row>
    <row r="2" spans="1:11" ht="31.5" x14ac:dyDescent="0.2">
      <c r="A2" s="122" t="s">
        <v>208</v>
      </c>
      <c r="B2" s="122" t="s">
        <v>209</v>
      </c>
      <c r="C2" s="122" t="s">
        <v>210</v>
      </c>
      <c r="D2" s="122" t="s">
        <v>211</v>
      </c>
      <c r="E2" s="122" t="s">
        <v>212</v>
      </c>
      <c r="F2" s="122" t="s">
        <v>213</v>
      </c>
      <c r="G2" s="122" t="s">
        <v>214</v>
      </c>
      <c r="H2" s="122" t="s">
        <v>8</v>
      </c>
      <c r="I2" s="122" t="s">
        <v>215</v>
      </c>
      <c r="J2" s="122" t="s">
        <v>216</v>
      </c>
      <c r="K2" s="122" t="s">
        <v>217</v>
      </c>
    </row>
    <row r="3" spans="1:11" ht="18" customHeight="1" x14ac:dyDescent="0.2">
      <c r="A3" s="33" t="s">
        <v>218</v>
      </c>
      <c r="B3" s="11" t="s">
        <v>20</v>
      </c>
      <c r="C3" s="33" t="s">
        <v>219</v>
      </c>
      <c r="D3" s="11"/>
      <c r="E3" s="11"/>
      <c r="F3" s="34">
        <v>42291</v>
      </c>
      <c r="G3" s="11"/>
      <c r="H3" s="11"/>
      <c r="I3" s="11"/>
      <c r="J3" s="11"/>
      <c r="K3" s="11"/>
    </row>
    <row r="4" spans="1:11" ht="18" customHeight="1" x14ac:dyDescent="0.2">
      <c r="A4" s="33" t="s">
        <v>220</v>
      </c>
      <c r="B4" s="11" t="s">
        <v>871</v>
      </c>
      <c r="C4" s="33" t="s">
        <v>221</v>
      </c>
      <c r="D4" s="11"/>
      <c r="E4" s="11"/>
      <c r="F4" s="34">
        <v>42071</v>
      </c>
      <c r="G4" s="11"/>
      <c r="H4" s="11"/>
      <c r="I4" s="11"/>
      <c r="J4" s="11"/>
      <c r="K4" s="11"/>
    </row>
    <row r="5" spans="1:11" ht="18" customHeight="1" x14ac:dyDescent="0.2">
      <c r="A5" s="33" t="s">
        <v>222</v>
      </c>
      <c r="B5" s="11" t="s">
        <v>872</v>
      </c>
      <c r="C5" s="33" t="s">
        <v>219</v>
      </c>
      <c r="D5" s="11"/>
      <c r="E5" s="11"/>
      <c r="F5" s="34">
        <v>42308</v>
      </c>
      <c r="G5" s="11"/>
      <c r="H5" s="11"/>
      <c r="I5" s="11"/>
      <c r="J5" s="11"/>
      <c r="K5" s="11"/>
    </row>
    <row r="6" spans="1:11" ht="18" customHeight="1" x14ac:dyDescent="0.2">
      <c r="A6" s="33" t="s">
        <v>223</v>
      </c>
      <c r="B6" s="11" t="s">
        <v>16</v>
      </c>
      <c r="C6" s="33" t="s">
        <v>219</v>
      </c>
      <c r="D6" s="11"/>
      <c r="E6" s="11"/>
      <c r="F6" s="34">
        <v>42262</v>
      </c>
      <c r="G6" s="11"/>
      <c r="H6" s="11"/>
      <c r="I6" s="11"/>
      <c r="J6" s="11"/>
      <c r="K6" s="11"/>
    </row>
    <row r="7" spans="1:11" ht="18" customHeight="1" x14ac:dyDescent="0.2">
      <c r="A7" s="33" t="s">
        <v>224</v>
      </c>
      <c r="B7" s="11" t="s">
        <v>100</v>
      </c>
      <c r="C7" s="33" t="s">
        <v>221</v>
      </c>
      <c r="D7" s="11"/>
      <c r="E7" s="11"/>
      <c r="F7" s="34">
        <v>42073</v>
      </c>
      <c r="G7" s="11"/>
      <c r="H7" s="11"/>
      <c r="I7" s="11"/>
      <c r="J7" s="11"/>
      <c r="K7" s="11"/>
    </row>
    <row r="8" spans="1:11" ht="18" customHeight="1" x14ac:dyDescent="0.2">
      <c r="A8" s="33" t="s">
        <v>225</v>
      </c>
      <c r="B8" s="11" t="s">
        <v>13</v>
      </c>
      <c r="C8" s="33" t="s">
        <v>226</v>
      </c>
      <c r="D8" s="11"/>
      <c r="E8" s="11"/>
      <c r="F8" s="34">
        <v>42179</v>
      </c>
      <c r="G8" s="11"/>
      <c r="H8" s="11"/>
      <c r="I8" s="11"/>
      <c r="J8" s="11"/>
      <c r="K8" s="11"/>
    </row>
    <row r="9" spans="1:11" ht="18" customHeight="1" x14ac:dyDescent="0.2">
      <c r="A9" s="33" t="s">
        <v>227</v>
      </c>
      <c r="B9" s="11" t="s">
        <v>228</v>
      </c>
      <c r="C9" s="33" t="s">
        <v>226</v>
      </c>
      <c r="D9" s="11"/>
      <c r="E9" s="11"/>
      <c r="F9" s="34">
        <v>42156</v>
      </c>
      <c r="G9" s="11"/>
      <c r="H9" s="11"/>
      <c r="I9" s="11"/>
      <c r="J9" s="11"/>
      <c r="K9" s="11"/>
    </row>
    <row r="10" spans="1:11" ht="18" customHeight="1" x14ac:dyDescent="0.2">
      <c r="A10" s="33" t="s">
        <v>229</v>
      </c>
      <c r="B10" s="11" t="s">
        <v>873</v>
      </c>
      <c r="C10" s="33" t="s">
        <v>219</v>
      </c>
      <c r="D10" s="11"/>
      <c r="E10" s="11"/>
      <c r="F10" s="34">
        <v>42326</v>
      </c>
      <c r="G10" s="11"/>
      <c r="H10" s="11"/>
      <c r="I10" s="11"/>
      <c r="J10" s="11"/>
      <c r="K10" s="11"/>
    </row>
    <row r="11" spans="1:11" ht="18" customHeight="1" x14ac:dyDescent="0.2">
      <c r="A11" s="33" t="s">
        <v>230</v>
      </c>
      <c r="B11" s="11" t="s">
        <v>874</v>
      </c>
      <c r="C11" s="33" t="s">
        <v>221</v>
      </c>
      <c r="D11" s="11"/>
      <c r="E11" s="11"/>
      <c r="F11" s="34">
        <v>42069</v>
      </c>
      <c r="G11" s="11"/>
      <c r="H11" s="11"/>
      <c r="I11" s="11"/>
      <c r="J11" s="11"/>
      <c r="K11" s="11"/>
    </row>
    <row r="12" spans="1:11" ht="18" customHeight="1" x14ac:dyDescent="0.2">
      <c r="A12" s="33" t="s">
        <v>231</v>
      </c>
      <c r="B12" s="11" t="s">
        <v>232</v>
      </c>
      <c r="C12" s="33" t="s">
        <v>219</v>
      </c>
      <c r="D12" s="11"/>
      <c r="E12" s="11"/>
      <c r="F12" s="34">
        <v>42324</v>
      </c>
      <c r="G12" s="11"/>
      <c r="H12" s="11"/>
      <c r="I12" s="11"/>
      <c r="J12" s="11"/>
      <c r="K12" s="11"/>
    </row>
    <row r="13" spans="1:11" ht="18" customHeight="1" x14ac:dyDescent="0.2">
      <c r="A13" s="33" t="s">
        <v>233</v>
      </c>
      <c r="B13" s="11" t="s">
        <v>875</v>
      </c>
      <c r="C13" s="33" t="s">
        <v>219</v>
      </c>
      <c r="D13" s="11"/>
      <c r="E13" s="11"/>
      <c r="F13" s="34">
        <v>42249</v>
      </c>
      <c r="G13" s="11"/>
      <c r="H13" s="11"/>
      <c r="I13" s="11"/>
      <c r="J13" s="11"/>
      <c r="K13" s="11"/>
    </row>
    <row r="14" spans="1:11" ht="18" customHeight="1" x14ac:dyDescent="0.2">
      <c r="A14" s="33" t="s">
        <v>234</v>
      </c>
      <c r="B14" s="11" t="s">
        <v>235</v>
      </c>
      <c r="C14" s="33" t="s">
        <v>221</v>
      </c>
      <c r="D14" s="11"/>
      <c r="E14" s="11"/>
      <c r="F14" s="34">
        <v>42078</v>
      </c>
      <c r="G14" s="11"/>
      <c r="H14" s="11"/>
      <c r="I14" s="11"/>
      <c r="J14" s="11"/>
      <c r="K14" s="11"/>
    </row>
    <row r="15" spans="1:11" ht="18" customHeight="1" x14ac:dyDescent="0.2">
      <c r="A15" s="35"/>
      <c r="F15" s="36"/>
    </row>
    <row r="16" spans="1:11" ht="18" customHeight="1" x14ac:dyDescent="0.25">
      <c r="A16" s="37" t="s">
        <v>836</v>
      </c>
      <c r="C16" s="282" t="s">
        <v>236</v>
      </c>
      <c r="D16" s="283"/>
      <c r="E16" s="283"/>
      <c r="F16" s="283"/>
      <c r="G16" s="284"/>
      <c r="I16" s="285" t="s">
        <v>837</v>
      </c>
      <c r="J16" s="286"/>
      <c r="K16" s="287"/>
    </row>
    <row r="17" spans="1:11" ht="18" customHeight="1" x14ac:dyDescent="0.25">
      <c r="A17" s="34">
        <v>42013</v>
      </c>
      <c r="C17" s="123" t="s">
        <v>237</v>
      </c>
      <c r="D17" s="123" t="s">
        <v>839</v>
      </c>
      <c r="E17" s="123" t="s">
        <v>838</v>
      </c>
      <c r="F17" s="123" t="s">
        <v>238</v>
      </c>
      <c r="G17" s="123" t="s">
        <v>213</v>
      </c>
      <c r="I17" s="37" t="s">
        <v>221</v>
      </c>
      <c r="J17" s="37" t="s">
        <v>226</v>
      </c>
      <c r="K17" s="37" t="s">
        <v>219</v>
      </c>
    </row>
    <row r="18" spans="1:11" ht="18" customHeight="1" x14ac:dyDescent="0.25">
      <c r="A18" s="34">
        <v>42078</v>
      </c>
      <c r="C18" s="33" t="s">
        <v>221</v>
      </c>
      <c r="D18" s="11" t="s">
        <v>239</v>
      </c>
      <c r="E18" s="34">
        <v>42005</v>
      </c>
      <c r="F18" s="11">
        <v>45</v>
      </c>
      <c r="G18" s="226"/>
      <c r="I18" s="37">
        <v>27</v>
      </c>
      <c r="J18" s="37">
        <v>41</v>
      </c>
      <c r="K18" s="37">
        <v>23</v>
      </c>
    </row>
    <row r="19" spans="1:11" ht="18" customHeight="1" x14ac:dyDescent="0.2">
      <c r="A19" s="34">
        <v>42124</v>
      </c>
      <c r="C19" s="33" t="s">
        <v>226</v>
      </c>
      <c r="D19" s="11" t="s">
        <v>240</v>
      </c>
      <c r="E19" s="34">
        <v>42070</v>
      </c>
      <c r="F19" s="11">
        <v>76</v>
      </c>
      <c r="G19" s="226"/>
    </row>
    <row r="20" spans="1:11" ht="18" customHeight="1" x14ac:dyDescent="0.2">
      <c r="C20" s="33" t="s">
        <v>219</v>
      </c>
      <c r="D20" s="11" t="s">
        <v>241</v>
      </c>
      <c r="E20" s="34">
        <v>42179</v>
      </c>
      <c r="F20" s="11">
        <v>100</v>
      </c>
      <c r="G20" s="226"/>
    </row>
    <row r="21" spans="1:11" ht="18" customHeight="1" x14ac:dyDescent="0.2"/>
  </sheetData>
  <mergeCells count="3">
    <mergeCell ref="A1:K1"/>
    <mergeCell ref="C16:G16"/>
    <mergeCell ref="I16:K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7"/>
  <sheetViews>
    <sheetView workbookViewId="0">
      <selection activeCell="E21" sqref="E21"/>
    </sheetView>
  </sheetViews>
  <sheetFormatPr defaultRowHeight="15" x14ac:dyDescent="0.25"/>
  <cols>
    <col min="1" max="1" width="14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11.42578125" customWidth="1"/>
    <col min="8" max="8" width="16.28515625" bestFit="1" customWidth="1"/>
    <col min="9" max="9" width="24.42578125" bestFit="1" customWidth="1"/>
    <col min="10" max="10" width="15.28515625" customWidth="1"/>
    <col min="11" max="11" width="15" customWidth="1"/>
    <col min="12" max="12" width="15.85546875" bestFit="1" customWidth="1"/>
  </cols>
  <sheetData>
    <row r="1" spans="1:12" ht="18.75" x14ac:dyDescent="0.3">
      <c r="A1" s="288" t="s">
        <v>851</v>
      </c>
      <c r="B1" s="288"/>
      <c r="C1" s="288"/>
      <c r="D1" s="288"/>
      <c r="E1" s="288"/>
      <c r="F1" s="288"/>
      <c r="G1" s="38"/>
      <c r="H1" s="39"/>
      <c r="I1" s="39"/>
      <c r="J1" s="38"/>
    </row>
    <row r="2" spans="1:12" ht="18.75" x14ac:dyDescent="0.3">
      <c r="A2" s="131" t="s">
        <v>242</v>
      </c>
      <c r="B2" s="131" t="s">
        <v>243</v>
      </c>
      <c r="C2" s="132" t="s">
        <v>244</v>
      </c>
      <c r="D2" s="132" t="s">
        <v>245</v>
      </c>
      <c r="E2" s="132" t="s">
        <v>246</v>
      </c>
      <c r="F2" s="132" t="s">
        <v>247</v>
      </c>
      <c r="G2" s="39"/>
      <c r="H2" s="289" t="s">
        <v>248</v>
      </c>
      <c r="I2" s="289"/>
      <c r="K2" s="289" t="s">
        <v>249</v>
      </c>
      <c r="L2" s="289"/>
    </row>
    <row r="3" spans="1:12" ht="18.75" x14ac:dyDescent="0.3">
      <c r="A3" s="126" t="s">
        <v>250</v>
      </c>
      <c r="B3" s="40" t="s">
        <v>876</v>
      </c>
      <c r="C3" s="127"/>
      <c r="D3" s="127"/>
      <c r="E3" s="40">
        <v>8.09</v>
      </c>
      <c r="F3" s="40"/>
      <c r="G3" s="39"/>
      <c r="H3" s="172" t="s">
        <v>251</v>
      </c>
      <c r="I3" s="173" t="s">
        <v>252</v>
      </c>
      <c r="J3" s="124"/>
      <c r="K3" s="125" t="s">
        <v>253</v>
      </c>
      <c r="L3" s="125" t="s">
        <v>254</v>
      </c>
    </row>
    <row r="4" spans="1:12" ht="18.75" x14ac:dyDescent="0.3">
      <c r="A4" s="128" t="s">
        <v>255</v>
      </c>
      <c r="B4" s="129" t="s">
        <v>877</v>
      </c>
      <c r="C4" s="127"/>
      <c r="D4" s="130"/>
      <c r="E4" s="129">
        <v>6.1</v>
      </c>
      <c r="F4" s="129"/>
      <c r="G4" s="39"/>
      <c r="H4" s="174" t="s">
        <v>256</v>
      </c>
      <c r="I4" s="175" t="s">
        <v>257</v>
      </c>
      <c r="J4" s="39"/>
      <c r="K4" s="178">
        <v>5</v>
      </c>
      <c r="L4" s="175" t="s">
        <v>142</v>
      </c>
    </row>
    <row r="5" spans="1:12" ht="18.75" x14ac:dyDescent="0.3">
      <c r="A5" s="126" t="s">
        <v>258</v>
      </c>
      <c r="B5" s="40" t="s">
        <v>878</v>
      </c>
      <c r="C5" s="127"/>
      <c r="D5" s="127"/>
      <c r="E5" s="40">
        <v>6.87</v>
      </c>
      <c r="F5" s="40"/>
      <c r="G5" s="39"/>
      <c r="H5" s="176" t="s">
        <v>259</v>
      </c>
      <c r="I5" s="175" t="s">
        <v>260</v>
      </c>
      <c r="J5" s="39"/>
      <c r="K5" s="178">
        <v>6.5</v>
      </c>
      <c r="L5" s="175" t="s">
        <v>261</v>
      </c>
    </row>
    <row r="6" spans="1:12" ht="18.75" x14ac:dyDescent="0.3">
      <c r="A6" s="128" t="s">
        <v>262</v>
      </c>
      <c r="B6" s="129" t="s">
        <v>879</v>
      </c>
      <c r="C6" s="127"/>
      <c r="D6" s="130"/>
      <c r="E6" s="129">
        <v>7.04</v>
      </c>
      <c r="F6" s="129"/>
      <c r="G6" s="39"/>
      <c r="H6" s="176" t="s">
        <v>263</v>
      </c>
      <c r="I6" s="175" t="s">
        <v>264</v>
      </c>
      <c r="J6" s="39"/>
      <c r="K6" s="178">
        <v>8</v>
      </c>
      <c r="L6" s="175" t="s">
        <v>265</v>
      </c>
    </row>
    <row r="7" spans="1:12" ht="18.75" x14ac:dyDescent="0.3">
      <c r="A7" s="126" t="s">
        <v>266</v>
      </c>
      <c r="B7" s="40" t="s">
        <v>19</v>
      </c>
      <c r="C7" s="127"/>
      <c r="D7" s="127"/>
      <c r="E7" s="40">
        <v>7.52</v>
      </c>
      <c r="F7" s="40"/>
      <c r="G7" s="39"/>
      <c r="H7" s="176" t="s">
        <v>267</v>
      </c>
      <c r="I7" s="175" t="s">
        <v>268</v>
      </c>
      <c r="J7" s="39"/>
      <c r="K7" s="178">
        <v>9.5</v>
      </c>
      <c r="L7" s="175" t="s">
        <v>269</v>
      </c>
    </row>
    <row r="8" spans="1:12" ht="18.75" x14ac:dyDescent="0.3">
      <c r="A8" s="128" t="s">
        <v>270</v>
      </c>
      <c r="B8" s="129" t="s">
        <v>879</v>
      </c>
      <c r="C8" s="127"/>
      <c r="D8" s="130"/>
      <c r="E8" s="129">
        <v>7.11</v>
      </c>
      <c r="F8" s="129"/>
      <c r="G8" s="39"/>
      <c r="H8" s="176" t="s">
        <v>271</v>
      </c>
      <c r="I8" s="175" t="s">
        <v>272</v>
      </c>
      <c r="J8" s="39"/>
    </row>
    <row r="9" spans="1:12" ht="18.75" x14ac:dyDescent="0.3">
      <c r="A9" s="126" t="s">
        <v>273</v>
      </c>
      <c r="B9" s="40" t="s">
        <v>880</v>
      </c>
      <c r="C9" s="127"/>
      <c r="D9" s="127"/>
      <c r="E9" s="40">
        <v>7.89</v>
      </c>
      <c r="F9" s="40"/>
      <c r="G9" s="39"/>
      <c r="H9" s="176" t="s">
        <v>274</v>
      </c>
      <c r="I9" s="175" t="s">
        <v>275</v>
      </c>
      <c r="J9" s="39"/>
    </row>
    <row r="10" spans="1:12" ht="18.75" x14ac:dyDescent="0.3">
      <c r="A10" s="128" t="s">
        <v>276</v>
      </c>
      <c r="B10" s="129" t="s">
        <v>881</v>
      </c>
      <c r="C10" s="127"/>
      <c r="D10" s="130"/>
      <c r="E10" s="129">
        <v>6.1</v>
      </c>
      <c r="F10" s="129"/>
      <c r="G10" s="39"/>
      <c r="H10" s="39"/>
      <c r="I10" s="39"/>
      <c r="J10" s="39"/>
      <c r="K10" s="39"/>
      <c r="L10" s="39"/>
    </row>
    <row r="11" spans="1:12" ht="18.75" x14ac:dyDescent="0.3">
      <c r="A11" s="126" t="s">
        <v>277</v>
      </c>
      <c r="B11" s="40" t="s">
        <v>875</v>
      </c>
      <c r="C11" s="127"/>
      <c r="D11" s="127"/>
      <c r="E11" s="40">
        <v>6.87</v>
      </c>
      <c r="F11" s="40"/>
      <c r="G11" s="39"/>
      <c r="H11" s="290" t="s">
        <v>278</v>
      </c>
      <c r="I11" s="291"/>
      <c r="J11" s="291"/>
      <c r="K11" s="292"/>
    </row>
    <row r="12" spans="1:12" ht="18.75" x14ac:dyDescent="0.3">
      <c r="A12" s="128" t="s">
        <v>279</v>
      </c>
      <c r="B12" s="129" t="s">
        <v>882</v>
      </c>
      <c r="C12" s="127"/>
      <c r="D12" s="130"/>
      <c r="E12" s="129">
        <v>8.1999999999999993</v>
      </c>
      <c r="F12" s="129"/>
      <c r="G12" s="39"/>
      <c r="H12" s="177" t="s">
        <v>280</v>
      </c>
      <c r="I12" s="125" t="s">
        <v>281</v>
      </c>
      <c r="J12" s="125" t="s">
        <v>282</v>
      </c>
      <c r="K12" s="125" t="s">
        <v>271</v>
      </c>
    </row>
    <row r="13" spans="1:12" ht="18.75" x14ac:dyDescent="0.3">
      <c r="A13" s="126" t="s">
        <v>279</v>
      </c>
      <c r="B13" s="40" t="s">
        <v>878</v>
      </c>
      <c r="C13" s="127"/>
      <c r="D13" s="127"/>
      <c r="E13" s="40">
        <v>9.86</v>
      </c>
      <c r="F13" s="40"/>
      <c r="G13" s="39"/>
      <c r="H13" s="177" t="s">
        <v>283</v>
      </c>
      <c r="I13" s="234" t="s">
        <v>284</v>
      </c>
      <c r="J13" s="234" t="s">
        <v>853</v>
      </c>
      <c r="K13" s="234" t="s">
        <v>285</v>
      </c>
    </row>
    <row r="14" spans="1:12" ht="18.75" x14ac:dyDescent="0.3">
      <c r="A14" s="128" t="s">
        <v>286</v>
      </c>
      <c r="B14" s="129" t="s">
        <v>883</v>
      </c>
      <c r="C14" s="127"/>
      <c r="D14" s="130"/>
      <c r="E14" s="129">
        <v>9.66</v>
      </c>
      <c r="F14" s="129"/>
      <c r="G14" s="39"/>
    </row>
    <row r="15" spans="1:12" ht="18.75" x14ac:dyDescent="0.3">
      <c r="A15" s="126" t="s">
        <v>287</v>
      </c>
      <c r="B15" s="40" t="s">
        <v>884</v>
      </c>
      <c r="C15" s="127"/>
      <c r="D15" s="127"/>
      <c r="E15" s="40">
        <v>9.8699999999999992</v>
      </c>
      <c r="F15" s="40"/>
      <c r="G15" s="39"/>
    </row>
    <row r="16" spans="1:12" ht="18.75" x14ac:dyDescent="0.3">
      <c r="A16" s="128" t="s">
        <v>288</v>
      </c>
      <c r="B16" s="129" t="s">
        <v>19</v>
      </c>
      <c r="C16" s="127"/>
      <c r="D16" s="130"/>
      <c r="E16" s="129">
        <v>5.68</v>
      </c>
      <c r="F16" s="129"/>
      <c r="G16" s="39"/>
    </row>
    <row r="17" spans="1:12" ht="18.75" x14ac:dyDescent="0.3">
      <c r="A17" s="126" t="s">
        <v>289</v>
      </c>
      <c r="B17" s="40" t="s">
        <v>885</v>
      </c>
      <c r="C17" s="127"/>
      <c r="D17" s="127"/>
      <c r="E17" s="40">
        <v>7.92</v>
      </c>
      <c r="F17" s="40"/>
      <c r="G17" s="39"/>
    </row>
    <row r="18" spans="1:12" ht="18.75" x14ac:dyDescent="0.3">
      <c r="A18" s="41"/>
      <c r="B18" s="39"/>
      <c r="C18" s="39"/>
      <c r="D18" s="39"/>
      <c r="E18" s="39"/>
      <c r="F18" s="39"/>
      <c r="G18" s="38"/>
    </row>
    <row r="19" spans="1:12" ht="20.25" x14ac:dyDescent="0.3">
      <c r="A19" s="42"/>
      <c r="B19" s="42"/>
      <c r="C19" s="42"/>
      <c r="D19" s="42"/>
      <c r="E19" s="42"/>
      <c r="F19" s="39"/>
      <c r="G19" s="38"/>
    </row>
    <row r="20" spans="1:12" ht="20.25" x14ac:dyDescent="0.3">
      <c r="A20" s="42"/>
      <c r="B20" s="42"/>
      <c r="C20" s="42"/>
      <c r="D20" s="42"/>
      <c r="E20" s="42"/>
      <c r="F20" s="39"/>
      <c r="G20" s="38"/>
    </row>
    <row r="21" spans="1:12" ht="20.25" x14ac:dyDescent="0.3">
      <c r="A21" s="42"/>
      <c r="B21" s="42"/>
      <c r="C21" s="42"/>
      <c r="D21" s="42"/>
      <c r="E21" s="42"/>
      <c r="F21" s="39"/>
      <c r="G21" s="38"/>
    </row>
    <row r="22" spans="1:12" ht="20.25" x14ac:dyDescent="0.3">
      <c r="A22" s="42"/>
      <c r="B22" s="42"/>
      <c r="C22" s="42"/>
      <c r="D22" s="42"/>
      <c r="E22" s="42"/>
      <c r="F22" s="39"/>
      <c r="G22" s="38"/>
    </row>
    <row r="23" spans="1:12" ht="20.25" x14ac:dyDescent="0.3">
      <c r="A23" s="42"/>
      <c r="B23" s="42"/>
      <c r="C23" s="42"/>
      <c r="D23" s="42"/>
      <c r="E23" s="42"/>
      <c r="F23" s="39"/>
      <c r="G23" s="38"/>
    </row>
    <row r="24" spans="1:12" ht="20.25" x14ac:dyDescent="0.3">
      <c r="A24" s="42"/>
      <c r="B24" s="42"/>
      <c r="C24" s="42"/>
      <c r="D24" s="42"/>
      <c r="E24" s="42"/>
      <c r="F24" s="39"/>
      <c r="G24" s="38"/>
    </row>
    <row r="25" spans="1:12" ht="20.25" x14ac:dyDescent="0.3">
      <c r="A25" s="42"/>
      <c r="B25" s="42"/>
      <c r="C25" s="42"/>
      <c r="D25" s="42"/>
      <c r="E25" s="42"/>
      <c r="F25" s="39"/>
      <c r="G25" s="38"/>
    </row>
    <row r="26" spans="1:12" ht="20.25" x14ac:dyDescent="0.3">
      <c r="A26" s="42"/>
      <c r="B26" s="42"/>
      <c r="C26" s="42"/>
      <c r="D26" s="42"/>
      <c r="E26" s="42"/>
      <c r="F26" s="39"/>
      <c r="G26" s="38"/>
      <c r="L26" s="39"/>
    </row>
    <row r="27" spans="1:12" ht="20.25" x14ac:dyDescent="0.3">
      <c r="A27" s="42"/>
      <c r="B27" s="42"/>
      <c r="C27" s="42"/>
      <c r="D27" s="42"/>
      <c r="E27" s="42"/>
      <c r="F27" s="39"/>
      <c r="G27" s="38"/>
      <c r="L27" s="39"/>
    </row>
  </sheetData>
  <mergeCells count="4">
    <mergeCell ref="A1:F1"/>
    <mergeCell ref="H2:I2"/>
    <mergeCell ref="K2:L2"/>
    <mergeCell ref="H11:K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49"/>
  <sheetViews>
    <sheetView workbookViewId="0">
      <selection activeCell="N30" sqref="N30"/>
    </sheetView>
  </sheetViews>
  <sheetFormatPr defaultRowHeight="15.75" x14ac:dyDescent="0.25"/>
  <cols>
    <col min="1" max="1" width="30.5703125" style="47" customWidth="1"/>
    <col min="2" max="2" width="12.5703125" style="47" customWidth="1"/>
    <col min="3" max="3" width="13.140625" style="47" customWidth="1"/>
    <col min="4" max="4" width="13.85546875" style="47" customWidth="1"/>
    <col min="5" max="5" width="1.5703125" style="47" customWidth="1"/>
    <col min="6" max="6" width="23.85546875" style="47" bestFit="1" customWidth="1"/>
    <col min="7" max="7" width="14.85546875" style="47" customWidth="1"/>
    <col min="8" max="8" width="14.140625" customWidth="1"/>
    <col min="9" max="10" width="13.85546875" customWidth="1"/>
    <col min="11" max="16384" width="9.140625" style="47"/>
  </cols>
  <sheetData>
    <row r="1" spans="1:9" ht="36" x14ac:dyDescent="0.55000000000000004">
      <c r="A1" s="43" t="s">
        <v>290</v>
      </c>
      <c r="B1" s="44"/>
      <c r="C1" s="44"/>
      <c r="D1" s="44"/>
      <c r="E1" s="45"/>
      <c r="F1" s="46">
        <v>41640</v>
      </c>
      <c r="G1" s="44"/>
    </row>
    <row r="2" spans="1:9" ht="18.75" x14ac:dyDescent="0.3">
      <c r="A2" s="137" t="s">
        <v>291</v>
      </c>
      <c r="B2" s="138" t="s">
        <v>24</v>
      </c>
      <c r="C2" s="138" t="s">
        <v>292</v>
      </c>
      <c r="D2" s="138" t="s">
        <v>293</v>
      </c>
      <c r="E2" s="48"/>
      <c r="F2" s="294" t="s">
        <v>294</v>
      </c>
      <c r="G2" s="294"/>
      <c r="I2" s="49"/>
    </row>
    <row r="3" spans="1:9" ht="18.75" x14ac:dyDescent="0.3">
      <c r="A3" s="50" t="s">
        <v>295</v>
      </c>
      <c r="B3" s="51">
        <v>6</v>
      </c>
      <c r="C3" s="52">
        <v>2</v>
      </c>
      <c r="D3" s="53">
        <v>7813</v>
      </c>
      <c r="E3" s="54"/>
      <c r="F3" s="133" t="s">
        <v>291</v>
      </c>
      <c r="G3" s="133" t="s">
        <v>296</v>
      </c>
      <c r="I3" s="55"/>
    </row>
    <row r="4" spans="1:9" s="56" customFormat="1" ht="17.25" x14ac:dyDescent="0.3">
      <c r="A4" s="50" t="s">
        <v>297</v>
      </c>
      <c r="B4" s="51">
        <v>8</v>
      </c>
      <c r="C4" s="52">
        <v>3</v>
      </c>
      <c r="D4" s="53">
        <v>5034</v>
      </c>
      <c r="F4" s="50" t="s">
        <v>297</v>
      </c>
      <c r="G4" s="134"/>
      <c r="I4" s="55"/>
    </row>
    <row r="5" spans="1:9" s="56" customFormat="1" ht="17.25" x14ac:dyDescent="0.3">
      <c r="A5" s="50" t="s">
        <v>298</v>
      </c>
      <c r="B5" s="51">
        <v>9</v>
      </c>
      <c r="C5" s="52">
        <v>1</v>
      </c>
      <c r="D5" s="53">
        <v>8342</v>
      </c>
      <c r="F5" s="50" t="s">
        <v>299</v>
      </c>
      <c r="G5" s="134"/>
      <c r="I5" s="55"/>
    </row>
    <row r="6" spans="1:9" s="56" customFormat="1" ht="17.25" x14ac:dyDescent="0.3">
      <c r="A6" s="50" t="s">
        <v>300</v>
      </c>
      <c r="B6" s="51">
        <v>11</v>
      </c>
      <c r="C6" s="52">
        <v>1</v>
      </c>
      <c r="D6" s="53">
        <v>2058</v>
      </c>
      <c r="F6" s="50" t="s">
        <v>298</v>
      </c>
      <c r="G6" s="134"/>
    </row>
    <row r="7" spans="1:9" s="56" customFormat="1" ht="17.25" x14ac:dyDescent="0.3">
      <c r="A7" s="50" t="s">
        <v>299</v>
      </c>
      <c r="B7" s="51">
        <v>9</v>
      </c>
      <c r="C7" s="52">
        <v>1</v>
      </c>
      <c r="D7" s="53">
        <v>3514</v>
      </c>
      <c r="F7" s="50" t="s">
        <v>295</v>
      </c>
      <c r="G7" s="134"/>
    </row>
    <row r="8" spans="1:9" s="56" customFormat="1" ht="17.25" x14ac:dyDescent="0.3">
      <c r="A8" s="50" t="s">
        <v>298</v>
      </c>
      <c r="B8" s="51">
        <v>12</v>
      </c>
      <c r="C8" s="52">
        <v>1</v>
      </c>
      <c r="D8" s="53">
        <v>6154</v>
      </c>
      <c r="F8" s="50" t="s">
        <v>300</v>
      </c>
      <c r="G8" s="134"/>
    </row>
    <row r="9" spans="1:9" s="56" customFormat="1" ht="17.25" x14ac:dyDescent="0.3">
      <c r="A9" s="50" t="s">
        <v>297</v>
      </c>
      <c r="B9" s="51">
        <v>7</v>
      </c>
      <c r="C9" s="52">
        <v>3</v>
      </c>
      <c r="D9" s="53">
        <v>1035</v>
      </c>
    </row>
    <row r="10" spans="1:9" s="56" customFormat="1" ht="18.75" x14ac:dyDescent="0.3">
      <c r="A10" s="50" t="s">
        <v>299</v>
      </c>
      <c r="B10" s="51">
        <v>12</v>
      </c>
      <c r="C10" s="52">
        <v>3</v>
      </c>
      <c r="D10" s="53">
        <v>6025</v>
      </c>
      <c r="F10" s="295" t="s">
        <v>301</v>
      </c>
      <c r="G10" s="295"/>
    </row>
    <row r="11" spans="1:9" s="56" customFormat="1" ht="18.75" x14ac:dyDescent="0.3">
      <c r="A11" s="50" t="s">
        <v>298</v>
      </c>
      <c r="B11" s="51">
        <v>19</v>
      </c>
      <c r="C11" s="52">
        <v>1</v>
      </c>
      <c r="D11" s="53">
        <v>7675</v>
      </c>
      <c r="F11" s="135" t="s">
        <v>292</v>
      </c>
      <c r="G11" s="136" t="s">
        <v>296</v>
      </c>
      <c r="I11" s="57"/>
    </row>
    <row r="12" spans="1:9" s="56" customFormat="1" ht="17.25" x14ac:dyDescent="0.3">
      <c r="A12" s="50" t="s">
        <v>300</v>
      </c>
      <c r="B12" s="51">
        <v>3</v>
      </c>
      <c r="C12" s="52">
        <v>2</v>
      </c>
      <c r="D12" s="53">
        <v>4366</v>
      </c>
      <c r="F12" s="50">
        <v>1</v>
      </c>
      <c r="G12" s="134"/>
    </row>
    <row r="13" spans="1:9" s="56" customFormat="1" ht="17.25" x14ac:dyDescent="0.3">
      <c r="A13" s="50" t="s">
        <v>298</v>
      </c>
      <c r="B13" s="51">
        <v>8</v>
      </c>
      <c r="C13" s="52">
        <v>2</v>
      </c>
      <c r="D13" s="53">
        <v>8055</v>
      </c>
      <c r="F13" s="50">
        <v>2</v>
      </c>
      <c r="G13" s="134"/>
    </row>
    <row r="14" spans="1:9" s="56" customFormat="1" ht="17.25" x14ac:dyDescent="0.3">
      <c r="A14" s="50" t="s">
        <v>298</v>
      </c>
      <c r="B14" s="51">
        <v>5</v>
      </c>
      <c r="C14" s="52">
        <v>4</v>
      </c>
      <c r="D14" s="53">
        <v>2787</v>
      </c>
      <c r="F14" s="50">
        <v>3</v>
      </c>
      <c r="G14" s="134"/>
    </row>
    <row r="15" spans="1:9" s="56" customFormat="1" ht="17.25" x14ac:dyDescent="0.3">
      <c r="A15" s="50" t="s">
        <v>297</v>
      </c>
      <c r="B15" s="51">
        <v>4</v>
      </c>
      <c r="C15" s="52">
        <v>2</v>
      </c>
      <c r="D15" s="53">
        <v>2335</v>
      </c>
      <c r="F15" s="50">
        <v>4</v>
      </c>
      <c r="G15" s="134"/>
    </row>
    <row r="16" spans="1:9" s="56" customFormat="1" ht="17.25" x14ac:dyDescent="0.3">
      <c r="A16" s="50" t="s">
        <v>295</v>
      </c>
      <c r="B16" s="51">
        <v>13</v>
      </c>
      <c r="C16" s="52">
        <v>2</v>
      </c>
      <c r="D16" s="53">
        <v>3715</v>
      </c>
    </row>
    <row r="17" spans="1:7" s="56" customFormat="1" ht="17.25" x14ac:dyDescent="0.3">
      <c r="A17" s="50" t="s">
        <v>300</v>
      </c>
      <c r="B17" s="51">
        <v>14</v>
      </c>
      <c r="C17" s="52">
        <v>3</v>
      </c>
      <c r="D17" s="53">
        <v>7235</v>
      </c>
    </row>
    <row r="18" spans="1:7" s="56" customFormat="1" ht="17.25" x14ac:dyDescent="0.3">
      <c r="A18" s="50" t="s">
        <v>295</v>
      </c>
      <c r="B18" s="51">
        <v>8</v>
      </c>
      <c r="C18" s="52">
        <v>2</v>
      </c>
      <c r="D18" s="53">
        <v>8761</v>
      </c>
      <c r="F18" s="47"/>
      <c r="G18" s="47"/>
    </row>
    <row r="19" spans="1:7" s="56" customFormat="1" ht="17.25" x14ac:dyDescent="0.3">
      <c r="A19" s="58" t="s">
        <v>302</v>
      </c>
      <c r="B19" s="58"/>
      <c r="C19" s="58"/>
      <c r="D19" s="59"/>
      <c r="F19" s="47"/>
      <c r="G19" s="47"/>
    </row>
    <row r="20" spans="1:7" s="56" customFormat="1" ht="18.75" x14ac:dyDescent="0.3">
      <c r="A20" s="49" t="s">
        <v>72</v>
      </c>
      <c r="D20" s="47"/>
      <c r="F20" s="47"/>
      <c r="G20" s="47"/>
    </row>
    <row r="21" spans="1:7" ht="18.75" x14ac:dyDescent="0.3">
      <c r="A21" s="296" t="s">
        <v>303</v>
      </c>
      <c r="B21" s="296"/>
      <c r="C21" s="296"/>
      <c r="D21" s="60"/>
    </row>
    <row r="22" spans="1:7" ht="18.75" x14ac:dyDescent="0.3">
      <c r="A22" s="296" t="s">
        <v>304</v>
      </c>
      <c r="B22" s="296"/>
      <c r="C22" s="296"/>
      <c r="D22" s="60"/>
    </row>
    <row r="23" spans="1:7" ht="18.75" x14ac:dyDescent="0.3">
      <c r="A23" s="297" t="s">
        <v>305</v>
      </c>
      <c r="B23" s="297"/>
      <c r="C23" s="297"/>
      <c r="D23" s="60"/>
    </row>
    <row r="24" spans="1:7" x14ac:dyDescent="0.25">
      <c r="A24" s="293"/>
      <c r="B24" s="293"/>
      <c r="C24" s="293"/>
    </row>
    <row r="44" spans="1:1" x14ac:dyDescent="0.25">
      <c r="A44" s="47" t="s">
        <v>306</v>
      </c>
    </row>
    <row r="45" spans="1:1" x14ac:dyDescent="0.25">
      <c r="A45" s="47" t="s">
        <v>307</v>
      </c>
    </row>
    <row r="46" spans="1:1" x14ac:dyDescent="0.25">
      <c r="A46" s="47" t="s">
        <v>308</v>
      </c>
    </row>
    <row r="47" spans="1:1" x14ac:dyDescent="0.25">
      <c r="A47" s="47" t="s">
        <v>309</v>
      </c>
    </row>
    <row r="48" spans="1:1" x14ac:dyDescent="0.25">
      <c r="A48" s="47" t="s">
        <v>310</v>
      </c>
    </row>
    <row r="49" spans="1:1" x14ac:dyDescent="0.25">
      <c r="A49" s="47" t="s">
        <v>311</v>
      </c>
    </row>
  </sheetData>
  <mergeCells count="6">
    <mergeCell ref="A24:C24"/>
    <mergeCell ref="F2:G2"/>
    <mergeCell ref="F10:G10"/>
    <mergeCell ref="A21:C21"/>
    <mergeCell ref="A22:C22"/>
    <mergeCell ref="A23:C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6"/>
  <sheetViews>
    <sheetView workbookViewId="0">
      <selection activeCell="F14" sqref="F14"/>
    </sheetView>
  </sheetViews>
  <sheetFormatPr defaultRowHeight="16.5" x14ac:dyDescent="0.25"/>
  <cols>
    <col min="1" max="2" width="25" style="62" bestFit="1" customWidth="1"/>
    <col min="3" max="3" width="18.5703125" style="62" customWidth="1"/>
    <col min="4" max="4" width="15.42578125" style="62" customWidth="1"/>
    <col min="5" max="5" width="16.28515625" style="62" customWidth="1"/>
    <col min="6" max="6" width="19.5703125" style="62" customWidth="1"/>
    <col min="7" max="7" width="16" style="62" customWidth="1"/>
    <col min="8" max="8" width="4.28515625" style="62" customWidth="1"/>
    <col min="9" max="9" width="31.7109375" style="62" customWidth="1"/>
    <col min="10" max="10" width="25" style="62" bestFit="1" customWidth="1"/>
    <col min="11" max="11" width="16" style="62" customWidth="1"/>
    <col min="12" max="16384" width="9.140625" style="62"/>
  </cols>
  <sheetData>
    <row r="1" spans="1:11" ht="27" thickBot="1" x14ac:dyDescent="0.45">
      <c r="A1" s="299" t="s">
        <v>312</v>
      </c>
      <c r="B1" s="299"/>
      <c r="C1" s="299"/>
      <c r="D1" s="299"/>
      <c r="E1" s="299"/>
      <c r="F1" s="299"/>
      <c r="G1" s="299"/>
      <c r="H1" s="61"/>
      <c r="I1" s="300" t="s">
        <v>37</v>
      </c>
      <c r="J1" s="300"/>
    </row>
    <row r="2" spans="1:11" ht="21.75" customHeight="1" thickTop="1" thickBot="1" x14ac:dyDescent="0.35">
      <c r="A2" s="139" t="s">
        <v>21</v>
      </c>
      <c r="B2" s="139" t="s">
        <v>22</v>
      </c>
      <c r="C2" s="139" t="s">
        <v>23</v>
      </c>
      <c r="D2" s="139" t="s">
        <v>24</v>
      </c>
      <c r="E2" s="139" t="s">
        <v>25</v>
      </c>
      <c r="F2" s="139" t="s">
        <v>26</v>
      </c>
      <c r="G2" s="139" t="s">
        <v>27</v>
      </c>
      <c r="I2" s="186" t="s">
        <v>28</v>
      </c>
      <c r="J2" s="186" t="s">
        <v>29</v>
      </c>
    </row>
    <row r="3" spans="1:11" ht="21.75" customHeight="1" thickTop="1" x14ac:dyDescent="0.25">
      <c r="A3" s="64" t="s">
        <v>32</v>
      </c>
      <c r="B3" s="65"/>
      <c r="C3" s="65"/>
      <c r="D3" s="65">
        <v>12</v>
      </c>
      <c r="E3" s="66">
        <v>42404</v>
      </c>
      <c r="F3" s="65"/>
      <c r="G3" s="65"/>
      <c r="I3" s="64" t="s">
        <v>38</v>
      </c>
      <c r="J3" s="65" t="s">
        <v>42</v>
      </c>
    </row>
    <row r="4" spans="1:11" ht="21.75" customHeight="1" x14ac:dyDescent="0.25">
      <c r="A4" s="64" t="s">
        <v>32</v>
      </c>
      <c r="B4" s="65"/>
      <c r="C4" s="65"/>
      <c r="D4" s="65">
        <v>15</v>
      </c>
      <c r="E4" s="66">
        <v>42376</v>
      </c>
      <c r="F4" s="65"/>
      <c r="G4" s="65"/>
      <c r="I4" s="64" t="s">
        <v>39</v>
      </c>
      <c r="J4" s="65" t="s">
        <v>43</v>
      </c>
    </row>
    <row r="5" spans="1:11" ht="21.75" customHeight="1" x14ac:dyDescent="0.25">
      <c r="A5" s="64" t="s">
        <v>33</v>
      </c>
      <c r="B5" s="65"/>
      <c r="C5" s="65"/>
      <c r="D5" s="65">
        <v>10</v>
      </c>
      <c r="E5" s="66">
        <v>42410</v>
      </c>
      <c r="F5" s="65"/>
      <c r="G5" s="65"/>
      <c r="I5" s="64" t="s">
        <v>40</v>
      </c>
      <c r="J5" s="65" t="s">
        <v>44</v>
      </c>
    </row>
    <row r="6" spans="1:11" ht="21.75" customHeight="1" x14ac:dyDescent="0.25">
      <c r="A6" s="64" t="s">
        <v>33</v>
      </c>
      <c r="B6" s="65"/>
      <c r="C6" s="65"/>
      <c r="D6" s="65">
        <v>15</v>
      </c>
      <c r="E6" s="66">
        <v>42394</v>
      </c>
      <c r="F6" s="65"/>
      <c r="G6" s="65"/>
      <c r="I6" s="64" t="s">
        <v>41</v>
      </c>
      <c r="J6" s="65" t="s">
        <v>45</v>
      </c>
    </row>
    <row r="7" spans="1:11" ht="21.75" customHeight="1" x14ac:dyDescent="0.25">
      <c r="A7" s="64" t="s">
        <v>33</v>
      </c>
      <c r="B7" s="65"/>
      <c r="C7" s="65"/>
      <c r="D7" s="65">
        <v>20</v>
      </c>
      <c r="E7" s="66">
        <v>42380</v>
      </c>
      <c r="F7" s="65"/>
      <c r="G7" s="65"/>
    </row>
    <row r="8" spans="1:11" ht="21.75" customHeight="1" x14ac:dyDescent="0.25">
      <c r="A8" s="64" t="s">
        <v>31</v>
      </c>
      <c r="B8" s="65"/>
      <c r="C8" s="65"/>
      <c r="D8" s="65">
        <v>10</v>
      </c>
      <c r="E8" s="66">
        <v>42388</v>
      </c>
      <c r="F8" s="65"/>
      <c r="G8" s="65"/>
      <c r="I8" s="300" t="s">
        <v>313</v>
      </c>
      <c r="J8" s="300"/>
      <c r="K8" s="300"/>
    </row>
    <row r="9" spans="1:11" ht="21.75" customHeight="1" x14ac:dyDescent="0.25">
      <c r="A9" s="64" t="s">
        <v>31</v>
      </c>
      <c r="B9" s="65"/>
      <c r="C9" s="65"/>
      <c r="D9" s="65">
        <v>12</v>
      </c>
      <c r="E9" s="66">
        <v>42374</v>
      </c>
      <c r="F9" s="65"/>
      <c r="G9" s="65"/>
      <c r="I9" s="64" t="s">
        <v>21</v>
      </c>
      <c r="J9" s="64" t="s">
        <v>22</v>
      </c>
      <c r="K9" s="64" t="s">
        <v>26</v>
      </c>
    </row>
    <row r="10" spans="1:11" ht="21.75" customHeight="1" x14ac:dyDescent="0.25">
      <c r="A10" s="64" t="s">
        <v>35</v>
      </c>
      <c r="B10" s="65"/>
      <c r="C10" s="65"/>
      <c r="D10" s="65">
        <v>25</v>
      </c>
      <c r="E10" s="66">
        <v>42408</v>
      </c>
      <c r="F10" s="65"/>
      <c r="G10" s="65"/>
      <c r="I10" s="64" t="s">
        <v>46</v>
      </c>
      <c r="J10" s="65" t="s">
        <v>52</v>
      </c>
      <c r="K10" s="183">
        <v>289000</v>
      </c>
    </row>
    <row r="11" spans="1:11" ht="21.75" customHeight="1" x14ac:dyDescent="0.25">
      <c r="A11" s="64" t="s">
        <v>35</v>
      </c>
      <c r="B11" s="65"/>
      <c r="C11" s="65"/>
      <c r="D11" s="65">
        <v>40</v>
      </c>
      <c r="E11" s="66">
        <v>42390</v>
      </c>
      <c r="F11" s="65"/>
      <c r="G11" s="65"/>
      <c r="I11" s="64" t="s">
        <v>47</v>
      </c>
      <c r="J11" s="65" t="s">
        <v>314</v>
      </c>
      <c r="K11" s="184">
        <v>459000</v>
      </c>
    </row>
    <row r="12" spans="1:11" ht="21.75" customHeight="1" x14ac:dyDescent="0.25">
      <c r="A12" s="64" t="s">
        <v>30</v>
      </c>
      <c r="B12" s="65"/>
      <c r="C12" s="65"/>
      <c r="D12" s="65">
        <v>10</v>
      </c>
      <c r="E12" s="66">
        <v>42370</v>
      </c>
      <c r="F12" s="65"/>
      <c r="G12" s="65"/>
      <c r="I12" s="64" t="s">
        <v>48</v>
      </c>
      <c r="J12" s="65" t="s">
        <v>315</v>
      </c>
      <c r="K12" s="185">
        <v>640000</v>
      </c>
    </row>
    <row r="13" spans="1:11" ht="21.75" customHeight="1" x14ac:dyDescent="0.25">
      <c r="A13" s="64" t="s">
        <v>30</v>
      </c>
      <c r="B13" s="65"/>
      <c r="C13" s="65"/>
      <c r="D13" s="65">
        <v>50</v>
      </c>
      <c r="E13" s="66">
        <v>42384</v>
      </c>
      <c r="F13" s="65"/>
      <c r="G13" s="65"/>
      <c r="I13" s="64" t="s">
        <v>49</v>
      </c>
      <c r="J13" s="199" t="s">
        <v>53</v>
      </c>
      <c r="K13" s="185">
        <v>959000</v>
      </c>
    </row>
    <row r="14" spans="1:11" ht="21.75" customHeight="1" x14ac:dyDescent="0.25">
      <c r="A14" s="64" t="s">
        <v>34</v>
      </c>
      <c r="B14" s="65"/>
      <c r="C14" s="65"/>
      <c r="D14" s="65">
        <v>15</v>
      </c>
      <c r="E14" s="66">
        <v>42382</v>
      </c>
      <c r="F14" s="65"/>
      <c r="G14" s="65"/>
      <c r="I14" s="64" t="s">
        <v>50</v>
      </c>
      <c r="J14" s="65" t="s">
        <v>316</v>
      </c>
      <c r="K14" s="185">
        <v>439000</v>
      </c>
    </row>
    <row r="15" spans="1:11" ht="21.75" customHeight="1" x14ac:dyDescent="0.25">
      <c r="A15" s="64" t="s">
        <v>34</v>
      </c>
      <c r="B15" s="65"/>
      <c r="C15" s="65"/>
      <c r="D15" s="65">
        <v>40</v>
      </c>
      <c r="E15" s="66">
        <v>42396</v>
      </c>
      <c r="F15" s="65"/>
      <c r="G15" s="65"/>
      <c r="I15" s="64" t="s">
        <v>51</v>
      </c>
      <c r="J15" s="65" t="s">
        <v>317</v>
      </c>
      <c r="K15" s="185">
        <v>1850000</v>
      </c>
    </row>
    <row r="16" spans="1:11" ht="21.75" customHeight="1" x14ac:dyDescent="0.25">
      <c r="A16" s="64" t="s">
        <v>34</v>
      </c>
      <c r="B16" s="65"/>
      <c r="C16" s="65"/>
      <c r="D16" s="65">
        <v>50</v>
      </c>
      <c r="E16" s="66">
        <v>42398</v>
      </c>
      <c r="F16" s="65"/>
      <c r="G16" s="65"/>
    </row>
    <row r="17" spans="1:10" ht="21.75" customHeight="1" x14ac:dyDescent="0.25">
      <c r="A17" s="64" t="s">
        <v>36</v>
      </c>
      <c r="B17" s="65"/>
      <c r="C17" s="65"/>
      <c r="D17" s="65">
        <v>10</v>
      </c>
      <c r="E17" s="66">
        <v>42402</v>
      </c>
      <c r="F17" s="65"/>
      <c r="G17" s="65"/>
    </row>
    <row r="19" spans="1:10" x14ac:dyDescent="0.25">
      <c r="A19" s="179" t="s">
        <v>318</v>
      </c>
      <c r="B19" s="180" t="s">
        <v>319</v>
      </c>
      <c r="C19" s="180" t="s">
        <v>320</v>
      </c>
      <c r="D19" s="180" t="s">
        <v>319</v>
      </c>
    </row>
    <row r="20" spans="1:10" ht="19.5" customHeight="1" x14ac:dyDescent="0.25">
      <c r="A20" s="63" t="s">
        <v>22</v>
      </c>
      <c r="B20" s="63" t="s">
        <v>321</v>
      </c>
      <c r="C20" s="63" t="s">
        <v>322</v>
      </c>
      <c r="D20" s="63" t="s">
        <v>323</v>
      </c>
      <c r="F20" s="301" t="s">
        <v>324</v>
      </c>
      <c r="G20" s="301"/>
      <c r="H20" s="301"/>
      <c r="I20" s="301"/>
      <c r="J20" s="181" t="s">
        <v>247</v>
      </c>
    </row>
    <row r="21" spans="1:10" ht="19.5" customHeight="1" x14ac:dyDescent="0.25">
      <c r="A21" s="65" t="s">
        <v>52</v>
      </c>
      <c r="B21" s="65"/>
      <c r="C21" s="65"/>
      <c r="D21" s="65"/>
      <c r="F21" s="298" t="s">
        <v>325</v>
      </c>
      <c r="G21" s="298"/>
      <c r="H21" s="298"/>
      <c r="I21" s="298"/>
      <c r="J21" s="182"/>
    </row>
    <row r="22" spans="1:10" ht="19.5" customHeight="1" x14ac:dyDescent="0.25">
      <c r="A22" s="65" t="s">
        <v>314</v>
      </c>
      <c r="B22" s="65"/>
      <c r="C22" s="65"/>
      <c r="D22" s="65"/>
      <c r="F22" s="298" t="s">
        <v>326</v>
      </c>
      <c r="G22" s="298"/>
      <c r="H22" s="298"/>
      <c r="I22" s="298"/>
      <c r="J22" s="182"/>
    </row>
    <row r="23" spans="1:10" ht="19.5" customHeight="1" x14ac:dyDescent="0.25">
      <c r="A23" s="65" t="s">
        <v>315</v>
      </c>
      <c r="B23" s="65"/>
      <c r="C23" s="65"/>
      <c r="D23" s="65"/>
      <c r="F23" s="298" t="s">
        <v>327</v>
      </c>
      <c r="G23" s="298"/>
      <c r="H23" s="298"/>
      <c r="I23" s="298"/>
      <c r="J23" s="182"/>
    </row>
    <row r="24" spans="1:10" ht="19.5" customHeight="1" x14ac:dyDescent="0.25">
      <c r="A24" s="199" t="s">
        <v>53</v>
      </c>
      <c r="B24" s="65"/>
      <c r="C24" s="65"/>
      <c r="D24" s="65"/>
      <c r="F24" s="298" t="s">
        <v>328</v>
      </c>
      <c r="G24" s="298"/>
      <c r="H24" s="298"/>
      <c r="I24" s="298"/>
      <c r="J24" s="182"/>
    </row>
    <row r="25" spans="1:10" ht="19.5" customHeight="1" x14ac:dyDescent="0.25">
      <c r="A25" s="65" t="s">
        <v>316</v>
      </c>
      <c r="B25" s="65"/>
      <c r="C25" s="65"/>
      <c r="D25" s="65"/>
    </row>
    <row r="26" spans="1:10" ht="19.5" customHeight="1" x14ac:dyDescent="0.25">
      <c r="A26" s="65" t="s">
        <v>317</v>
      </c>
      <c r="B26" s="65"/>
      <c r="C26" s="65"/>
      <c r="D26" s="65"/>
    </row>
  </sheetData>
  <mergeCells count="8">
    <mergeCell ref="F23:I23"/>
    <mergeCell ref="F24:I24"/>
    <mergeCell ref="A1:G1"/>
    <mergeCell ref="I1:J1"/>
    <mergeCell ref="I8:K8"/>
    <mergeCell ref="F20:I20"/>
    <mergeCell ref="F21:I21"/>
    <mergeCell ref="F22:I2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45"/>
  <sheetViews>
    <sheetView workbookViewId="0">
      <selection activeCell="F23" sqref="F23"/>
    </sheetView>
  </sheetViews>
  <sheetFormatPr defaultRowHeight="12.75" x14ac:dyDescent="0.2"/>
  <cols>
    <col min="1" max="1" width="13" style="67" customWidth="1"/>
    <col min="2" max="3" width="14.5703125" style="67" customWidth="1"/>
    <col min="4" max="4" width="19.42578125" style="67" customWidth="1"/>
    <col min="5" max="5" width="14.5703125" style="67" customWidth="1"/>
    <col min="6" max="6" width="17.85546875" style="67" customWidth="1"/>
    <col min="7" max="7" width="16.140625" style="67" customWidth="1"/>
    <col min="8" max="8" width="11" style="67" customWidth="1"/>
    <col min="9" max="9" width="20.42578125" style="67" customWidth="1"/>
    <col min="10" max="10" width="14.42578125" style="67" bestFit="1" customWidth="1"/>
    <col min="11" max="11" width="17.42578125" style="67" customWidth="1"/>
    <col min="12" max="12" width="16.140625" style="67" customWidth="1"/>
    <col min="13" max="13" width="12.7109375" style="67" customWidth="1"/>
    <col min="14" max="14" width="16.85546875" style="67" customWidth="1"/>
    <col min="15" max="15" width="20.5703125" style="67" customWidth="1"/>
    <col min="16" max="16" width="17.42578125" style="67" customWidth="1"/>
    <col min="17" max="17" width="4.140625" style="67" customWidth="1"/>
    <col min="18" max="18" width="20.7109375" style="67" bestFit="1" customWidth="1"/>
    <col min="19" max="19" width="15.85546875" style="67" customWidth="1"/>
    <col min="20" max="20" width="16.140625" style="67" customWidth="1"/>
    <col min="21" max="21" width="13.85546875" style="67" customWidth="1"/>
    <col min="22" max="16384" width="9.140625" style="67"/>
  </cols>
  <sheetData>
    <row r="1" spans="1:15" s="68" customFormat="1" ht="34.5" customHeight="1" x14ac:dyDescent="0.25">
      <c r="A1" s="302" t="s">
        <v>329</v>
      </c>
      <c r="B1" s="302"/>
      <c r="C1" s="302"/>
      <c r="D1" s="302"/>
      <c r="E1" s="302"/>
      <c r="F1" s="302"/>
      <c r="G1" s="302"/>
      <c r="I1" s="307" t="s">
        <v>330</v>
      </c>
      <c r="J1" s="308"/>
      <c r="K1" s="233" t="s">
        <v>331</v>
      </c>
      <c r="L1" s="232">
        <v>21070</v>
      </c>
      <c r="M1" s="231"/>
      <c r="N1" s="231"/>
    </row>
    <row r="2" spans="1:15" s="69" customFormat="1" ht="34.5" customHeight="1" x14ac:dyDescent="0.25">
      <c r="A2" s="143" t="s">
        <v>332</v>
      </c>
      <c r="B2" s="143" t="s">
        <v>333</v>
      </c>
      <c r="C2" s="143" t="s">
        <v>840</v>
      </c>
      <c r="D2" s="143" t="s">
        <v>334</v>
      </c>
      <c r="E2" s="143" t="s">
        <v>335</v>
      </c>
      <c r="F2" s="143" t="s">
        <v>336</v>
      </c>
      <c r="G2" s="143" t="s">
        <v>337</v>
      </c>
      <c r="H2" s="68"/>
      <c r="I2" s="140" t="s">
        <v>338</v>
      </c>
      <c r="J2" s="140" t="s">
        <v>339</v>
      </c>
      <c r="K2" s="140" t="s">
        <v>340</v>
      </c>
      <c r="L2" s="141" t="s">
        <v>8</v>
      </c>
      <c r="M2" s="140" t="s">
        <v>341</v>
      </c>
      <c r="N2" s="140" t="s">
        <v>342</v>
      </c>
    </row>
    <row r="3" spans="1:15" s="68" customFormat="1" ht="16.5" x14ac:dyDescent="0.25">
      <c r="A3" s="70" t="s">
        <v>343</v>
      </c>
      <c r="B3" s="71"/>
      <c r="C3" s="71"/>
      <c r="D3" s="71"/>
      <c r="E3" s="71">
        <v>13</v>
      </c>
      <c r="F3" s="72"/>
      <c r="G3" s="72"/>
      <c r="I3" s="71">
        <v>11</v>
      </c>
      <c r="J3" s="73" t="s">
        <v>344</v>
      </c>
      <c r="K3" s="73"/>
      <c r="L3" s="73"/>
      <c r="M3" s="71"/>
      <c r="N3" s="72"/>
    </row>
    <row r="4" spans="1:15" s="68" customFormat="1" ht="16.5" x14ac:dyDescent="0.25">
      <c r="A4" s="70" t="s">
        <v>345</v>
      </c>
      <c r="B4" s="71"/>
      <c r="C4" s="71"/>
      <c r="D4" s="71"/>
      <c r="E4" s="71">
        <v>25</v>
      </c>
      <c r="F4" s="72"/>
      <c r="G4" s="72"/>
      <c r="I4" s="71">
        <v>22</v>
      </c>
      <c r="J4" s="73" t="s">
        <v>346</v>
      </c>
      <c r="K4" s="73"/>
      <c r="L4" s="73"/>
      <c r="M4" s="71"/>
      <c r="N4" s="72"/>
    </row>
    <row r="5" spans="1:15" s="68" customFormat="1" ht="16.5" x14ac:dyDescent="0.25">
      <c r="A5" s="70" t="s">
        <v>347</v>
      </c>
      <c r="B5" s="71"/>
      <c r="C5" s="71"/>
      <c r="D5" s="71"/>
      <c r="E5" s="71">
        <v>31</v>
      </c>
      <c r="F5" s="72"/>
      <c r="G5" s="72"/>
      <c r="I5" s="71">
        <v>33</v>
      </c>
      <c r="J5" s="73" t="s">
        <v>348</v>
      </c>
      <c r="K5" s="73"/>
      <c r="L5" s="73"/>
      <c r="M5" s="71"/>
      <c r="N5" s="72"/>
    </row>
    <row r="6" spans="1:15" s="68" customFormat="1" ht="16.5" x14ac:dyDescent="0.25">
      <c r="A6" s="70" t="s">
        <v>349</v>
      </c>
      <c r="B6" s="71"/>
      <c r="C6" s="71"/>
      <c r="D6" s="71"/>
      <c r="E6" s="71">
        <v>33</v>
      </c>
      <c r="F6" s="72"/>
      <c r="G6" s="72"/>
      <c r="I6" s="71">
        <v>44</v>
      </c>
      <c r="J6" s="73" t="s">
        <v>350</v>
      </c>
      <c r="K6" s="73"/>
      <c r="L6" s="73"/>
      <c r="M6" s="71"/>
      <c r="N6" s="72"/>
    </row>
    <row r="7" spans="1:15" s="68" customFormat="1" ht="16.5" x14ac:dyDescent="0.25">
      <c r="A7" s="70" t="s">
        <v>347</v>
      </c>
      <c r="B7" s="71"/>
      <c r="C7" s="71"/>
      <c r="D7" s="71"/>
      <c r="E7" s="71">
        <v>19</v>
      </c>
      <c r="F7" s="72"/>
      <c r="G7" s="72"/>
    </row>
    <row r="8" spans="1:15" s="68" customFormat="1" ht="16.5" x14ac:dyDescent="0.25">
      <c r="A8" s="70" t="s">
        <v>351</v>
      </c>
      <c r="B8" s="71"/>
      <c r="C8" s="71"/>
      <c r="D8" s="71"/>
      <c r="E8" s="71">
        <v>14</v>
      </c>
      <c r="F8" s="72"/>
      <c r="G8" s="72"/>
      <c r="I8" s="303" t="s">
        <v>352</v>
      </c>
      <c r="J8" s="303"/>
      <c r="K8" s="303"/>
    </row>
    <row r="9" spans="1:15" s="68" customFormat="1" ht="16.5" x14ac:dyDescent="0.25">
      <c r="A9" s="70" t="s">
        <v>354</v>
      </c>
      <c r="B9" s="71"/>
      <c r="C9" s="71"/>
      <c r="D9" s="71"/>
      <c r="E9" s="71">
        <v>31</v>
      </c>
      <c r="F9" s="72"/>
      <c r="G9" s="72"/>
      <c r="I9" s="142" t="s">
        <v>21</v>
      </c>
      <c r="J9" s="142" t="s">
        <v>22</v>
      </c>
      <c r="K9" s="142" t="s">
        <v>355</v>
      </c>
    </row>
    <row r="10" spans="1:15" s="68" customFormat="1" ht="16.5" x14ac:dyDescent="0.25">
      <c r="A10" s="70" t="s">
        <v>359</v>
      </c>
      <c r="B10" s="71"/>
      <c r="C10" s="71"/>
      <c r="D10" s="71"/>
      <c r="E10" s="71">
        <v>24</v>
      </c>
      <c r="F10" s="72"/>
      <c r="G10" s="72"/>
      <c r="I10" s="71" t="s">
        <v>50</v>
      </c>
      <c r="J10" s="71" t="s">
        <v>360</v>
      </c>
      <c r="K10" s="71">
        <v>115</v>
      </c>
    </row>
    <row r="11" spans="1:15" s="68" customFormat="1" ht="16.5" x14ac:dyDescent="0.25">
      <c r="A11" s="70" t="s">
        <v>364</v>
      </c>
      <c r="B11" s="71"/>
      <c r="C11" s="71"/>
      <c r="D11" s="71"/>
      <c r="E11" s="71">
        <v>11</v>
      </c>
      <c r="F11" s="72"/>
      <c r="G11" s="72"/>
      <c r="I11" s="71" t="s">
        <v>365</v>
      </c>
      <c r="J11" s="71" t="s">
        <v>366</v>
      </c>
      <c r="K11" s="71">
        <v>321</v>
      </c>
      <c r="M11" s="74"/>
    </row>
    <row r="12" spans="1:15" s="68" customFormat="1" ht="16.5" x14ac:dyDescent="0.25">
      <c r="A12" s="70" t="s">
        <v>367</v>
      </c>
      <c r="B12" s="71"/>
      <c r="C12" s="71"/>
      <c r="D12" s="71"/>
      <c r="E12" s="71">
        <v>21</v>
      </c>
      <c r="F12" s="72"/>
      <c r="G12" s="72"/>
      <c r="I12" s="71" t="s">
        <v>368</v>
      </c>
      <c r="J12" s="71" t="s">
        <v>369</v>
      </c>
      <c r="K12" s="71">
        <v>185</v>
      </c>
      <c r="M12" s="74"/>
    </row>
    <row r="13" spans="1:15" s="68" customFormat="1" ht="16.5" x14ac:dyDescent="0.25">
      <c r="A13" s="70" t="s">
        <v>364</v>
      </c>
      <c r="B13" s="71"/>
      <c r="C13" s="71"/>
      <c r="D13" s="71"/>
      <c r="E13" s="71">
        <v>19</v>
      </c>
      <c r="F13" s="72"/>
      <c r="G13" s="72"/>
      <c r="I13" s="71" t="s">
        <v>370</v>
      </c>
      <c r="J13" s="71" t="s">
        <v>371</v>
      </c>
      <c r="K13" s="71">
        <v>965</v>
      </c>
    </row>
    <row r="14" spans="1:15" s="68" customFormat="1" ht="16.5" x14ac:dyDescent="0.25">
      <c r="A14" s="70" t="s">
        <v>372</v>
      </c>
      <c r="B14" s="71"/>
      <c r="C14" s="71"/>
      <c r="D14" s="71"/>
      <c r="E14" s="71">
        <v>39</v>
      </c>
      <c r="F14" s="72"/>
      <c r="G14" s="72"/>
      <c r="I14" s="71" t="s">
        <v>373</v>
      </c>
      <c r="J14" s="71" t="s">
        <v>374</v>
      </c>
      <c r="K14" s="71">
        <v>510</v>
      </c>
    </row>
    <row r="15" spans="1:15" s="68" customFormat="1" ht="16.5" x14ac:dyDescent="0.25">
      <c r="A15" s="70" t="s">
        <v>375</v>
      </c>
      <c r="B15" s="71"/>
      <c r="C15" s="71"/>
      <c r="D15" s="71"/>
      <c r="E15" s="71">
        <v>33</v>
      </c>
      <c r="F15" s="72"/>
      <c r="G15" s="72"/>
    </row>
    <row r="16" spans="1:15" s="68" customFormat="1" ht="16.5" x14ac:dyDescent="0.25">
      <c r="A16" s="70" t="s">
        <v>376</v>
      </c>
      <c r="B16" s="71"/>
      <c r="C16" s="71"/>
      <c r="D16" s="71"/>
      <c r="E16" s="71">
        <v>37</v>
      </c>
      <c r="F16" s="72"/>
      <c r="G16" s="72"/>
      <c r="L16"/>
      <c r="M16"/>
      <c r="N16"/>
      <c r="O16"/>
    </row>
    <row r="17" spans="1:15" s="68" customFormat="1" ht="16.5" x14ac:dyDescent="0.25">
      <c r="A17" s="70" t="s">
        <v>376</v>
      </c>
      <c r="B17" s="71"/>
      <c r="C17" s="71"/>
      <c r="D17" s="71"/>
      <c r="E17" s="71">
        <v>21</v>
      </c>
      <c r="F17" s="72"/>
      <c r="G17" s="72"/>
      <c r="I17" s="304" t="s">
        <v>353</v>
      </c>
      <c r="J17" s="305"/>
      <c r="K17" s="306"/>
      <c r="O17"/>
    </row>
    <row r="18" spans="1:15" s="68" customFormat="1" ht="16.5" x14ac:dyDescent="0.25">
      <c r="A18" s="70" t="s">
        <v>378</v>
      </c>
      <c r="B18" s="71"/>
      <c r="C18" s="71"/>
      <c r="D18" s="71"/>
      <c r="E18" s="71">
        <v>5</v>
      </c>
      <c r="F18" s="72"/>
      <c r="G18" s="72"/>
      <c r="I18" s="200" t="s">
        <v>356</v>
      </c>
      <c r="J18" s="200" t="s">
        <v>357</v>
      </c>
      <c r="K18" s="200" t="s">
        <v>358</v>
      </c>
      <c r="O18"/>
    </row>
    <row r="19" spans="1:15" s="68" customFormat="1" ht="16.5" x14ac:dyDescent="0.25">
      <c r="A19" s="70" t="s">
        <v>379</v>
      </c>
      <c r="B19" s="71"/>
      <c r="C19" s="71"/>
      <c r="D19" s="71"/>
      <c r="E19" s="71">
        <v>14</v>
      </c>
      <c r="F19" s="72"/>
      <c r="G19" s="72"/>
      <c r="I19" s="194" t="s">
        <v>361</v>
      </c>
      <c r="J19" s="194" t="s">
        <v>362</v>
      </c>
      <c r="K19" s="194" t="s">
        <v>363</v>
      </c>
      <c r="O19"/>
    </row>
    <row r="20" spans="1:15" s="68" customFormat="1" ht="16.5" x14ac:dyDescent="0.25">
      <c r="A20" s="70" t="s">
        <v>380</v>
      </c>
      <c r="B20" s="71"/>
      <c r="C20" s="71"/>
      <c r="D20" s="71"/>
      <c r="E20" s="71">
        <v>21</v>
      </c>
      <c r="F20" s="72"/>
      <c r="G20" s="72"/>
      <c r="L20"/>
      <c r="M20"/>
      <c r="N20"/>
      <c r="O20"/>
    </row>
    <row r="21" spans="1:15" s="68" customFormat="1" ht="16.5" x14ac:dyDescent="0.25">
      <c r="L21"/>
      <c r="M21"/>
      <c r="N21"/>
      <c r="O21"/>
    </row>
    <row r="22" spans="1:15" s="68" customFormat="1" ht="16.5" x14ac:dyDescent="0.25">
      <c r="A22" s="75"/>
      <c r="I22" s="192" t="s">
        <v>377</v>
      </c>
      <c r="J22" s="193" t="s">
        <v>319</v>
      </c>
      <c r="L22"/>
      <c r="M22"/>
      <c r="N22"/>
      <c r="O22"/>
    </row>
    <row r="23" spans="1:15" s="76" customFormat="1" ht="18.75" x14ac:dyDescent="0.3">
      <c r="I23" s="142" t="s">
        <v>22</v>
      </c>
      <c r="J23" s="142" t="s">
        <v>323</v>
      </c>
      <c r="L23"/>
      <c r="M23"/>
      <c r="N23"/>
      <c r="O23"/>
    </row>
    <row r="24" spans="1:15" s="76" customFormat="1" ht="18.75" x14ac:dyDescent="0.3">
      <c r="I24" s="71" t="s">
        <v>360</v>
      </c>
      <c r="J24" s="71"/>
    </row>
    <row r="25" spans="1:15" s="76" customFormat="1" ht="18.75" x14ac:dyDescent="0.3">
      <c r="I25" s="71" t="s">
        <v>366</v>
      </c>
      <c r="J25" s="71"/>
    </row>
    <row r="26" spans="1:15" s="76" customFormat="1" ht="18.75" x14ac:dyDescent="0.3">
      <c r="I26" s="71" t="s">
        <v>369</v>
      </c>
      <c r="J26" s="71"/>
      <c r="K26" s="68"/>
    </row>
    <row r="27" spans="1:15" s="76" customFormat="1" ht="18.75" x14ac:dyDescent="0.3">
      <c r="I27" s="71" t="s">
        <v>371</v>
      </c>
      <c r="J27" s="71"/>
      <c r="K27" s="68"/>
    </row>
    <row r="28" spans="1:15" s="76" customFormat="1" ht="18.75" x14ac:dyDescent="0.3">
      <c r="F28" s="77"/>
      <c r="I28" s="71" t="s">
        <v>374</v>
      </c>
      <c r="J28" s="71"/>
      <c r="K28" s="68"/>
    </row>
    <row r="29" spans="1:15" s="76" customFormat="1" ht="18.75" x14ac:dyDescent="0.3">
      <c r="K29" s="68"/>
    </row>
    <row r="30" spans="1:15" s="76" customFormat="1" ht="18.75" x14ac:dyDescent="0.3">
      <c r="I30" s="67"/>
      <c r="J30" s="67"/>
      <c r="K30" s="68"/>
    </row>
    <row r="31" spans="1:15" s="76" customFormat="1" ht="18.75" x14ac:dyDescent="0.3">
      <c r="I31" s="67"/>
      <c r="J31" s="67"/>
    </row>
    <row r="32" spans="1:15" s="76" customFormat="1" ht="18.75" x14ac:dyDescent="0.3">
      <c r="I32" s="67"/>
      <c r="J32" s="67"/>
    </row>
    <row r="33" spans="4:10" s="76" customFormat="1" ht="18.75" x14ac:dyDescent="0.3">
      <c r="I33" s="67"/>
      <c r="J33" s="67"/>
    </row>
    <row r="35" spans="4:10" ht="17.25" customHeight="1" x14ac:dyDescent="0.2"/>
    <row r="36" spans="4:10" ht="17.25" customHeight="1" x14ac:dyDescent="0.2"/>
    <row r="37" spans="4:10" ht="17.25" customHeight="1" x14ac:dyDescent="0.2"/>
    <row r="38" spans="4:10" ht="17.25" customHeight="1" x14ac:dyDescent="0.2"/>
    <row r="39" spans="4:10" ht="17.25" customHeight="1" x14ac:dyDescent="0.2"/>
    <row r="40" spans="4:10" ht="17.25" customHeight="1" x14ac:dyDescent="0.2">
      <c r="D40" s="78"/>
    </row>
    <row r="41" spans="4:10" ht="17.25" customHeight="1" x14ac:dyDescent="0.2">
      <c r="D41" s="78"/>
    </row>
    <row r="42" spans="4:10" ht="17.25" customHeight="1" x14ac:dyDescent="0.2">
      <c r="D42" s="78"/>
    </row>
    <row r="43" spans="4:10" ht="17.25" customHeight="1" x14ac:dyDescent="0.2">
      <c r="D43" s="78"/>
    </row>
    <row r="44" spans="4:10" ht="17.25" customHeight="1" x14ac:dyDescent="0.2"/>
    <row r="45" spans="4:10" ht="17.25" customHeight="1" x14ac:dyDescent="0.2"/>
  </sheetData>
  <mergeCells count="4">
    <mergeCell ref="A1:G1"/>
    <mergeCell ref="I8:K8"/>
    <mergeCell ref="I17:K17"/>
    <mergeCell ref="I1:J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31"/>
  <sheetViews>
    <sheetView zoomScale="98" zoomScaleNormal="98" workbookViewId="0">
      <selection activeCell="I31" sqref="I31"/>
    </sheetView>
  </sheetViews>
  <sheetFormatPr defaultRowHeight="12.75" x14ac:dyDescent="0.2"/>
  <cols>
    <col min="1" max="1" width="7.7109375" style="88" bestFit="1" customWidth="1"/>
    <col min="2" max="2" width="20.85546875" style="88" customWidth="1"/>
    <col min="3" max="3" width="17.140625" style="88" customWidth="1"/>
    <col min="4" max="4" width="15.7109375" style="88" bestFit="1" customWidth="1"/>
    <col min="5" max="5" width="13.7109375" style="88" customWidth="1"/>
    <col min="6" max="6" width="29.42578125" style="88" customWidth="1"/>
    <col min="7" max="7" width="22" style="88" bestFit="1" customWidth="1"/>
    <col min="8" max="8" width="19.5703125" style="88" customWidth="1"/>
    <col min="9" max="9" width="21" style="88" bestFit="1" customWidth="1"/>
    <col min="10" max="10" width="18.28515625" style="88" customWidth="1"/>
    <col min="11" max="11" width="22" style="88" bestFit="1" customWidth="1"/>
    <col min="12" max="12" width="15.28515625" style="88" customWidth="1"/>
    <col min="13" max="13" width="21" style="88" bestFit="1" customWidth="1"/>
    <col min="14" max="14" width="48" style="88" bestFit="1" customWidth="1"/>
    <col min="15" max="15" width="14.28515625" style="88" customWidth="1"/>
    <col min="16" max="16384" width="9.140625" style="88"/>
  </cols>
  <sheetData>
    <row r="1" spans="1:12" s="79" customFormat="1" ht="27" customHeight="1" x14ac:dyDescent="0.45">
      <c r="A1" s="313" t="s">
        <v>381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5"/>
    </row>
    <row r="2" spans="1:12" s="80" customFormat="1" ht="18.75" customHeight="1" x14ac:dyDescent="0.25">
      <c r="A2" s="147" t="s">
        <v>18</v>
      </c>
      <c r="B2" s="147" t="s">
        <v>338</v>
      </c>
      <c r="C2" s="147" t="s">
        <v>5</v>
      </c>
      <c r="D2" s="147" t="s">
        <v>382</v>
      </c>
      <c r="E2" s="147" t="s">
        <v>7</v>
      </c>
      <c r="F2" s="147" t="s">
        <v>383</v>
      </c>
      <c r="G2" s="147" t="s">
        <v>384</v>
      </c>
      <c r="H2" s="147" t="s">
        <v>385</v>
      </c>
      <c r="I2" s="147" t="s">
        <v>386</v>
      </c>
      <c r="J2" s="147" t="s">
        <v>217</v>
      </c>
      <c r="K2" s="147" t="s">
        <v>387</v>
      </c>
      <c r="L2" s="147" t="s">
        <v>342</v>
      </c>
    </row>
    <row r="3" spans="1:12" s="85" customFormat="1" ht="19.5" customHeight="1" x14ac:dyDescent="0.25">
      <c r="A3" s="82">
        <v>1</v>
      </c>
      <c r="B3" s="81" t="s">
        <v>388</v>
      </c>
      <c r="C3" s="82"/>
      <c r="D3" s="82"/>
      <c r="E3" s="83">
        <v>9.5500000000000007</v>
      </c>
      <c r="F3" s="82">
        <v>28</v>
      </c>
      <c r="G3" s="82"/>
      <c r="H3" s="82"/>
      <c r="I3" s="84"/>
      <c r="J3" s="84"/>
      <c r="K3" s="82"/>
      <c r="L3" s="82"/>
    </row>
    <row r="4" spans="1:12" s="85" customFormat="1" ht="19.5" customHeight="1" x14ac:dyDescent="0.25">
      <c r="A4" s="82">
        <v>2</v>
      </c>
      <c r="B4" s="81" t="s">
        <v>389</v>
      </c>
      <c r="C4" s="82"/>
      <c r="D4" s="82"/>
      <c r="E4" s="83">
        <v>2.65</v>
      </c>
      <c r="F4" s="82">
        <v>20</v>
      </c>
      <c r="G4" s="82"/>
      <c r="H4" s="82"/>
      <c r="I4" s="82"/>
      <c r="J4" s="84"/>
      <c r="K4" s="82"/>
      <c r="L4" s="82"/>
    </row>
    <row r="5" spans="1:12" s="85" customFormat="1" ht="19.5" customHeight="1" x14ac:dyDescent="0.25">
      <c r="A5" s="82">
        <v>3</v>
      </c>
      <c r="B5" s="81" t="s">
        <v>390</v>
      </c>
      <c r="C5" s="82"/>
      <c r="D5" s="82"/>
      <c r="E5" s="83">
        <v>4.84</v>
      </c>
      <c r="F5" s="82">
        <v>21</v>
      </c>
      <c r="G5" s="82"/>
      <c r="H5" s="82"/>
      <c r="I5" s="82"/>
      <c r="J5" s="84"/>
      <c r="K5" s="82"/>
      <c r="L5" s="82"/>
    </row>
    <row r="6" spans="1:12" s="85" customFormat="1" ht="19.5" customHeight="1" x14ac:dyDescent="0.25">
      <c r="A6" s="82">
        <v>4</v>
      </c>
      <c r="B6" s="81" t="s">
        <v>391</v>
      </c>
      <c r="C6" s="82"/>
      <c r="D6" s="82"/>
      <c r="E6" s="83">
        <v>7.76</v>
      </c>
      <c r="F6" s="82">
        <v>26</v>
      </c>
      <c r="G6" s="82"/>
      <c r="H6" s="82"/>
      <c r="I6" s="82"/>
      <c r="J6" s="84"/>
      <c r="K6" s="82"/>
      <c r="L6" s="82"/>
    </row>
    <row r="7" spans="1:12" s="85" customFormat="1" ht="19.5" customHeight="1" x14ac:dyDescent="0.25">
      <c r="A7" s="82">
        <v>5</v>
      </c>
      <c r="B7" s="81" t="s">
        <v>392</v>
      </c>
      <c r="C7" s="82"/>
      <c r="D7" s="82"/>
      <c r="E7" s="83">
        <v>7.76</v>
      </c>
      <c r="F7" s="82">
        <v>23</v>
      </c>
      <c r="G7" s="82"/>
      <c r="H7" s="82"/>
      <c r="I7" s="82"/>
      <c r="J7" s="84"/>
      <c r="K7" s="82"/>
      <c r="L7" s="82"/>
    </row>
    <row r="8" spans="1:12" s="85" customFormat="1" ht="19.5" customHeight="1" x14ac:dyDescent="0.25">
      <c r="A8" s="82">
        <v>6</v>
      </c>
      <c r="B8" s="81" t="s">
        <v>393</v>
      </c>
      <c r="C8" s="82"/>
      <c r="D8" s="82"/>
      <c r="E8" s="83">
        <v>2.06</v>
      </c>
      <c r="F8" s="82">
        <v>28</v>
      </c>
      <c r="G8" s="82"/>
      <c r="H8" s="82"/>
      <c r="I8" s="82"/>
      <c r="J8" s="84"/>
      <c r="K8" s="82"/>
      <c r="L8" s="82"/>
    </row>
    <row r="9" spans="1:12" s="85" customFormat="1" ht="19.5" customHeight="1" x14ac:dyDescent="0.25">
      <c r="A9" s="82">
        <v>7</v>
      </c>
      <c r="B9" s="81" t="s">
        <v>394</v>
      </c>
      <c r="C9" s="82"/>
      <c r="D9" s="82"/>
      <c r="E9" s="83">
        <v>6.52</v>
      </c>
      <c r="F9" s="82">
        <v>30</v>
      </c>
      <c r="G9" s="82"/>
      <c r="H9" s="82"/>
      <c r="I9" s="82"/>
      <c r="J9" s="84"/>
      <c r="K9" s="82"/>
      <c r="L9" s="82"/>
    </row>
    <row r="10" spans="1:12" s="85" customFormat="1" ht="19.5" customHeight="1" x14ac:dyDescent="0.25">
      <c r="A10" s="82">
        <v>8</v>
      </c>
      <c r="B10" s="81" t="s">
        <v>395</v>
      </c>
      <c r="C10" s="82"/>
      <c r="D10" s="82"/>
      <c r="E10" s="83">
        <v>6.9</v>
      </c>
      <c r="F10" s="82">
        <v>25</v>
      </c>
      <c r="G10" s="82"/>
      <c r="H10" s="82"/>
      <c r="I10" s="82"/>
      <c r="J10" s="84"/>
      <c r="K10" s="82"/>
      <c r="L10" s="82"/>
    </row>
    <row r="11" spans="1:12" s="85" customFormat="1" ht="19.5" customHeight="1" x14ac:dyDescent="0.25">
      <c r="A11" s="82">
        <v>9</v>
      </c>
      <c r="B11" s="81" t="s">
        <v>396</v>
      </c>
      <c r="C11" s="82"/>
      <c r="D11" s="82"/>
      <c r="E11" s="83">
        <v>4.0999999999999996</v>
      </c>
      <c r="F11" s="82">
        <v>26</v>
      </c>
      <c r="G11" s="82"/>
      <c r="H11" s="82"/>
      <c r="I11" s="82"/>
      <c r="J11" s="84"/>
      <c r="K11" s="82"/>
      <c r="L11" s="82"/>
    </row>
    <row r="12" spans="1:12" s="85" customFormat="1" ht="19.5" customHeight="1" x14ac:dyDescent="0.25">
      <c r="A12" s="82">
        <v>10</v>
      </c>
      <c r="B12" s="81" t="s">
        <v>397</v>
      </c>
      <c r="C12" s="82"/>
      <c r="D12" s="82"/>
      <c r="E12" s="83">
        <v>3.52</v>
      </c>
      <c r="F12" s="82">
        <v>17</v>
      </c>
      <c r="G12" s="82"/>
      <c r="H12" s="82"/>
      <c r="I12" s="82"/>
      <c r="J12" s="84"/>
      <c r="K12" s="82"/>
      <c r="L12" s="82"/>
    </row>
    <row r="13" spans="1:12" s="85" customFormat="1" ht="19.5" customHeight="1" x14ac:dyDescent="0.25">
      <c r="A13" s="82">
        <v>11</v>
      </c>
      <c r="B13" s="81" t="s">
        <v>398</v>
      </c>
      <c r="C13" s="82"/>
      <c r="D13" s="82"/>
      <c r="E13" s="83">
        <v>7.9</v>
      </c>
      <c r="F13" s="82">
        <v>21</v>
      </c>
      <c r="G13" s="82"/>
      <c r="H13" s="82"/>
      <c r="I13" s="82"/>
      <c r="J13" s="84"/>
      <c r="K13" s="82"/>
      <c r="L13" s="82"/>
    </row>
    <row r="14" spans="1:12" s="85" customFormat="1" ht="19.5" customHeight="1" x14ac:dyDescent="0.25">
      <c r="A14" s="82">
        <v>12</v>
      </c>
      <c r="B14" s="81" t="s">
        <v>399</v>
      </c>
      <c r="C14" s="82"/>
      <c r="D14" s="82"/>
      <c r="E14" s="83">
        <v>4.8099999999999996</v>
      </c>
      <c r="F14" s="82">
        <v>24</v>
      </c>
      <c r="G14" s="82"/>
      <c r="H14" s="82"/>
      <c r="I14" s="82"/>
      <c r="J14" s="84"/>
      <c r="K14" s="82"/>
      <c r="L14" s="82"/>
    </row>
    <row r="15" spans="1:12" s="85" customFormat="1" ht="19.5" customHeight="1" x14ac:dyDescent="0.25">
      <c r="A15" s="82">
        <v>13</v>
      </c>
      <c r="B15" s="81" t="s">
        <v>400</v>
      </c>
      <c r="C15" s="82"/>
      <c r="D15" s="82"/>
      <c r="E15" s="83">
        <v>5.43</v>
      </c>
      <c r="F15" s="82">
        <v>29</v>
      </c>
      <c r="G15" s="82"/>
      <c r="H15" s="82"/>
      <c r="I15" s="82"/>
      <c r="J15" s="84"/>
      <c r="K15" s="82"/>
      <c r="L15" s="82"/>
    </row>
    <row r="16" spans="1:12" s="85" customFormat="1" ht="19.5" customHeight="1" x14ac:dyDescent="0.25">
      <c r="A16" s="82">
        <v>14</v>
      </c>
      <c r="B16" s="81" t="s">
        <v>401</v>
      </c>
      <c r="C16" s="82"/>
      <c r="D16" s="82"/>
      <c r="E16" s="83">
        <v>1.57</v>
      </c>
      <c r="F16" s="82">
        <v>24</v>
      </c>
      <c r="G16" s="82"/>
      <c r="H16" s="82"/>
      <c r="I16" s="82"/>
      <c r="J16" s="84"/>
      <c r="K16" s="82"/>
      <c r="L16" s="82"/>
    </row>
    <row r="17" spans="1:12" s="85" customFormat="1" ht="19.5" customHeight="1" x14ac:dyDescent="0.25">
      <c r="A17" s="82">
        <v>15</v>
      </c>
      <c r="B17" s="81" t="s">
        <v>402</v>
      </c>
      <c r="C17" s="82"/>
      <c r="D17" s="82"/>
      <c r="E17" s="83">
        <v>8.6199999999999992</v>
      </c>
      <c r="F17" s="82">
        <v>26</v>
      </c>
      <c r="G17" s="82"/>
      <c r="H17" s="82"/>
      <c r="I17" s="82"/>
      <c r="J17" s="84"/>
      <c r="K17" s="82"/>
      <c r="L17" s="82"/>
    </row>
    <row r="18" spans="1:12" s="85" customFormat="1" ht="15" customHeight="1" x14ac:dyDescent="0.2">
      <c r="J18" s="86"/>
    </row>
    <row r="19" spans="1:12" s="85" customFormat="1" ht="16.5" customHeight="1" x14ac:dyDescent="0.3">
      <c r="B19" s="312" t="s">
        <v>330</v>
      </c>
      <c r="C19" s="312"/>
      <c r="D19" s="312"/>
      <c r="E19" s="67"/>
      <c r="F19" s="319" t="s">
        <v>404</v>
      </c>
      <c r="G19" s="320"/>
      <c r="H19" s="320"/>
      <c r="I19" s="321"/>
      <c r="J19" s="86"/>
    </row>
    <row r="20" spans="1:12" s="85" customFormat="1" ht="17.25" customHeight="1" x14ac:dyDescent="0.25">
      <c r="B20" s="81" t="s">
        <v>73</v>
      </c>
      <c r="C20" s="81" t="s">
        <v>74</v>
      </c>
      <c r="D20" s="81" t="s">
        <v>75</v>
      </c>
      <c r="E20" s="67"/>
      <c r="F20" s="144" t="s">
        <v>5</v>
      </c>
      <c r="G20" s="144" t="s">
        <v>409</v>
      </c>
      <c r="H20" s="144" t="s">
        <v>217</v>
      </c>
      <c r="I20" s="144" t="s">
        <v>410</v>
      </c>
    </row>
    <row r="21" spans="1:12" s="85" customFormat="1" ht="17.25" customHeight="1" x14ac:dyDescent="0.2">
      <c r="B21" s="187" t="s">
        <v>405</v>
      </c>
      <c r="C21" s="187" t="s">
        <v>406</v>
      </c>
      <c r="D21" s="187" t="s">
        <v>407</v>
      </c>
      <c r="E21" s="67"/>
      <c r="F21" s="190" t="s">
        <v>405</v>
      </c>
      <c r="G21" s="82"/>
      <c r="H21" s="82"/>
      <c r="I21" s="82"/>
    </row>
    <row r="22" spans="1:12" s="85" customFormat="1" ht="17.25" customHeight="1" x14ac:dyDescent="0.2">
      <c r="A22" s="67"/>
      <c r="B22" s="67"/>
      <c r="C22" s="67"/>
      <c r="D22" s="67"/>
      <c r="E22" s="67"/>
      <c r="F22" s="190" t="s">
        <v>406</v>
      </c>
      <c r="G22" s="82"/>
      <c r="H22" s="82"/>
      <c r="I22" s="82"/>
    </row>
    <row r="23" spans="1:12" s="85" customFormat="1" ht="17.25" customHeight="1" x14ac:dyDescent="0.3">
      <c r="A23" s="67"/>
      <c r="B23" s="316" t="s">
        <v>352</v>
      </c>
      <c r="C23" s="317"/>
      <c r="D23" s="318"/>
      <c r="E23" s="67"/>
      <c r="F23" s="190" t="s">
        <v>407</v>
      </c>
      <c r="G23" s="82"/>
      <c r="H23" s="82"/>
      <c r="I23" s="82"/>
    </row>
    <row r="24" spans="1:12" s="85" customFormat="1" ht="17.25" customHeight="1" x14ac:dyDescent="0.25">
      <c r="A24" s="67"/>
      <c r="B24" s="81" t="s">
        <v>403</v>
      </c>
      <c r="C24" s="81" t="s">
        <v>382</v>
      </c>
      <c r="D24" s="81" t="s">
        <v>384</v>
      </c>
      <c r="E24" s="67"/>
      <c r="F24" s="145"/>
    </row>
    <row r="25" spans="1:12" s="85" customFormat="1" ht="17.25" customHeight="1" x14ac:dyDescent="0.25">
      <c r="A25" s="67"/>
      <c r="B25" s="188" t="s">
        <v>263</v>
      </c>
      <c r="C25" s="82" t="s">
        <v>408</v>
      </c>
      <c r="D25" s="189">
        <v>5000000</v>
      </c>
      <c r="E25" s="67"/>
      <c r="F25" s="322" t="s">
        <v>247</v>
      </c>
      <c r="G25" s="323"/>
      <c r="H25" s="323"/>
      <c r="I25" s="324"/>
    </row>
    <row r="26" spans="1:12" s="85" customFormat="1" ht="21" customHeight="1" x14ac:dyDescent="0.25">
      <c r="B26" s="188" t="s">
        <v>411</v>
      </c>
      <c r="C26" s="82" t="s">
        <v>412</v>
      </c>
      <c r="D26" s="189">
        <v>4000000</v>
      </c>
      <c r="E26" s="146"/>
      <c r="F26" s="309" t="s">
        <v>419</v>
      </c>
      <c r="G26" s="310"/>
      <c r="H26" s="311"/>
      <c r="I26" s="191"/>
    </row>
    <row r="27" spans="1:12" s="85" customFormat="1" ht="21" customHeight="1" x14ac:dyDescent="0.25">
      <c r="B27" s="188" t="s">
        <v>413</v>
      </c>
      <c r="C27" s="82" t="s">
        <v>414</v>
      </c>
      <c r="D27" s="189">
        <v>3500000</v>
      </c>
      <c r="E27" s="146"/>
      <c r="F27" s="309" t="s">
        <v>420</v>
      </c>
      <c r="G27" s="310"/>
      <c r="H27" s="311"/>
      <c r="I27" s="191"/>
    </row>
    <row r="28" spans="1:12" s="79" customFormat="1" ht="18.75" x14ac:dyDescent="0.25">
      <c r="B28" s="188" t="s">
        <v>415</v>
      </c>
      <c r="C28" s="82" t="s">
        <v>416</v>
      </c>
      <c r="D28" s="189">
        <v>3000000</v>
      </c>
      <c r="F28" s="309" t="s">
        <v>421</v>
      </c>
      <c r="G28" s="310"/>
      <c r="H28" s="311"/>
      <c r="I28" s="191"/>
    </row>
    <row r="29" spans="1:12" s="79" customFormat="1" ht="23.25" x14ac:dyDescent="0.35">
      <c r="B29" s="188" t="s">
        <v>417</v>
      </c>
      <c r="C29" s="82" t="s">
        <v>418</v>
      </c>
      <c r="D29" s="189">
        <v>0</v>
      </c>
      <c r="E29" s="87"/>
      <c r="F29" s="87"/>
    </row>
    <row r="30" spans="1:12" s="79" customFormat="1" ht="23.25" x14ac:dyDescent="0.35">
      <c r="C30" s="87"/>
      <c r="D30" s="87"/>
      <c r="E30" s="87"/>
      <c r="F30" s="87"/>
      <c r="G30" s="87"/>
      <c r="H30" s="87"/>
      <c r="J30" s="87"/>
      <c r="K30" s="87"/>
      <c r="L30" s="87"/>
    </row>
    <row r="31" spans="1:12" s="79" customFormat="1" ht="23.25" x14ac:dyDescent="0.35">
      <c r="C31" s="87"/>
      <c r="D31" s="87"/>
      <c r="E31" s="87"/>
      <c r="F31" s="87"/>
      <c r="G31" s="87"/>
      <c r="H31" s="87"/>
      <c r="J31" s="87"/>
      <c r="K31" s="87"/>
      <c r="L31" s="87"/>
    </row>
  </sheetData>
  <mergeCells count="8">
    <mergeCell ref="F26:H26"/>
    <mergeCell ref="F27:H27"/>
    <mergeCell ref="F28:H28"/>
    <mergeCell ref="B19:D19"/>
    <mergeCell ref="A1:L1"/>
    <mergeCell ref="B23:D23"/>
    <mergeCell ref="F19:I19"/>
    <mergeCell ref="F25:I2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selection activeCell="G8" sqref="G8"/>
    </sheetView>
  </sheetViews>
  <sheetFormatPr defaultRowHeight="12.75" x14ac:dyDescent="0.2"/>
  <cols>
    <col min="1" max="1" width="7" style="95" bestFit="1" customWidth="1"/>
    <col min="2" max="2" width="8.28515625" style="95" bestFit="1" customWidth="1"/>
    <col min="3" max="3" width="11.5703125" style="95" bestFit="1" customWidth="1"/>
    <col min="4" max="4" width="14.42578125" style="95" bestFit="1" customWidth="1"/>
    <col min="5" max="5" width="8.140625" style="95" bestFit="1" customWidth="1"/>
    <col min="6" max="6" width="25.140625" style="95" bestFit="1" customWidth="1"/>
    <col min="7" max="7" width="22.7109375" style="95" bestFit="1" customWidth="1"/>
    <col min="8" max="8" width="13.42578125" style="95" bestFit="1" customWidth="1"/>
    <col min="9" max="9" width="8.42578125" style="95" bestFit="1" customWidth="1"/>
    <col min="10" max="10" width="12.85546875" style="95" bestFit="1" customWidth="1"/>
    <col min="11" max="11" width="8.7109375" style="95" bestFit="1" customWidth="1"/>
    <col min="12" max="12" width="15.28515625" style="95" bestFit="1" customWidth="1"/>
    <col min="13" max="16384" width="9.140625" style="95"/>
  </cols>
  <sheetData>
    <row r="1" spans="1:12" s="94" customFormat="1" x14ac:dyDescent="0.2">
      <c r="A1" s="94" t="s">
        <v>439</v>
      </c>
      <c r="B1" s="94" t="s">
        <v>440</v>
      </c>
      <c r="C1" s="94" t="s">
        <v>441</v>
      </c>
      <c r="D1" s="94" t="s">
        <v>442</v>
      </c>
      <c r="E1" s="94" t="s">
        <v>443</v>
      </c>
      <c r="F1" s="94" t="s">
        <v>444</v>
      </c>
      <c r="G1" s="94" t="s">
        <v>445</v>
      </c>
      <c r="H1" s="94" t="s">
        <v>446</v>
      </c>
      <c r="I1" s="94" t="s">
        <v>447</v>
      </c>
      <c r="J1" s="94" t="s">
        <v>448</v>
      </c>
    </row>
    <row r="2" spans="1:12" x14ac:dyDescent="0.2">
      <c r="A2" s="95">
        <v>11079</v>
      </c>
      <c r="B2" s="95" t="s">
        <v>449</v>
      </c>
      <c r="C2" s="96">
        <v>40548</v>
      </c>
      <c r="D2" s="96">
        <v>40550</v>
      </c>
      <c r="E2" s="97">
        <v>18</v>
      </c>
      <c r="F2" s="95" t="s">
        <v>450</v>
      </c>
      <c r="G2" s="95" t="s">
        <v>451</v>
      </c>
      <c r="H2" s="95" t="s">
        <v>452</v>
      </c>
      <c r="I2" s="95" t="s">
        <v>453</v>
      </c>
      <c r="J2" s="95" t="s">
        <v>454</v>
      </c>
    </row>
    <row r="3" spans="1:12" x14ac:dyDescent="0.2">
      <c r="A3" s="95">
        <v>11080</v>
      </c>
      <c r="B3" s="95" t="s">
        <v>455</v>
      </c>
      <c r="C3" s="96">
        <v>40548</v>
      </c>
      <c r="D3" s="96">
        <v>40549</v>
      </c>
      <c r="E3" s="97">
        <v>13.25</v>
      </c>
      <c r="F3" s="95" t="s">
        <v>456</v>
      </c>
      <c r="G3" s="95" t="s">
        <v>457</v>
      </c>
      <c r="H3" s="95" t="s">
        <v>458</v>
      </c>
      <c r="I3" s="95" t="s">
        <v>459</v>
      </c>
      <c r="J3" s="95" t="s">
        <v>460</v>
      </c>
    </row>
    <row r="4" spans="1:12" x14ac:dyDescent="0.2">
      <c r="A4" s="95">
        <v>11081</v>
      </c>
      <c r="B4" s="95" t="s">
        <v>461</v>
      </c>
      <c r="C4" s="96">
        <v>40549</v>
      </c>
      <c r="D4" s="96">
        <v>40550</v>
      </c>
      <c r="E4" s="97">
        <v>8.9499999999999993</v>
      </c>
      <c r="F4" s="95" t="s">
        <v>462</v>
      </c>
      <c r="G4" s="95" t="s">
        <v>463</v>
      </c>
      <c r="H4" s="95" t="s">
        <v>464</v>
      </c>
      <c r="I4" s="95" t="s">
        <v>465</v>
      </c>
      <c r="J4" s="95" t="s">
        <v>466</v>
      </c>
    </row>
    <row r="5" spans="1:12" x14ac:dyDescent="0.2">
      <c r="A5" s="95">
        <v>11082</v>
      </c>
      <c r="B5" s="95" t="s">
        <v>467</v>
      </c>
      <c r="C5" s="96">
        <v>40549</v>
      </c>
      <c r="D5" s="96">
        <v>40551</v>
      </c>
      <c r="E5" s="97">
        <v>5.5</v>
      </c>
      <c r="F5" s="95" t="s">
        <v>468</v>
      </c>
      <c r="G5" s="95" t="s">
        <v>469</v>
      </c>
      <c r="H5" s="95" t="s">
        <v>470</v>
      </c>
      <c r="I5" s="95" t="s">
        <v>373</v>
      </c>
      <c r="J5" s="95" t="s">
        <v>471</v>
      </c>
      <c r="L5" s="96"/>
    </row>
    <row r="6" spans="1:12" x14ac:dyDescent="0.2">
      <c r="A6" s="95">
        <v>11083</v>
      </c>
      <c r="B6" s="95" t="s">
        <v>472</v>
      </c>
      <c r="C6" s="96">
        <v>40551</v>
      </c>
      <c r="D6" s="96">
        <v>40552</v>
      </c>
      <c r="E6" s="97">
        <v>28</v>
      </c>
      <c r="F6" s="95" t="s">
        <v>473</v>
      </c>
      <c r="G6" s="95" t="s">
        <v>474</v>
      </c>
      <c r="H6" s="95" t="s">
        <v>475</v>
      </c>
      <c r="I6" s="95" t="s">
        <v>373</v>
      </c>
      <c r="J6" s="95" t="s">
        <v>476</v>
      </c>
      <c r="L6" s="96"/>
    </row>
    <row r="7" spans="1:12" x14ac:dyDescent="0.2">
      <c r="A7" s="95">
        <v>11084</v>
      </c>
      <c r="B7" s="95" t="s">
        <v>477</v>
      </c>
      <c r="C7" s="96">
        <v>40555</v>
      </c>
      <c r="D7" s="96">
        <v>40557</v>
      </c>
      <c r="E7" s="97">
        <v>8.5</v>
      </c>
      <c r="F7" s="95" t="s">
        <v>478</v>
      </c>
      <c r="G7" s="95" t="s">
        <v>479</v>
      </c>
      <c r="H7" s="95" t="s">
        <v>480</v>
      </c>
      <c r="I7" s="95" t="s">
        <v>481</v>
      </c>
      <c r="J7" s="95" t="s">
        <v>482</v>
      </c>
    </row>
    <row r="8" spans="1:12" x14ac:dyDescent="0.2">
      <c r="A8" s="95">
        <v>11085</v>
      </c>
      <c r="B8" s="95" t="s">
        <v>483</v>
      </c>
      <c r="C8" s="96">
        <v>40555</v>
      </c>
      <c r="D8" s="96">
        <v>40556</v>
      </c>
      <c r="E8" s="97">
        <v>3</v>
      </c>
      <c r="F8" s="95" t="s">
        <v>484</v>
      </c>
      <c r="G8" s="95" t="s">
        <v>485</v>
      </c>
      <c r="H8" s="95" t="s">
        <v>486</v>
      </c>
      <c r="I8" s="95" t="s">
        <v>487</v>
      </c>
      <c r="J8" s="95" t="s">
        <v>488</v>
      </c>
    </row>
    <row r="9" spans="1:12" x14ac:dyDescent="0.2">
      <c r="A9" s="95">
        <v>11086</v>
      </c>
      <c r="B9" s="95" t="s">
        <v>489</v>
      </c>
      <c r="C9" s="96">
        <v>40555</v>
      </c>
      <c r="D9" s="96">
        <v>40556</v>
      </c>
      <c r="E9" s="97">
        <v>6.95</v>
      </c>
      <c r="F9" s="95" t="s">
        <v>490</v>
      </c>
      <c r="G9" s="95" t="s">
        <v>491</v>
      </c>
      <c r="H9" s="95" t="s">
        <v>475</v>
      </c>
      <c r="I9" s="95" t="s">
        <v>373</v>
      </c>
      <c r="J9" s="95" t="s">
        <v>492</v>
      </c>
    </row>
    <row r="10" spans="1:12" x14ac:dyDescent="0.2">
      <c r="A10" s="95">
        <v>11087</v>
      </c>
      <c r="B10" s="95" t="s">
        <v>493</v>
      </c>
      <c r="C10" s="96">
        <v>40555</v>
      </c>
      <c r="D10" s="96">
        <v>40556</v>
      </c>
      <c r="E10" s="97">
        <v>20</v>
      </c>
      <c r="F10" s="95" t="s">
        <v>494</v>
      </c>
      <c r="G10" s="95" t="s">
        <v>495</v>
      </c>
      <c r="H10" s="95" t="s">
        <v>475</v>
      </c>
      <c r="I10" s="95" t="s">
        <v>373</v>
      </c>
      <c r="J10" s="95" t="s">
        <v>496</v>
      </c>
    </row>
    <row r="11" spans="1:12" x14ac:dyDescent="0.2">
      <c r="A11" s="95">
        <v>11088</v>
      </c>
      <c r="B11" s="95" t="s">
        <v>497</v>
      </c>
      <c r="C11" s="96">
        <v>40556</v>
      </c>
      <c r="D11" s="96">
        <v>40557</v>
      </c>
      <c r="E11" s="97">
        <v>7.95</v>
      </c>
      <c r="F11" s="95" t="s">
        <v>498</v>
      </c>
      <c r="G11" s="95" t="s">
        <v>499</v>
      </c>
      <c r="H11" s="95" t="s">
        <v>500</v>
      </c>
      <c r="I11" s="95" t="s">
        <v>373</v>
      </c>
      <c r="J11" s="95" t="s">
        <v>501</v>
      </c>
    </row>
    <row r="12" spans="1:12" x14ac:dyDescent="0.2">
      <c r="A12" s="95">
        <v>11089</v>
      </c>
      <c r="B12" s="95" t="s">
        <v>502</v>
      </c>
      <c r="C12" s="96">
        <v>40557</v>
      </c>
      <c r="D12" s="96">
        <v>40559</v>
      </c>
      <c r="E12" s="97">
        <v>7.5</v>
      </c>
      <c r="F12" s="95" t="s">
        <v>503</v>
      </c>
      <c r="G12" s="95" t="s">
        <v>504</v>
      </c>
      <c r="H12" s="95" t="s">
        <v>505</v>
      </c>
      <c r="I12" s="95" t="s">
        <v>506</v>
      </c>
      <c r="J12" s="95" t="s">
        <v>507</v>
      </c>
      <c r="L12" s="96"/>
    </row>
    <row r="13" spans="1:12" x14ac:dyDescent="0.2">
      <c r="A13" s="95">
        <v>11090</v>
      </c>
      <c r="B13" s="95" t="s">
        <v>508</v>
      </c>
      <c r="C13" s="96">
        <v>40557</v>
      </c>
      <c r="D13" s="96">
        <v>40559</v>
      </c>
      <c r="E13" s="97">
        <v>14.5</v>
      </c>
      <c r="F13" s="95" t="s">
        <v>509</v>
      </c>
      <c r="G13" s="95" t="s">
        <v>510</v>
      </c>
      <c r="H13" s="95" t="s">
        <v>475</v>
      </c>
      <c r="I13" s="95" t="s">
        <v>373</v>
      </c>
      <c r="J13" s="95" t="s">
        <v>511</v>
      </c>
    </row>
    <row r="14" spans="1:12" x14ac:dyDescent="0.2">
      <c r="A14" s="95">
        <v>11091</v>
      </c>
      <c r="B14" s="95" t="s">
        <v>512</v>
      </c>
      <c r="C14" s="96">
        <v>40558</v>
      </c>
      <c r="D14" s="96">
        <v>40562</v>
      </c>
      <c r="E14" s="97">
        <v>24.5</v>
      </c>
      <c r="F14" s="95" t="s">
        <v>513</v>
      </c>
      <c r="G14" s="95" t="s">
        <v>514</v>
      </c>
      <c r="H14" s="95" t="s">
        <v>515</v>
      </c>
      <c r="I14" s="95" t="s">
        <v>373</v>
      </c>
      <c r="J14" s="95" t="s">
        <v>516</v>
      </c>
      <c r="L14" s="96"/>
    </row>
    <row r="15" spans="1:12" x14ac:dyDescent="0.2">
      <c r="A15" s="95">
        <v>11092</v>
      </c>
      <c r="B15" s="95" t="s">
        <v>517</v>
      </c>
      <c r="C15" s="96">
        <v>40559</v>
      </c>
      <c r="D15" s="96">
        <v>40562</v>
      </c>
      <c r="E15" s="97">
        <v>17</v>
      </c>
      <c r="F15" s="95" t="s">
        <v>518</v>
      </c>
      <c r="G15" s="95" t="s">
        <v>519</v>
      </c>
      <c r="H15" s="95" t="s">
        <v>520</v>
      </c>
      <c r="I15" s="95" t="s">
        <v>373</v>
      </c>
      <c r="J15" s="95" t="s">
        <v>521</v>
      </c>
    </row>
    <row r="16" spans="1:12" x14ac:dyDescent="0.2">
      <c r="A16" s="95">
        <v>11093</v>
      </c>
      <c r="B16" s="95" t="s">
        <v>522</v>
      </c>
      <c r="C16" s="96">
        <v>40562</v>
      </c>
      <c r="D16" s="96">
        <v>40564</v>
      </c>
      <c r="E16" s="97">
        <v>0</v>
      </c>
      <c r="F16" s="95" t="s">
        <v>523</v>
      </c>
      <c r="G16" s="95" t="s">
        <v>524</v>
      </c>
      <c r="H16" s="95" t="s">
        <v>525</v>
      </c>
      <c r="I16" s="95" t="s">
        <v>373</v>
      </c>
      <c r="J16" s="95" t="s">
        <v>526</v>
      </c>
    </row>
    <row r="17" spans="1:12" x14ac:dyDescent="0.2">
      <c r="A17" s="95">
        <v>11094</v>
      </c>
      <c r="B17" s="95" t="s">
        <v>527</v>
      </c>
      <c r="C17" s="96">
        <v>40565</v>
      </c>
      <c r="D17" s="96">
        <v>40566</v>
      </c>
      <c r="E17" s="97">
        <v>4.3499999999999996</v>
      </c>
      <c r="F17" s="95" t="s">
        <v>528</v>
      </c>
      <c r="G17" s="95" t="s">
        <v>529</v>
      </c>
      <c r="H17" s="95" t="s">
        <v>530</v>
      </c>
      <c r="I17" s="95" t="s">
        <v>373</v>
      </c>
      <c r="J17" s="95" t="s">
        <v>531</v>
      </c>
    </row>
    <row r="18" spans="1:12" x14ac:dyDescent="0.2">
      <c r="A18" s="95">
        <v>11095</v>
      </c>
      <c r="B18" s="95" t="s">
        <v>532</v>
      </c>
      <c r="C18" s="96">
        <v>40565</v>
      </c>
      <c r="D18" s="96">
        <v>40567</v>
      </c>
      <c r="E18" s="97">
        <v>18.95</v>
      </c>
      <c r="F18" s="95" t="s">
        <v>533</v>
      </c>
      <c r="G18" s="95" t="s">
        <v>534</v>
      </c>
      <c r="H18" s="95" t="s">
        <v>475</v>
      </c>
      <c r="I18" s="95" t="s">
        <v>373</v>
      </c>
      <c r="J18" s="95" t="s">
        <v>535</v>
      </c>
    </row>
    <row r="19" spans="1:12" x14ac:dyDescent="0.2">
      <c r="A19" s="95">
        <v>11096</v>
      </c>
      <c r="B19" s="95" t="s">
        <v>536</v>
      </c>
      <c r="C19" s="96">
        <v>40565</v>
      </c>
      <c r="D19" s="96">
        <v>40566</v>
      </c>
      <c r="E19" s="97">
        <v>14.4</v>
      </c>
      <c r="F19" s="95" t="s">
        <v>537</v>
      </c>
      <c r="G19" s="95" t="s">
        <v>538</v>
      </c>
      <c r="H19" s="95" t="s">
        <v>515</v>
      </c>
      <c r="I19" s="95" t="s">
        <v>373</v>
      </c>
      <c r="J19" s="95" t="s">
        <v>539</v>
      </c>
    </row>
    <row r="20" spans="1:12" x14ac:dyDescent="0.2">
      <c r="A20" s="95">
        <v>11097</v>
      </c>
      <c r="B20" s="95" t="s">
        <v>540</v>
      </c>
      <c r="C20" s="96">
        <v>40565</v>
      </c>
      <c r="D20" s="96">
        <v>40566</v>
      </c>
      <c r="E20" s="97">
        <v>30</v>
      </c>
      <c r="F20" s="95" t="s">
        <v>541</v>
      </c>
      <c r="G20" s="95" t="s">
        <v>542</v>
      </c>
      <c r="H20" s="95" t="s">
        <v>520</v>
      </c>
      <c r="I20" s="95" t="s">
        <v>373</v>
      </c>
      <c r="J20" s="95" t="s">
        <v>543</v>
      </c>
      <c r="L20" s="96"/>
    </row>
    <row r="21" spans="1:12" x14ac:dyDescent="0.2">
      <c r="A21" s="95">
        <v>11098</v>
      </c>
      <c r="B21" s="95" t="s">
        <v>544</v>
      </c>
      <c r="C21" s="96">
        <v>40565</v>
      </c>
      <c r="D21" s="96">
        <v>40566</v>
      </c>
      <c r="E21" s="97">
        <v>18.5</v>
      </c>
      <c r="F21" s="95" t="s">
        <v>545</v>
      </c>
      <c r="G21" s="95" t="s">
        <v>546</v>
      </c>
      <c r="H21" s="95" t="s">
        <v>547</v>
      </c>
      <c r="I21" s="95" t="s">
        <v>506</v>
      </c>
      <c r="J21" s="95" t="s">
        <v>548</v>
      </c>
      <c r="L21" s="96"/>
    </row>
    <row r="22" spans="1:12" x14ac:dyDescent="0.2">
      <c r="A22" s="95">
        <v>11099</v>
      </c>
      <c r="B22" s="95" t="s">
        <v>549</v>
      </c>
      <c r="C22" s="96">
        <v>40565</v>
      </c>
      <c r="D22" s="96">
        <v>40566</v>
      </c>
      <c r="E22" s="97">
        <v>9.9499999999999993</v>
      </c>
      <c r="F22" s="95" t="s">
        <v>550</v>
      </c>
      <c r="G22" s="95" t="s">
        <v>551</v>
      </c>
      <c r="H22" s="95" t="s">
        <v>552</v>
      </c>
      <c r="I22" s="95" t="s">
        <v>373</v>
      </c>
      <c r="J22" s="95" t="s">
        <v>553</v>
      </c>
      <c r="L22" s="96"/>
    </row>
    <row r="23" spans="1:12" x14ac:dyDescent="0.2">
      <c r="A23" s="95">
        <v>11100</v>
      </c>
      <c r="B23" s="95" t="s">
        <v>554</v>
      </c>
      <c r="C23" s="96">
        <v>40566</v>
      </c>
      <c r="D23" s="96">
        <v>40567</v>
      </c>
      <c r="E23" s="97">
        <v>16.5</v>
      </c>
      <c r="F23" s="95" t="s">
        <v>555</v>
      </c>
      <c r="G23" s="95" t="s">
        <v>556</v>
      </c>
      <c r="H23" s="95" t="s">
        <v>557</v>
      </c>
      <c r="I23" s="95" t="s">
        <v>373</v>
      </c>
      <c r="J23" s="95" t="s">
        <v>558</v>
      </c>
      <c r="L23" s="96"/>
    </row>
    <row r="24" spans="1:12" x14ac:dyDescent="0.2">
      <c r="A24" s="95">
        <v>11101</v>
      </c>
      <c r="B24" s="95" t="s">
        <v>559</v>
      </c>
      <c r="C24" s="96">
        <v>40566</v>
      </c>
      <c r="D24" s="96">
        <v>40567</v>
      </c>
      <c r="E24" s="97">
        <v>3.25</v>
      </c>
      <c r="F24" s="95" t="s">
        <v>560</v>
      </c>
      <c r="G24" s="95" t="s">
        <v>561</v>
      </c>
      <c r="H24" s="95" t="s">
        <v>475</v>
      </c>
      <c r="I24" s="95" t="s">
        <v>373</v>
      </c>
      <c r="J24" s="95" t="s">
        <v>562</v>
      </c>
    </row>
    <row r="25" spans="1:12" x14ac:dyDescent="0.2">
      <c r="A25" s="95">
        <v>11102</v>
      </c>
      <c r="B25" s="95" t="s">
        <v>563</v>
      </c>
      <c r="C25" s="96">
        <v>40566</v>
      </c>
      <c r="D25" s="96">
        <v>40567</v>
      </c>
      <c r="E25" s="97">
        <v>12.45</v>
      </c>
      <c r="F25" s="95" t="s">
        <v>564</v>
      </c>
      <c r="G25" s="95" t="s">
        <v>565</v>
      </c>
      <c r="H25" s="95" t="s">
        <v>520</v>
      </c>
      <c r="I25" s="95" t="s">
        <v>373</v>
      </c>
      <c r="J25" s="95" t="s">
        <v>566</v>
      </c>
      <c r="L25" s="96"/>
    </row>
    <row r="26" spans="1:12" x14ac:dyDescent="0.2">
      <c r="A26" s="95">
        <v>11103</v>
      </c>
      <c r="B26" s="95" t="s">
        <v>567</v>
      </c>
      <c r="C26" s="96">
        <v>40566</v>
      </c>
      <c r="D26" s="96">
        <v>40567</v>
      </c>
      <c r="E26" s="97">
        <v>21.5</v>
      </c>
      <c r="F26" s="95" t="s">
        <v>568</v>
      </c>
      <c r="G26" s="95" t="s">
        <v>569</v>
      </c>
      <c r="H26" s="95" t="s">
        <v>570</v>
      </c>
      <c r="I26" s="95" t="s">
        <v>487</v>
      </c>
      <c r="J26" s="95" t="s">
        <v>571</v>
      </c>
      <c r="L26" s="96"/>
    </row>
    <row r="27" spans="1:12" x14ac:dyDescent="0.2">
      <c r="A27" s="95">
        <v>11104</v>
      </c>
      <c r="B27" s="95" t="s">
        <v>572</v>
      </c>
      <c r="C27" s="96">
        <v>40566</v>
      </c>
      <c r="D27" s="96">
        <v>40568</v>
      </c>
      <c r="E27" s="97">
        <v>8.5</v>
      </c>
      <c r="F27" s="95" t="s">
        <v>573</v>
      </c>
      <c r="G27" s="95" t="s">
        <v>574</v>
      </c>
      <c r="H27" s="95" t="s">
        <v>575</v>
      </c>
      <c r="I27" s="95" t="s">
        <v>373</v>
      </c>
      <c r="J27" s="95" t="s">
        <v>576</v>
      </c>
      <c r="L27" s="96"/>
    </row>
    <row r="28" spans="1:12" x14ac:dyDescent="0.2">
      <c r="A28" s="95">
        <v>11105</v>
      </c>
      <c r="B28" s="95" t="s">
        <v>577</v>
      </c>
      <c r="C28" s="96">
        <v>40566</v>
      </c>
      <c r="D28" s="96">
        <v>40568</v>
      </c>
      <c r="E28" s="97">
        <v>2.95</v>
      </c>
      <c r="F28" s="95" t="s">
        <v>578</v>
      </c>
      <c r="G28" s="95" t="s">
        <v>579</v>
      </c>
      <c r="H28" s="95" t="s">
        <v>580</v>
      </c>
      <c r="I28" s="95" t="s">
        <v>506</v>
      </c>
      <c r="J28" s="95" t="s">
        <v>581</v>
      </c>
    </row>
    <row r="29" spans="1:12" x14ac:dyDescent="0.2">
      <c r="A29" s="95">
        <v>11106</v>
      </c>
      <c r="B29" s="95" t="s">
        <v>582</v>
      </c>
      <c r="C29" s="96">
        <v>40567</v>
      </c>
      <c r="D29" s="96">
        <v>40568</v>
      </c>
      <c r="E29" s="97">
        <v>14.5</v>
      </c>
      <c r="F29" s="95" t="s">
        <v>583</v>
      </c>
      <c r="G29" s="95" t="s">
        <v>584</v>
      </c>
      <c r="H29" s="95" t="s">
        <v>520</v>
      </c>
      <c r="I29" s="95" t="s">
        <v>373</v>
      </c>
      <c r="J29" s="95" t="s">
        <v>585</v>
      </c>
    </row>
    <row r="30" spans="1:12" x14ac:dyDescent="0.2">
      <c r="A30" s="95">
        <v>11107</v>
      </c>
      <c r="B30" s="95" t="s">
        <v>586</v>
      </c>
      <c r="C30" s="96">
        <v>40567</v>
      </c>
      <c r="D30" s="96">
        <v>40568</v>
      </c>
      <c r="E30" s="97">
        <v>4.5</v>
      </c>
      <c r="F30" s="95" t="s">
        <v>587</v>
      </c>
      <c r="G30" s="95" t="s">
        <v>588</v>
      </c>
      <c r="H30" s="95" t="s">
        <v>475</v>
      </c>
      <c r="I30" s="95" t="s">
        <v>373</v>
      </c>
      <c r="J30" s="95" t="s">
        <v>589</v>
      </c>
    </row>
    <row r="31" spans="1:12" x14ac:dyDescent="0.2">
      <c r="A31" s="95">
        <v>11108</v>
      </c>
      <c r="B31" s="95" t="s">
        <v>590</v>
      </c>
      <c r="C31" s="96">
        <v>40567</v>
      </c>
      <c r="D31" s="96">
        <v>40568</v>
      </c>
      <c r="E31" s="97">
        <v>2.95</v>
      </c>
      <c r="F31" s="95" t="s">
        <v>591</v>
      </c>
      <c r="G31" s="95" t="s">
        <v>592</v>
      </c>
      <c r="H31" s="95" t="s">
        <v>593</v>
      </c>
      <c r="I31" s="95" t="s">
        <v>373</v>
      </c>
      <c r="J31" s="95" t="s">
        <v>594</v>
      </c>
      <c r="L31" s="96"/>
    </row>
    <row r="32" spans="1:12" x14ac:dyDescent="0.2">
      <c r="A32" s="95">
        <v>11109</v>
      </c>
      <c r="B32" s="95" t="s">
        <v>595</v>
      </c>
      <c r="C32" s="96">
        <v>40568</v>
      </c>
      <c r="D32" s="96">
        <v>40569</v>
      </c>
      <c r="E32" s="97">
        <v>2.95</v>
      </c>
      <c r="F32" s="95" t="s">
        <v>596</v>
      </c>
      <c r="G32" s="95" t="s">
        <v>597</v>
      </c>
      <c r="H32" s="95" t="s">
        <v>475</v>
      </c>
      <c r="I32" s="95" t="s">
        <v>373</v>
      </c>
      <c r="J32" s="95" t="s">
        <v>598</v>
      </c>
    </row>
    <row r="33" spans="1:12" x14ac:dyDescent="0.2">
      <c r="A33" s="95">
        <v>11110</v>
      </c>
      <c r="B33" s="95" t="s">
        <v>599</v>
      </c>
      <c r="C33" s="96">
        <v>40567</v>
      </c>
      <c r="D33" s="96">
        <v>40568</v>
      </c>
      <c r="E33" s="97">
        <v>14.5</v>
      </c>
      <c r="F33" s="95" t="s">
        <v>600</v>
      </c>
      <c r="G33" s="95" t="s">
        <v>601</v>
      </c>
      <c r="H33" s="95" t="s">
        <v>575</v>
      </c>
      <c r="I33" s="95" t="s">
        <v>373</v>
      </c>
      <c r="J33" s="95" t="s">
        <v>602</v>
      </c>
    </row>
    <row r="34" spans="1:12" x14ac:dyDescent="0.2">
      <c r="A34" s="95">
        <v>11111</v>
      </c>
      <c r="B34" s="95" t="s">
        <v>603</v>
      </c>
      <c r="C34" s="96">
        <v>40567</v>
      </c>
      <c r="D34" s="96">
        <v>40568</v>
      </c>
      <c r="E34" s="97">
        <v>25</v>
      </c>
      <c r="F34" s="95" t="s">
        <v>604</v>
      </c>
      <c r="G34" s="95" t="s">
        <v>605</v>
      </c>
      <c r="H34" s="95" t="s">
        <v>606</v>
      </c>
      <c r="I34" s="95" t="s">
        <v>373</v>
      </c>
      <c r="J34" s="95" t="s">
        <v>607</v>
      </c>
    </row>
    <row r="35" spans="1:12" x14ac:dyDescent="0.2">
      <c r="A35" s="95">
        <v>11112</v>
      </c>
      <c r="B35" s="95" t="s">
        <v>608</v>
      </c>
      <c r="C35" s="96">
        <v>40568</v>
      </c>
      <c r="D35" s="96">
        <v>40569</v>
      </c>
      <c r="E35" s="97">
        <v>12.95</v>
      </c>
      <c r="F35" s="95" t="s">
        <v>609</v>
      </c>
      <c r="G35" s="95" t="s">
        <v>610</v>
      </c>
      <c r="H35" s="95" t="s">
        <v>475</v>
      </c>
      <c r="I35" s="95" t="s">
        <v>373</v>
      </c>
      <c r="J35" s="95" t="s">
        <v>611</v>
      </c>
      <c r="L35" s="96"/>
    </row>
    <row r="36" spans="1:12" x14ac:dyDescent="0.2">
      <c r="A36" s="95">
        <v>11113</v>
      </c>
      <c r="B36" s="95" t="s">
        <v>612</v>
      </c>
      <c r="C36" s="96">
        <v>40568</v>
      </c>
      <c r="D36" s="96">
        <v>40569</v>
      </c>
      <c r="E36" s="97">
        <v>21.95</v>
      </c>
      <c r="F36" s="95" t="s">
        <v>613</v>
      </c>
      <c r="G36" s="95" t="s">
        <v>614</v>
      </c>
      <c r="H36" s="95" t="s">
        <v>615</v>
      </c>
      <c r="I36" s="95" t="s">
        <v>373</v>
      </c>
      <c r="J36" s="95" t="s">
        <v>616</v>
      </c>
      <c r="L36" s="96"/>
    </row>
    <row r="37" spans="1:12" x14ac:dyDescent="0.2">
      <c r="A37" s="95">
        <v>11114</v>
      </c>
      <c r="B37" s="95" t="s">
        <v>617</v>
      </c>
      <c r="C37" s="96">
        <v>40568</v>
      </c>
      <c r="D37" s="96">
        <v>40569</v>
      </c>
      <c r="E37" s="97">
        <v>10.95</v>
      </c>
      <c r="F37" s="95" t="s">
        <v>618</v>
      </c>
      <c r="G37" s="95" t="s">
        <v>619</v>
      </c>
      <c r="H37" s="95" t="s">
        <v>475</v>
      </c>
      <c r="I37" s="95" t="s">
        <v>373</v>
      </c>
      <c r="J37" s="95" t="s">
        <v>620</v>
      </c>
      <c r="L37" s="96"/>
    </row>
    <row r="38" spans="1:12" x14ac:dyDescent="0.2">
      <c r="A38" s="95">
        <v>11115</v>
      </c>
      <c r="B38" s="95" t="s">
        <v>621</v>
      </c>
      <c r="C38" s="96">
        <v>40568</v>
      </c>
      <c r="D38" s="96">
        <v>40569</v>
      </c>
      <c r="E38" s="97">
        <v>11.95</v>
      </c>
      <c r="F38" s="95" t="s">
        <v>622</v>
      </c>
      <c r="G38" s="95" t="s">
        <v>623</v>
      </c>
      <c r="H38" s="95" t="s">
        <v>520</v>
      </c>
      <c r="I38" s="95" t="s">
        <v>373</v>
      </c>
      <c r="J38" s="95" t="s">
        <v>624</v>
      </c>
      <c r="L38" s="96"/>
    </row>
    <row r="39" spans="1:12" x14ac:dyDescent="0.2">
      <c r="A39" s="95">
        <v>11116</v>
      </c>
      <c r="B39" s="95" t="s">
        <v>625</v>
      </c>
      <c r="C39" s="96">
        <v>40569</v>
      </c>
      <c r="D39" s="96">
        <v>40572</v>
      </c>
      <c r="E39" s="97">
        <v>4.75</v>
      </c>
      <c r="F39" s="95" t="s">
        <v>626</v>
      </c>
      <c r="G39" s="95" t="s">
        <v>627</v>
      </c>
      <c r="H39" s="95" t="s">
        <v>628</v>
      </c>
      <c r="I39" s="95" t="s">
        <v>629</v>
      </c>
      <c r="J39" s="95" t="s">
        <v>630</v>
      </c>
    </row>
    <row r="40" spans="1:12" x14ac:dyDescent="0.2">
      <c r="A40" s="95">
        <v>11117</v>
      </c>
      <c r="B40" s="95" t="s">
        <v>631</v>
      </c>
      <c r="C40" s="96">
        <v>40569</v>
      </c>
      <c r="D40" s="96">
        <v>40572</v>
      </c>
      <c r="E40" s="97">
        <v>3.5</v>
      </c>
      <c r="F40" s="95" t="s">
        <v>632</v>
      </c>
      <c r="G40" s="95" t="s">
        <v>633</v>
      </c>
      <c r="H40" s="95" t="s">
        <v>634</v>
      </c>
      <c r="I40" s="95" t="s">
        <v>365</v>
      </c>
      <c r="J40" s="95" t="s">
        <v>635</v>
      </c>
    </row>
    <row r="41" spans="1:12" x14ac:dyDescent="0.2">
      <c r="A41" s="95">
        <v>11118</v>
      </c>
      <c r="B41" s="95" t="s">
        <v>636</v>
      </c>
      <c r="C41" s="96">
        <v>40569</v>
      </c>
      <c r="D41" s="96">
        <v>40572</v>
      </c>
      <c r="E41" s="97">
        <v>8.4</v>
      </c>
      <c r="F41" s="95" t="s">
        <v>637</v>
      </c>
      <c r="G41" s="95" t="s">
        <v>638</v>
      </c>
      <c r="H41" s="95" t="s">
        <v>475</v>
      </c>
      <c r="I41" s="95" t="s">
        <v>373</v>
      </c>
      <c r="J41" s="95" t="s">
        <v>639</v>
      </c>
    </row>
    <row r="42" spans="1:12" x14ac:dyDescent="0.2">
      <c r="A42" s="95">
        <v>11119</v>
      </c>
      <c r="B42" s="95" t="s">
        <v>640</v>
      </c>
      <c r="C42" s="96">
        <v>40569</v>
      </c>
      <c r="D42" s="96">
        <v>40572</v>
      </c>
      <c r="E42" s="97">
        <v>18.5</v>
      </c>
      <c r="F42" s="95" t="s">
        <v>641</v>
      </c>
      <c r="G42" s="95" t="s">
        <v>642</v>
      </c>
      <c r="H42" s="95" t="s">
        <v>475</v>
      </c>
      <c r="I42" s="95" t="s">
        <v>373</v>
      </c>
      <c r="J42" s="95" t="s">
        <v>643</v>
      </c>
      <c r="L42" s="96"/>
    </row>
    <row r="43" spans="1:12" x14ac:dyDescent="0.2">
      <c r="A43" s="95">
        <v>11120</v>
      </c>
      <c r="B43" s="95" t="s">
        <v>644</v>
      </c>
      <c r="C43" s="96">
        <v>40572</v>
      </c>
      <c r="D43" s="96">
        <v>40573</v>
      </c>
      <c r="E43" s="97">
        <v>2.95</v>
      </c>
      <c r="F43" s="95" t="s">
        <v>645</v>
      </c>
      <c r="G43" s="95" t="s">
        <v>646</v>
      </c>
      <c r="H43" s="95" t="s">
        <v>520</v>
      </c>
      <c r="I43" s="95" t="s">
        <v>373</v>
      </c>
      <c r="J43" s="95" t="s">
        <v>647</v>
      </c>
    </row>
    <row r="44" spans="1:12" x14ac:dyDescent="0.2">
      <c r="A44" s="95">
        <v>11121</v>
      </c>
      <c r="B44" s="95" t="s">
        <v>644</v>
      </c>
      <c r="C44" s="96">
        <v>40572</v>
      </c>
      <c r="D44" s="96">
        <v>40573</v>
      </c>
      <c r="E44" s="97">
        <v>2.95</v>
      </c>
      <c r="F44" s="95" t="s">
        <v>645</v>
      </c>
      <c r="G44" s="95" t="s">
        <v>646</v>
      </c>
      <c r="H44" s="95" t="s">
        <v>520</v>
      </c>
      <c r="I44" s="95" t="s">
        <v>373</v>
      </c>
      <c r="J44" s="95" t="s">
        <v>647</v>
      </c>
    </row>
    <row r="45" spans="1:12" x14ac:dyDescent="0.2">
      <c r="A45" s="95">
        <v>11122</v>
      </c>
      <c r="B45" s="95" t="s">
        <v>648</v>
      </c>
      <c r="C45" s="96">
        <v>40572</v>
      </c>
      <c r="D45" s="96">
        <v>40573</v>
      </c>
      <c r="E45" s="97">
        <v>12.95</v>
      </c>
      <c r="F45" s="95" t="s">
        <v>649</v>
      </c>
      <c r="G45" s="95" t="s">
        <v>650</v>
      </c>
      <c r="H45" s="95" t="s">
        <v>651</v>
      </c>
      <c r="I45" s="95" t="s">
        <v>373</v>
      </c>
      <c r="J45" s="95" t="s">
        <v>652</v>
      </c>
    </row>
    <row r="46" spans="1:12" x14ac:dyDescent="0.2">
      <c r="A46" s="95">
        <v>11123</v>
      </c>
      <c r="B46" s="95" t="s">
        <v>653</v>
      </c>
      <c r="C46" s="96">
        <v>40572</v>
      </c>
      <c r="D46" s="96">
        <v>40573</v>
      </c>
      <c r="E46" s="97">
        <v>6.95</v>
      </c>
      <c r="F46" s="95" t="s">
        <v>654</v>
      </c>
      <c r="G46" s="95" t="s">
        <v>655</v>
      </c>
      <c r="H46" s="95" t="s">
        <v>547</v>
      </c>
      <c r="I46" s="95" t="s">
        <v>506</v>
      </c>
      <c r="J46" s="95" t="s">
        <v>656</v>
      </c>
    </row>
    <row r="47" spans="1:12" x14ac:dyDescent="0.2">
      <c r="A47" s="95">
        <v>11124</v>
      </c>
      <c r="B47" s="95" t="s">
        <v>657</v>
      </c>
      <c r="C47" s="96">
        <v>40572</v>
      </c>
      <c r="D47" s="96">
        <v>40573</v>
      </c>
      <c r="E47" s="97">
        <v>4.95</v>
      </c>
      <c r="F47" s="95" t="s">
        <v>658</v>
      </c>
      <c r="G47" s="95" t="s">
        <v>659</v>
      </c>
      <c r="H47" s="95" t="s">
        <v>660</v>
      </c>
      <c r="I47" s="95" t="s">
        <v>365</v>
      </c>
      <c r="J47" s="95" t="s">
        <v>661</v>
      </c>
      <c r="L47" s="96"/>
    </row>
    <row r="48" spans="1:12" x14ac:dyDescent="0.2">
      <c r="A48" s="95">
        <v>11125</v>
      </c>
      <c r="B48" s="95" t="s">
        <v>662</v>
      </c>
      <c r="C48" s="96">
        <v>40572</v>
      </c>
      <c r="D48" s="96">
        <v>40573</v>
      </c>
      <c r="E48" s="97">
        <v>12.95</v>
      </c>
      <c r="F48" s="95" t="s">
        <v>663</v>
      </c>
      <c r="G48" s="95" t="s">
        <v>664</v>
      </c>
      <c r="H48" s="95" t="s">
        <v>665</v>
      </c>
      <c r="I48" s="95" t="s">
        <v>365</v>
      </c>
      <c r="J48" s="95" t="s">
        <v>666</v>
      </c>
      <c r="L48" s="96"/>
    </row>
    <row r="49" spans="1:12" x14ac:dyDescent="0.2">
      <c r="A49" s="95">
        <v>11126</v>
      </c>
      <c r="B49" s="95" t="s">
        <v>667</v>
      </c>
      <c r="C49" s="96">
        <v>40572</v>
      </c>
      <c r="D49" s="96">
        <v>40573</v>
      </c>
      <c r="E49" s="97">
        <v>4.25</v>
      </c>
      <c r="F49" s="95" t="s">
        <v>668</v>
      </c>
      <c r="G49" s="95" t="s">
        <v>669</v>
      </c>
      <c r="H49" s="95" t="s">
        <v>475</v>
      </c>
      <c r="I49" s="95" t="s">
        <v>373</v>
      </c>
      <c r="J49" s="95" t="s">
        <v>670</v>
      </c>
      <c r="L49" s="96"/>
    </row>
    <row r="50" spans="1:12" x14ac:dyDescent="0.2">
      <c r="A50" s="95">
        <v>11127</v>
      </c>
      <c r="B50" s="95" t="s">
        <v>671</v>
      </c>
      <c r="C50" s="96">
        <v>40572</v>
      </c>
      <c r="D50" s="96">
        <v>40573</v>
      </c>
      <c r="E50" s="97">
        <v>3.25</v>
      </c>
      <c r="F50" s="95" t="s">
        <v>672</v>
      </c>
      <c r="G50" s="95" t="s">
        <v>673</v>
      </c>
      <c r="H50" s="95" t="s">
        <v>674</v>
      </c>
      <c r="I50" s="95" t="s">
        <v>373</v>
      </c>
      <c r="J50" s="95" t="s">
        <v>675</v>
      </c>
      <c r="L50" s="96"/>
    </row>
    <row r="51" spans="1:12" x14ac:dyDescent="0.2">
      <c r="A51" s="95">
        <v>11128</v>
      </c>
      <c r="B51" s="95" t="s">
        <v>676</v>
      </c>
      <c r="C51" s="96">
        <v>40572</v>
      </c>
      <c r="D51" s="96">
        <v>40574</v>
      </c>
      <c r="E51" s="97">
        <v>6.95</v>
      </c>
      <c r="F51" s="95" t="s">
        <v>677</v>
      </c>
      <c r="G51" s="95" t="s">
        <v>678</v>
      </c>
      <c r="H51" s="95" t="s">
        <v>679</v>
      </c>
      <c r="I51" s="95" t="s">
        <v>629</v>
      </c>
      <c r="J51" s="95" t="s">
        <v>680</v>
      </c>
      <c r="L51" s="96"/>
    </row>
    <row r="52" spans="1:12" x14ac:dyDescent="0.2">
      <c r="A52" s="95">
        <v>11129</v>
      </c>
      <c r="B52" s="95" t="s">
        <v>681</v>
      </c>
      <c r="C52" s="96">
        <v>40573</v>
      </c>
      <c r="D52" s="96">
        <v>40574</v>
      </c>
      <c r="E52" s="97">
        <v>4.25</v>
      </c>
      <c r="F52" s="95" t="s">
        <v>682</v>
      </c>
      <c r="G52" s="95" t="s">
        <v>683</v>
      </c>
      <c r="H52" s="95" t="s">
        <v>684</v>
      </c>
      <c r="I52" s="95" t="s">
        <v>365</v>
      </c>
      <c r="J52" s="95" t="s">
        <v>685</v>
      </c>
    </row>
    <row r="53" spans="1:12" x14ac:dyDescent="0.2">
      <c r="A53" s="95">
        <v>11130</v>
      </c>
      <c r="B53" s="95" t="s">
        <v>686</v>
      </c>
      <c r="C53" s="96">
        <v>40573</v>
      </c>
      <c r="D53" s="96">
        <v>40574</v>
      </c>
      <c r="E53" s="97">
        <v>5.25</v>
      </c>
      <c r="F53" s="95" t="s">
        <v>687</v>
      </c>
      <c r="G53" s="95" t="s">
        <v>688</v>
      </c>
      <c r="H53" s="95" t="s">
        <v>689</v>
      </c>
      <c r="I53" s="95" t="s">
        <v>373</v>
      </c>
      <c r="J53" s="95" t="s">
        <v>521</v>
      </c>
    </row>
    <row r="54" spans="1:12" x14ac:dyDescent="0.2">
      <c r="A54" s="95">
        <v>11131</v>
      </c>
      <c r="B54" s="95" t="s">
        <v>690</v>
      </c>
      <c r="C54" s="96">
        <v>40573</v>
      </c>
      <c r="D54" s="96">
        <v>40574</v>
      </c>
      <c r="E54" s="97">
        <v>4.95</v>
      </c>
      <c r="F54" s="95" t="s">
        <v>691</v>
      </c>
      <c r="G54" s="95" t="s">
        <v>692</v>
      </c>
      <c r="H54" s="95" t="s">
        <v>475</v>
      </c>
      <c r="I54" s="95" t="s">
        <v>373</v>
      </c>
      <c r="J54" s="95" t="s">
        <v>693</v>
      </c>
    </row>
    <row r="55" spans="1:12" x14ac:dyDescent="0.2">
      <c r="A55" s="95">
        <v>11132</v>
      </c>
      <c r="B55" s="95" t="s">
        <v>694</v>
      </c>
      <c r="C55" s="96">
        <v>40573</v>
      </c>
      <c r="D55" s="96">
        <v>40574</v>
      </c>
      <c r="E55" s="97">
        <v>21.5</v>
      </c>
      <c r="F55" s="95" t="s">
        <v>695</v>
      </c>
      <c r="G55" s="95" t="s">
        <v>696</v>
      </c>
      <c r="H55" s="95" t="s">
        <v>475</v>
      </c>
      <c r="I55" s="95" t="s">
        <v>373</v>
      </c>
      <c r="J55" s="95" t="s">
        <v>697</v>
      </c>
    </row>
    <row r="56" spans="1:12" x14ac:dyDescent="0.2">
      <c r="A56" s="95">
        <v>11133</v>
      </c>
      <c r="B56" s="95" t="s">
        <v>698</v>
      </c>
      <c r="C56" s="96">
        <v>40573</v>
      </c>
      <c r="D56" s="96">
        <v>40574</v>
      </c>
      <c r="E56" s="97">
        <v>29.95</v>
      </c>
      <c r="F56" s="95" t="s">
        <v>699</v>
      </c>
      <c r="G56" s="95" t="s">
        <v>700</v>
      </c>
      <c r="H56" s="95" t="s">
        <v>701</v>
      </c>
      <c r="I56" s="95" t="s">
        <v>481</v>
      </c>
      <c r="J56" s="95" t="s">
        <v>702</v>
      </c>
    </row>
    <row r="57" spans="1:12" x14ac:dyDescent="0.2">
      <c r="A57" s="95">
        <v>11134</v>
      </c>
      <c r="B57" s="95" t="s">
        <v>703</v>
      </c>
      <c r="C57" s="96">
        <v>40573</v>
      </c>
      <c r="D57" s="96">
        <v>40574</v>
      </c>
      <c r="E57" s="97">
        <v>22</v>
      </c>
      <c r="F57" s="95" t="s">
        <v>704</v>
      </c>
      <c r="G57" s="95" t="s">
        <v>705</v>
      </c>
      <c r="H57" s="95" t="s">
        <v>515</v>
      </c>
      <c r="I57" s="95" t="s">
        <v>373</v>
      </c>
      <c r="J57" s="95" t="s">
        <v>706</v>
      </c>
    </row>
    <row r="58" spans="1:12" x14ac:dyDescent="0.2">
      <c r="A58" s="95">
        <v>11135</v>
      </c>
      <c r="B58" s="95" t="s">
        <v>707</v>
      </c>
      <c r="C58" s="96">
        <v>40573</v>
      </c>
      <c r="D58" s="96">
        <v>40574</v>
      </c>
      <c r="E58" s="97">
        <v>14.95</v>
      </c>
      <c r="F58" s="95" t="s">
        <v>708</v>
      </c>
      <c r="G58" s="95" t="s">
        <v>709</v>
      </c>
      <c r="H58" s="95" t="s">
        <v>552</v>
      </c>
      <c r="I58" s="95" t="s">
        <v>373</v>
      </c>
      <c r="J58" s="95" t="s">
        <v>710</v>
      </c>
    </row>
    <row r="59" spans="1:12" x14ac:dyDescent="0.2">
      <c r="A59" s="95">
        <v>11136</v>
      </c>
      <c r="B59" s="95" t="s">
        <v>711</v>
      </c>
      <c r="C59" s="96">
        <v>40574</v>
      </c>
      <c r="D59" s="96">
        <v>40575</v>
      </c>
      <c r="E59" s="97">
        <v>2.95</v>
      </c>
      <c r="F59" s="95" t="s">
        <v>712</v>
      </c>
      <c r="G59" s="95" t="s">
        <v>713</v>
      </c>
      <c r="H59" s="95" t="s">
        <v>714</v>
      </c>
      <c r="I59" s="95" t="s">
        <v>373</v>
      </c>
      <c r="J59" s="95" t="s">
        <v>715</v>
      </c>
      <c r="L59" s="96"/>
    </row>
    <row r="60" spans="1:12" x14ac:dyDescent="0.2">
      <c r="A60" s="95">
        <v>11137</v>
      </c>
      <c r="B60" s="95" t="s">
        <v>716</v>
      </c>
      <c r="C60" s="96">
        <v>40574</v>
      </c>
      <c r="D60" s="96">
        <v>40575</v>
      </c>
      <c r="E60" s="97">
        <v>19.95</v>
      </c>
      <c r="F60" s="95" t="s">
        <v>717</v>
      </c>
      <c r="G60" s="95" t="s">
        <v>718</v>
      </c>
      <c r="H60" s="95" t="s">
        <v>515</v>
      </c>
      <c r="I60" s="95" t="s">
        <v>373</v>
      </c>
      <c r="J60" s="95" t="s">
        <v>719</v>
      </c>
      <c r="L60" s="96"/>
    </row>
    <row r="61" spans="1:12" x14ac:dyDescent="0.2">
      <c r="A61" s="95">
        <v>11138</v>
      </c>
      <c r="B61" s="95" t="s">
        <v>720</v>
      </c>
      <c r="C61" s="96">
        <v>40574</v>
      </c>
      <c r="D61" s="96">
        <v>40575</v>
      </c>
      <c r="E61" s="97">
        <v>12.95</v>
      </c>
      <c r="F61" s="95" t="s">
        <v>721</v>
      </c>
      <c r="G61" s="95" t="s">
        <v>722</v>
      </c>
      <c r="H61" s="95" t="s">
        <v>575</v>
      </c>
      <c r="I61" s="95" t="s">
        <v>373</v>
      </c>
      <c r="J61" s="95" t="s">
        <v>723</v>
      </c>
      <c r="L61" s="96"/>
    </row>
    <row r="62" spans="1:12" x14ac:dyDescent="0.2">
      <c r="A62" s="95">
        <v>11139</v>
      </c>
      <c r="B62" s="95" t="s">
        <v>720</v>
      </c>
      <c r="C62" s="96">
        <v>40574</v>
      </c>
      <c r="D62" s="96">
        <v>40575</v>
      </c>
      <c r="E62" s="97">
        <v>12.95</v>
      </c>
      <c r="F62" s="95" t="s">
        <v>721</v>
      </c>
      <c r="G62" s="95" t="s">
        <v>722</v>
      </c>
      <c r="H62" s="95" t="s">
        <v>575</v>
      </c>
      <c r="I62" s="95" t="s">
        <v>373</v>
      </c>
      <c r="J62" s="95" t="s">
        <v>723</v>
      </c>
      <c r="L62" s="96"/>
    </row>
    <row r="63" spans="1:12" x14ac:dyDescent="0.2">
      <c r="C63" s="96"/>
      <c r="D63" s="96"/>
      <c r="E63" s="97"/>
    </row>
    <row r="64" spans="1:12" x14ac:dyDescent="0.2">
      <c r="C64" s="96"/>
      <c r="D64" s="96"/>
      <c r="E64" s="97"/>
    </row>
    <row r="65" spans="3:12" x14ac:dyDescent="0.2">
      <c r="C65" s="96"/>
      <c r="D65" s="96"/>
      <c r="E65" s="97"/>
    </row>
    <row r="66" spans="3:12" x14ac:dyDescent="0.2">
      <c r="C66" s="96"/>
      <c r="D66" s="96"/>
      <c r="E66" s="97"/>
    </row>
    <row r="67" spans="3:12" x14ac:dyDescent="0.2">
      <c r="C67" s="96"/>
      <c r="D67" s="96"/>
      <c r="E67" s="97"/>
    </row>
    <row r="68" spans="3:12" x14ac:dyDescent="0.2">
      <c r="C68" s="96"/>
      <c r="D68" s="96"/>
      <c r="E68" s="97"/>
    </row>
    <row r="69" spans="3:12" x14ac:dyDescent="0.2">
      <c r="C69" s="96"/>
      <c r="D69" s="96"/>
      <c r="E69" s="97"/>
      <c r="L69" s="96"/>
    </row>
    <row r="70" spans="3:12" x14ac:dyDescent="0.2">
      <c r="C70" s="96"/>
      <c r="D70" s="96"/>
      <c r="E70" s="97"/>
      <c r="L70" s="96"/>
    </row>
    <row r="71" spans="3:12" x14ac:dyDescent="0.2">
      <c r="C71" s="96"/>
      <c r="D71" s="96"/>
      <c r="E71" s="97"/>
    </row>
    <row r="72" spans="3:12" x14ac:dyDescent="0.2">
      <c r="C72" s="96"/>
      <c r="D72" s="96"/>
      <c r="E72" s="97"/>
      <c r="L72" s="96"/>
    </row>
    <row r="73" spans="3:12" x14ac:dyDescent="0.2">
      <c r="C73" s="96"/>
      <c r="D73" s="96"/>
      <c r="E73" s="97"/>
      <c r="L73" s="96"/>
    </row>
    <row r="74" spans="3:12" x14ac:dyDescent="0.2">
      <c r="C74" s="96"/>
      <c r="D74" s="96"/>
      <c r="E74" s="97"/>
    </row>
    <row r="75" spans="3:12" x14ac:dyDescent="0.2">
      <c r="C75" s="96"/>
      <c r="D75" s="96"/>
      <c r="E75" s="97"/>
    </row>
    <row r="76" spans="3:12" x14ac:dyDescent="0.2">
      <c r="C76" s="96"/>
      <c r="D76" s="96"/>
      <c r="E76" s="97"/>
    </row>
    <row r="77" spans="3:12" x14ac:dyDescent="0.2">
      <c r="C77" s="96"/>
      <c r="D77" s="96"/>
      <c r="E77" s="97"/>
    </row>
    <row r="78" spans="3:12" x14ac:dyDescent="0.2">
      <c r="C78" s="96"/>
      <c r="D78" s="96"/>
      <c r="E78" s="97"/>
    </row>
    <row r="79" spans="3:12" x14ac:dyDescent="0.2">
      <c r="C79" s="96"/>
      <c r="D79" s="96"/>
      <c r="E79" s="97"/>
    </row>
    <row r="80" spans="3:12" x14ac:dyDescent="0.2">
      <c r="C80" s="96"/>
      <c r="D80" s="96"/>
      <c r="E80" s="97"/>
    </row>
    <row r="81" spans="3:5" x14ac:dyDescent="0.2">
      <c r="C81" s="96"/>
      <c r="D81" s="96"/>
      <c r="E81" s="97"/>
    </row>
    <row r="82" spans="3:5" x14ac:dyDescent="0.2">
      <c r="C82" s="96"/>
      <c r="D82" s="96"/>
      <c r="E82" s="97"/>
    </row>
    <row r="83" spans="3:5" x14ac:dyDescent="0.2">
      <c r="C83" s="96"/>
      <c r="D83" s="96"/>
      <c r="E83" s="97"/>
    </row>
    <row r="84" spans="3:5" x14ac:dyDescent="0.2">
      <c r="C84" s="96"/>
      <c r="D84" s="96"/>
      <c r="E84" s="97"/>
    </row>
    <row r="85" spans="3:5" x14ac:dyDescent="0.2">
      <c r="C85" s="96"/>
      <c r="D85" s="96"/>
      <c r="E85" s="97"/>
    </row>
    <row r="86" spans="3:5" x14ac:dyDescent="0.2">
      <c r="C86" s="96"/>
      <c r="D86" s="96"/>
      <c r="E86" s="97"/>
    </row>
    <row r="87" spans="3:5" x14ac:dyDescent="0.2">
      <c r="C87" s="96"/>
      <c r="D87" s="96"/>
      <c r="E87" s="97"/>
    </row>
    <row r="88" spans="3:5" x14ac:dyDescent="0.2">
      <c r="C88" s="96"/>
      <c r="D88" s="96"/>
      <c r="E88" s="97"/>
    </row>
  </sheetData>
  <pageMargins left="0.75" right="0.75" top="1" bottom="1" header="0.5" footer="0.5"/>
  <pageSetup orientation="portrait" horizontalDpi="200" verticalDpi="200" r:id="rId1"/>
  <headerFooter differentFirst="1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3"/>
  <sheetViews>
    <sheetView workbookViewId="0">
      <selection activeCell="K21" sqref="K21"/>
    </sheetView>
  </sheetViews>
  <sheetFormatPr defaultRowHeight="15" x14ac:dyDescent="0.2"/>
  <cols>
    <col min="1" max="1" width="12.85546875" style="24" bestFit="1" customWidth="1"/>
    <col min="2" max="2" width="16" style="24" bestFit="1" customWidth="1"/>
    <col min="3" max="3" width="16.28515625" style="24" customWidth="1"/>
    <col min="4" max="4" width="23.5703125" style="24" customWidth="1"/>
    <col min="5" max="9" width="17.28515625" style="24" customWidth="1"/>
    <col min="10" max="10" width="13.140625" style="24" customWidth="1"/>
    <col min="11" max="11" width="14.5703125" style="24" customWidth="1"/>
    <col min="12" max="16384" width="9.140625" style="24"/>
  </cols>
  <sheetData>
    <row r="1" spans="1:11" ht="23.25" x14ac:dyDescent="0.35">
      <c r="B1" s="325" t="s">
        <v>163</v>
      </c>
      <c r="C1" s="325"/>
      <c r="D1" s="325"/>
      <c r="E1" s="325"/>
      <c r="F1" s="325"/>
      <c r="G1" s="325"/>
      <c r="H1" s="325"/>
      <c r="I1" s="325"/>
      <c r="J1" s="325"/>
      <c r="K1" s="325"/>
    </row>
    <row r="2" spans="1:11" ht="21" customHeight="1" x14ac:dyDescent="0.2">
      <c r="A2" s="151" t="s">
        <v>841</v>
      </c>
      <c r="B2" s="151" t="s">
        <v>149</v>
      </c>
      <c r="C2" s="151" t="s">
        <v>155</v>
      </c>
      <c r="D2" s="151" t="s">
        <v>156</v>
      </c>
      <c r="E2" s="151" t="s">
        <v>150</v>
      </c>
      <c r="F2" s="151" t="s">
        <v>151</v>
      </c>
      <c r="G2" s="151" t="s">
        <v>157</v>
      </c>
      <c r="H2" s="151" t="s">
        <v>158</v>
      </c>
      <c r="I2" s="151" t="s">
        <v>159</v>
      </c>
      <c r="J2" s="151" t="s">
        <v>160</v>
      </c>
      <c r="K2" s="151" t="s">
        <v>323</v>
      </c>
    </row>
    <row r="3" spans="1:11" ht="20.25" customHeight="1" x14ac:dyDescent="0.2">
      <c r="A3" s="117">
        <v>1</v>
      </c>
      <c r="B3" s="117" t="s">
        <v>152</v>
      </c>
      <c r="C3" s="25">
        <v>41850</v>
      </c>
      <c r="D3" s="25">
        <v>41870</v>
      </c>
      <c r="E3" s="12"/>
      <c r="F3" s="12"/>
      <c r="G3" s="12"/>
      <c r="H3" s="12"/>
      <c r="I3" s="12">
        <v>1</v>
      </c>
      <c r="J3" s="12"/>
      <c r="K3" s="12"/>
    </row>
    <row r="4" spans="1:11" ht="20.25" customHeight="1" x14ac:dyDescent="0.2">
      <c r="A4" s="117">
        <v>2</v>
      </c>
      <c r="B4" s="117" t="s">
        <v>153</v>
      </c>
      <c r="C4" s="25">
        <v>41933</v>
      </c>
      <c r="D4" s="25">
        <v>41939</v>
      </c>
      <c r="E4" s="12"/>
      <c r="F4" s="12"/>
      <c r="G4" s="12"/>
      <c r="H4" s="12"/>
      <c r="I4" s="12">
        <v>2</v>
      </c>
      <c r="J4" s="12"/>
      <c r="K4" s="12"/>
    </row>
    <row r="5" spans="1:11" ht="20.25" customHeight="1" x14ac:dyDescent="0.2">
      <c r="A5" s="117">
        <v>3</v>
      </c>
      <c r="B5" s="117" t="s">
        <v>152</v>
      </c>
      <c r="C5" s="25">
        <v>41784</v>
      </c>
      <c r="D5" s="25">
        <v>41797</v>
      </c>
      <c r="E5" s="12"/>
      <c r="F5" s="12"/>
      <c r="G5" s="12"/>
      <c r="H5" s="12"/>
      <c r="I5" s="12">
        <v>1</v>
      </c>
      <c r="J5" s="12"/>
      <c r="K5" s="12"/>
    </row>
    <row r="6" spans="1:11" ht="20.25" customHeight="1" x14ac:dyDescent="0.2">
      <c r="A6" s="117">
        <v>4</v>
      </c>
      <c r="B6" s="117" t="s">
        <v>154</v>
      </c>
      <c r="C6" s="25">
        <v>41909</v>
      </c>
      <c r="D6" s="25">
        <v>41915</v>
      </c>
      <c r="E6" s="12"/>
      <c r="F6" s="12"/>
      <c r="G6" s="12"/>
      <c r="H6" s="12"/>
      <c r="I6" s="12">
        <v>3</v>
      </c>
      <c r="J6" s="12"/>
      <c r="K6" s="12"/>
    </row>
    <row r="7" spans="1:11" ht="20.25" customHeight="1" x14ac:dyDescent="0.2">
      <c r="A7" s="117">
        <v>5</v>
      </c>
      <c r="B7" s="117" t="s">
        <v>152</v>
      </c>
      <c r="C7" s="25">
        <v>41878</v>
      </c>
      <c r="D7" s="25">
        <v>41894</v>
      </c>
      <c r="E7" s="12"/>
      <c r="F7" s="12"/>
      <c r="G7" s="12"/>
      <c r="H7" s="12"/>
      <c r="I7" s="12">
        <v>2</v>
      </c>
      <c r="J7" s="12"/>
      <c r="K7" s="12"/>
    </row>
    <row r="8" spans="1:11" ht="20.25" customHeight="1" x14ac:dyDescent="0.2">
      <c r="A8" s="117">
        <v>6</v>
      </c>
      <c r="B8" s="117" t="s">
        <v>154</v>
      </c>
      <c r="C8" s="25">
        <v>41911</v>
      </c>
      <c r="D8" s="25">
        <v>41913</v>
      </c>
      <c r="E8" s="12"/>
      <c r="F8" s="12"/>
      <c r="G8" s="12"/>
      <c r="H8" s="12"/>
      <c r="I8" s="12">
        <v>4</v>
      </c>
      <c r="J8" s="12"/>
      <c r="K8" s="12"/>
    </row>
    <row r="9" spans="1:11" ht="20.25" customHeight="1" x14ac:dyDescent="0.2">
      <c r="A9" s="117">
        <v>7</v>
      </c>
      <c r="B9" s="117" t="s">
        <v>153</v>
      </c>
      <c r="C9" s="25">
        <v>41816</v>
      </c>
      <c r="D9" s="25">
        <v>41825</v>
      </c>
      <c r="E9" s="12"/>
      <c r="F9" s="12"/>
      <c r="G9" s="12"/>
      <c r="H9" s="12"/>
      <c r="I9" s="12">
        <v>2</v>
      </c>
      <c r="J9" s="12"/>
      <c r="K9" s="12"/>
    </row>
    <row r="10" spans="1:11" ht="20.25" customHeight="1" x14ac:dyDescent="0.2">
      <c r="A10" s="117">
        <v>8</v>
      </c>
      <c r="B10" s="117" t="s">
        <v>153</v>
      </c>
      <c r="C10" s="25">
        <v>41902</v>
      </c>
      <c r="D10" s="25">
        <v>41925</v>
      </c>
      <c r="E10" s="12"/>
      <c r="F10" s="12"/>
      <c r="G10" s="12"/>
      <c r="H10" s="12"/>
      <c r="I10" s="12">
        <v>1</v>
      </c>
      <c r="J10" s="12"/>
      <c r="K10" s="12"/>
    </row>
    <row r="11" spans="1:11" ht="20.25" customHeight="1" x14ac:dyDescent="0.2">
      <c r="A11" s="117">
        <v>9</v>
      </c>
      <c r="B11" s="117" t="s">
        <v>152</v>
      </c>
      <c r="C11" s="25">
        <v>41906</v>
      </c>
      <c r="D11" s="25">
        <v>41906</v>
      </c>
      <c r="E11" s="12"/>
      <c r="F11" s="12"/>
      <c r="G11" s="12"/>
      <c r="H11" s="12"/>
      <c r="I11" s="12">
        <v>2</v>
      </c>
      <c r="J11" s="12"/>
      <c r="K11" s="12"/>
    </row>
    <row r="12" spans="1:11" ht="20.25" customHeight="1" x14ac:dyDescent="0.2">
      <c r="A12" s="117">
        <v>10</v>
      </c>
      <c r="B12" s="117" t="s">
        <v>152</v>
      </c>
      <c r="C12" s="25">
        <v>41877</v>
      </c>
      <c r="D12" s="25">
        <v>41894</v>
      </c>
      <c r="E12" s="12"/>
      <c r="F12" s="12"/>
      <c r="G12" s="12"/>
      <c r="H12" s="12"/>
      <c r="I12" s="12">
        <v>3</v>
      </c>
      <c r="J12" s="12"/>
      <c r="K12" s="12"/>
    </row>
    <row r="13" spans="1:11" ht="20.25" customHeight="1" x14ac:dyDescent="0.2">
      <c r="A13" s="117">
        <v>11</v>
      </c>
      <c r="B13" s="117" t="s">
        <v>154</v>
      </c>
      <c r="C13" s="25">
        <v>41901</v>
      </c>
      <c r="D13" s="25">
        <v>41913</v>
      </c>
      <c r="E13" s="12"/>
      <c r="F13" s="12"/>
      <c r="G13" s="12"/>
      <c r="H13" s="12"/>
      <c r="I13" s="12">
        <v>3</v>
      </c>
      <c r="J13" s="12"/>
      <c r="K13" s="12"/>
    </row>
    <row r="14" spans="1:11" ht="20.25" customHeight="1" x14ac:dyDescent="0.2">
      <c r="A14" s="117">
        <v>12</v>
      </c>
      <c r="B14" s="117" t="s">
        <v>154</v>
      </c>
      <c r="C14" s="25">
        <v>41791</v>
      </c>
      <c r="D14" s="25">
        <v>41825</v>
      </c>
      <c r="E14" s="12"/>
      <c r="F14" s="12"/>
      <c r="G14" s="12"/>
      <c r="H14" s="12"/>
      <c r="I14" s="12">
        <v>2</v>
      </c>
      <c r="J14" s="12"/>
      <c r="K14" s="12"/>
    </row>
    <row r="15" spans="1:11" ht="20.25" customHeight="1" x14ac:dyDescent="0.2">
      <c r="A15" s="117">
        <v>13</v>
      </c>
      <c r="B15" s="117" t="s">
        <v>152</v>
      </c>
      <c r="C15" s="25">
        <v>41912</v>
      </c>
      <c r="D15" s="25">
        <v>41925</v>
      </c>
      <c r="E15" s="12"/>
      <c r="F15" s="12"/>
      <c r="G15" s="12"/>
      <c r="H15" s="12"/>
      <c r="I15" s="12">
        <v>3</v>
      </c>
      <c r="J15" s="12"/>
      <c r="K15" s="12"/>
    </row>
    <row r="16" spans="1:11" ht="20.25" customHeight="1" x14ac:dyDescent="0.2">
      <c r="A16" s="117">
        <v>14</v>
      </c>
      <c r="B16" s="117" t="s">
        <v>153</v>
      </c>
      <c r="C16" s="25">
        <v>41906</v>
      </c>
      <c r="D16" s="25">
        <v>41906</v>
      </c>
      <c r="E16" s="12"/>
      <c r="F16" s="12"/>
      <c r="G16" s="12"/>
      <c r="H16" s="12"/>
      <c r="I16" s="12">
        <v>1</v>
      </c>
      <c r="J16" s="12"/>
      <c r="K16" s="12"/>
    </row>
    <row r="17" spans="1:11" ht="20.25" customHeight="1" x14ac:dyDescent="0.2">
      <c r="A17" s="117">
        <v>15</v>
      </c>
      <c r="B17" s="117" t="s">
        <v>154</v>
      </c>
      <c r="C17" s="25">
        <v>41877</v>
      </c>
      <c r="D17" s="25">
        <v>41894</v>
      </c>
      <c r="E17" s="12"/>
      <c r="F17" s="12"/>
      <c r="G17" s="12"/>
      <c r="H17" s="12"/>
      <c r="I17" s="12">
        <v>2</v>
      </c>
      <c r="J17" s="12"/>
      <c r="K17" s="12"/>
    </row>
    <row r="19" spans="1:11" ht="21.75" customHeight="1" x14ac:dyDescent="0.25">
      <c r="A19" s="326" t="s">
        <v>164</v>
      </c>
      <c r="B19" s="326"/>
      <c r="C19" s="326"/>
      <c r="D19" s="326"/>
      <c r="E19" s="326"/>
      <c r="G19" s="327" t="s">
        <v>166</v>
      </c>
      <c r="H19" s="327"/>
    </row>
    <row r="20" spans="1:11" s="148" customFormat="1" ht="31.5" x14ac:dyDescent="0.2">
      <c r="A20" s="149" t="s">
        <v>149</v>
      </c>
      <c r="B20" s="149" t="s">
        <v>158</v>
      </c>
      <c r="C20" s="149" t="s">
        <v>157</v>
      </c>
      <c r="D20" s="149" t="s">
        <v>161</v>
      </c>
      <c r="E20" s="149" t="s">
        <v>162</v>
      </c>
      <c r="G20" s="149" t="s">
        <v>149</v>
      </c>
      <c r="H20" s="149" t="s">
        <v>165</v>
      </c>
    </row>
    <row r="21" spans="1:11" ht="20.25" customHeight="1" x14ac:dyDescent="0.2">
      <c r="A21" s="150" t="s">
        <v>152</v>
      </c>
      <c r="B21" s="150">
        <v>25</v>
      </c>
      <c r="C21" s="12">
        <v>120</v>
      </c>
      <c r="D21" s="12">
        <v>2</v>
      </c>
      <c r="E21" s="12">
        <v>3</v>
      </c>
      <c r="G21" s="150" t="s">
        <v>152</v>
      </c>
      <c r="H21" s="12"/>
    </row>
    <row r="22" spans="1:11" ht="20.25" customHeight="1" x14ac:dyDescent="0.2">
      <c r="A22" s="150" t="s">
        <v>153</v>
      </c>
      <c r="B22" s="150">
        <v>25</v>
      </c>
      <c r="C22" s="12">
        <v>150</v>
      </c>
      <c r="D22" s="12">
        <v>4</v>
      </c>
      <c r="E22" s="12">
        <v>6</v>
      </c>
      <c r="G22" s="150" t="s">
        <v>153</v>
      </c>
      <c r="H22" s="12"/>
    </row>
    <row r="23" spans="1:11" ht="20.25" customHeight="1" x14ac:dyDescent="0.2">
      <c r="A23" s="150" t="s">
        <v>154</v>
      </c>
      <c r="B23" s="150">
        <v>50</v>
      </c>
      <c r="C23" s="12">
        <v>300</v>
      </c>
      <c r="D23" s="12">
        <v>6</v>
      </c>
      <c r="E23" s="12">
        <v>9</v>
      </c>
      <c r="G23" s="150" t="s">
        <v>154</v>
      </c>
      <c r="H23" s="12"/>
    </row>
  </sheetData>
  <mergeCells count="3">
    <mergeCell ref="B1:K1"/>
    <mergeCell ref="A19:E19"/>
    <mergeCell ref="G19:H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7"/>
  <sheetViews>
    <sheetView workbookViewId="0">
      <selection activeCell="H20" sqref="H20"/>
    </sheetView>
  </sheetViews>
  <sheetFormatPr defaultRowHeight="15" x14ac:dyDescent="0.2"/>
  <cols>
    <col min="1" max="1" width="8.28515625" style="9" bestFit="1" customWidth="1"/>
    <col min="2" max="2" width="14.42578125" style="9" bestFit="1" customWidth="1"/>
    <col min="3" max="3" width="15.7109375" style="9" bestFit="1" customWidth="1"/>
    <col min="4" max="4" width="15.5703125" style="9" customWidth="1"/>
    <col min="5" max="5" width="19.28515625" style="9" customWidth="1"/>
    <col min="6" max="6" width="17.85546875" style="9" customWidth="1"/>
    <col min="7" max="7" width="17.28515625" style="9" bestFit="1" customWidth="1"/>
    <col min="8" max="8" width="15.85546875" style="9" customWidth="1"/>
    <col min="9" max="9" width="14" style="9" customWidth="1"/>
    <col min="10" max="10" width="16.7109375" style="9" customWidth="1"/>
    <col min="11" max="11" width="17.85546875" style="9" bestFit="1" customWidth="1"/>
    <col min="12" max="16384" width="9.140625" style="9"/>
  </cols>
  <sheetData>
    <row r="1" spans="1:10" ht="20.25" customHeight="1" x14ac:dyDescent="0.2">
      <c r="A1" s="328" t="s">
        <v>438</v>
      </c>
      <c r="B1" s="328"/>
      <c r="C1" s="328"/>
      <c r="D1" s="328"/>
      <c r="E1" s="328"/>
      <c r="F1" s="328"/>
      <c r="G1" s="328"/>
      <c r="H1" s="328"/>
      <c r="I1" s="328"/>
      <c r="J1" s="328"/>
    </row>
    <row r="2" spans="1:10" ht="20.25" customHeight="1" x14ac:dyDescent="0.2">
      <c r="A2" s="196" t="s">
        <v>18</v>
      </c>
      <c r="B2" s="196" t="s">
        <v>338</v>
      </c>
      <c r="C2" s="196" t="s">
        <v>85</v>
      </c>
      <c r="D2" s="196" t="s">
        <v>21</v>
      </c>
      <c r="E2" s="196" t="s">
        <v>22</v>
      </c>
      <c r="F2" s="196" t="s">
        <v>25</v>
      </c>
      <c r="G2" s="197" t="s">
        <v>886</v>
      </c>
      <c r="H2" s="196" t="s">
        <v>24</v>
      </c>
      <c r="I2" s="196" t="s">
        <v>26</v>
      </c>
      <c r="J2" s="196" t="s">
        <v>27</v>
      </c>
    </row>
    <row r="3" spans="1:10" ht="20.25" customHeight="1" x14ac:dyDescent="0.2">
      <c r="A3" s="198"/>
      <c r="B3" s="33" t="s">
        <v>422</v>
      </c>
      <c r="C3" s="11"/>
      <c r="D3" s="33" t="s">
        <v>423</v>
      </c>
      <c r="E3" s="11"/>
      <c r="F3" s="34">
        <v>42029</v>
      </c>
      <c r="G3" s="11"/>
      <c r="H3" s="11">
        <v>10</v>
      </c>
      <c r="I3" s="11"/>
      <c r="J3" s="11"/>
    </row>
    <row r="4" spans="1:10" ht="20.25" customHeight="1" x14ac:dyDescent="0.2">
      <c r="A4" s="198"/>
      <c r="B4" s="33" t="s">
        <v>424</v>
      </c>
      <c r="C4" s="11"/>
      <c r="D4" s="33" t="s">
        <v>425</v>
      </c>
      <c r="E4" s="11"/>
      <c r="F4" s="34">
        <v>42030</v>
      </c>
      <c r="G4" s="11"/>
      <c r="H4" s="11">
        <v>12</v>
      </c>
      <c r="I4" s="11"/>
      <c r="J4" s="11"/>
    </row>
    <row r="5" spans="1:10" ht="20.25" customHeight="1" x14ac:dyDescent="0.2">
      <c r="A5" s="198"/>
      <c r="B5" s="33" t="s">
        <v>422</v>
      </c>
      <c r="C5" s="11"/>
      <c r="D5" s="33" t="s">
        <v>426</v>
      </c>
      <c r="E5" s="11"/>
      <c r="F5" s="34">
        <v>42031</v>
      </c>
      <c r="G5" s="11"/>
      <c r="H5" s="11">
        <v>8</v>
      </c>
      <c r="I5" s="11"/>
      <c r="J5" s="11"/>
    </row>
    <row r="6" spans="1:10" ht="20.25" customHeight="1" x14ac:dyDescent="0.2">
      <c r="A6" s="198"/>
      <c r="B6" s="33" t="s">
        <v>427</v>
      </c>
      <c r="C6" s="11"/>
      <c r="D6" s="33" t="s">
        <v>423</v>
      </c>
      <c r="E6" s="11"/>
      <c r="F6" s="34">
        <v>42032</v>
      </c>
      <c r="G6" s="11"/>
      <c r="H6" s="11">
        <v>10</v>
      </c>
      <c r="I6" s="11"/>
      <c r="J6" s="11"/>
    </row>
    <row r="7" spans="1:10" ht="20.25" customHeight="1" x14ac:dyDescent="0.2">
      <c r="A7" s="198"/>
      <c r="B7" s="33" t="s">
        <v>428</v>
      </c>
      <c r="C7" s="11"/>
      <c r="D7" s="33" t="s">
        <v>429</v>
      </c>
      <c r="E7" s="11"/>
      <c r="F7" s="34">
        <v>42033</v>
      </c>
      <c r="G7" s="11"/>
      <c r="H7" s="11">
        <v>15</v>
      </c>
      <c r="I7" s="11"/>
      <c r="J7" s="11"/>
    </row>
    <row r="8" spans="1:10" ht="20.25" customHeight="1" x14ac:dyDescent="0.2">
      <c r="A8" s="198"/>
      <c r="B8" s="33" t="s">
        <v>424</v>
      </c>
      <c r="C8" s="11"/>
      <c r="D8" s="33" t="s">
        <v>430</v>
      </c>
      <c r="E8" s="11"/>
      <c r="F8" s="34">
        <v>42034</v>
      </c>
      <c r="G8" s="11"/>
      <c r="H8" s="11">
        <v>12</v>
      </c>
      <c r="I8" s="11"/>
      <c r="J8" s="11"/>
    </row>
    <row r="9" spans="1:10" ht="20.25" customHeight="1" x14ac:dyDescent="0.2">
      <c r="A9" s="198"/>
      <c r="B9" s="33" t="s">
        <v>427</v>
      </c>
      <c r="C9" s="11"/>
      <c r="D9" s="33" t="s">
        <v>426</v>
      </c>
      <c r="E9" s="11"/>
      <c r="F9" s="34">
        <v>42037</v>
      </c>
      <c r="G9" s="11"/>
      <c r="H9" s="11">
        <v>12</v>
      </c>
      <c r="I9" s="11"/>
      <c r="J9" s="11"/>
    </row>
    <row r="10" spans="1:10" ht="20.25" customHeight="1" x14ac:dyDescent="0.2">
      <c r="A10" s="198"/>
      <c r="B10" s="33" t="s">
        <v>428</v>
      </c>
      <c r="C10" s="11"/>
      <c r="D10" s="33" t="s">
        <v>431</v>
      </c>
      <c r="E10" s="11"/>
      <c r="F10" s="34">
        <v>42038</v>
      </c>
      <c r="G10" s="11"/>
      <c r="H10" s="11">
        <v>20</v>
      </c>
      <c r="I10" s="11"/>
      <c r="J10" s="11"/>
    </row>
    <row r="11" spans="1:10" ht="20.25" customHeight="1" x14ac:dyDescent="0.2">
      <c r="A11" s="198"/>
      <c r="B11" s="33" t="s">
        <v>428</v>
      </c>
      <c r="C11" s="11"/>
      <c r="D11" s="33" t="s">
        <v>429</v>
      </c>
      <c r="E11" s="11"/>
      <c r="F11" s="34">
        <v>42039</v>
      </c>
      <c r="G11" s="11"/>
      <c r="H11" s="11">
        <v>15</v>
      </c>
      <c r="I11" s="11"/>
      <c r="J11" s="11"/>
    </row>
    <row r="12" spans="1:10" ht="20.25" customHeight="1" x14ac:dyDescent="0.2">
      <c r="A12" s="198"/>
      <c r="B12" s="33" t="s">
        <v>424</v>
      </c>
      <c r="C12" s="11"/>
      <c r="D12" s="33" t="s">
        <v>430</v>
      </c>
      <c r="E12" s="11"/>
      <c r="F12" s="34">
        <v>42040</v>
      </c>
      <c r="G12" s="11"/>
      <c r="H12" s="11">
        <v>10</v>
      </c>
      <c r="I12" s="11"/>
      <c r="J12" s="11"/>
    </row>
    <row r="13" spans="1:10" ht="20.25" customHeight="1" x14ac:dyDescent="0.2">
      <c r="A13" s="198"/>
      <c r="B13" s="33" t="s">
        <v>428</v>
      </c>
      <c r="C13" s="11"/>
      <c r="D13" s="33" t="s">
        <v>429</v>
      </c>
      <c r="E13" s="11"/>
      <c r="F13" s="34">
        <v>42041</v>
      </c>
      <c r="G13" s="11"/>
      <c r="H13" s="11">
        <v>30</v>
      </c>
      <c r="I13" s="11"/>
      <c r="J13" s="11"/>
    </row>
    <row r="14" spans="1:10" ht="20.25" customHeight="1" x14ac:dyDescent="0.2">
      <c r="A14" s="198"/>
      <c r="B14" s="33" t="s">
        <v>422</v>
      </c>
      <c r="C14" s="11"/>
      <c r="D14" s="33" t="s">
        <v>430</v>
      </c>
      <c r="E14" s="11"/>
      <c r="F14" s="34">
        <v>42072</v>
      </c>
      <c r="G14" s="11"/>
      <c r="H14" s="11">
        <v>10</v>
      </c>
      <c r="I14" s="11"/>
      <c r="J14" s="11"/>
    </row>
    <row r="15" spans="1:10" ht="20.25" customHeight="1" x14ac:dyDescent="0.2">
      <c r="A15" s="198"/>
      <c r="B15" s="33" t="s">
        <v>428</v>
      </c>
      <c r="C15" s="11"/>
      <c r="D15" s="33" t="s">
        <v>426</v>
      </c>
      <c r="E15" s="11"/>
      <c r="F15" s="34">
        <v>42073</v>
      </c>
      <c r="G15" s="11"/>
      <c r="H15" s="11">
        <v>15</v>
      </c>
      <c r="I15" s="11"/>
      <c r="J15" s="11"/>
    </row>
    <row r="16" spans="1:10" ht="20.25" customHeight="1" x14ac:dyDescent="0.2">
      <c r="A16" s="198"/>
      <c r="B16" s="33" t="s">
        <v>424</v>
      </c>
      <c r="C16" s="11"/>
      <c r="D16" s="33" t="s">
        <v>431</v>
      </c>
      <c r="E16" s="11"/>
      <c r="F16" s="34">
        <v>42074</v>
      </c>
      <c r="G16" s="11"/>
      <c r="H16" s="11">
        <v>12</v>
      </c>
      <c r="I16" s="11"/>
      <c r="J16" s="11"/>
    </row>
    <row r="17" spans="1:10" ht="20.25" customHeight="1" x14ac:dyDescent="0.2">
      <c r="A17" s="198"/>
      <c r="B17" s="33" t="s">
        <v>427</v>
      </c>
      <c r="C17" s="11"/>
      <c r="D17" s="33" t="s">
        <v>426</v>
      </c>
      <c r="E17" s="11"/>
      <c r="F17" s="34">
        <v>42075</v>
      </c>
      <c r="G17" s="11"/>
      <c r="H17" s="11">
        <v>12</v>
      </c>
      <c r="I17" s="11"/>
      <c r="J17" s="11"/>
    </row>
    <row r="18" spans="1:10" ht="20.25" customHeight="1" x14ac:dyDescent="0.2">
      <c r="A18" s="198"/>
      <c r="B18" s="33" t="s">
        <v>428</v>
      </c>
      <c r="C18" s="11"/>
      <c r="D18" s="33" t="s">
        <v>431</v>
      </c>
      <c r="E18" s="11"/>
      <c r="F18" s="34">
        <v>42076</v>
      </c>
      <c r="G18" s="11"/>
      <c r="H18" s="11">
        <v>20</v>
      </c>
      <c r="I18" s="11"/>
      <c r="J18" s="11"/>
    </row>
    <row r="19" spans="1:10" ht="20.25" customHeight="1" x14ac:dyDescent="0.2">
      <c r="A19" s="198"/>
      <c r="B19" s="33" t="s">
        <v>428</v>
      </c>
      <c r="C19" s="11"/>
      <c r="D19" s="33" t="s">
        <v>429</v>
      </c>
      <c r="E19" s="11"/>
      <c r="F19" s="34">
        <v>42079</v>
      </c>
      <c r="G19" s="11"/>
      <c r="H19" s="11">
        <v>15</v>
      </c>
      <c r="I19" s="11"/>
      <c r="J19" s="11"/>
    </row>
    <row r="20" spans="1:10" ht="20.25" customHeight="1" x14ac:dyDescent="0.2">
      <c r="A20" s="198"/>
      <c r="B20" s="33" t="s">
        <v>424</v>
      </c>
      <c r="C20" s="11"/>
      <c r="D20" s="33" t="s">
        <v>430</v>
      </c>
      <c r="E20" s="11"/>
      <c r="F20" s="34">
        <v>42080</v>
      </c>
      <c r="G20" s="11"/>
      <c r="H20" s="11">
        <v>10</v>
      </c>
      <c r="I20" s="11"/>
      <c r="J20" s="11"/>
    </row>
    <row r="21" spans="1:10" ht="20.25" customHeight="1" x14ac:dyDescent="0.2">
      <c r="A21" s="195"/>
      <c r="B21" s="228"/>
      <c r="C21" s="228"/>
      <c r="F21" s="36"/>
    </row>
    <row r="22" spans="1:10" ht="15.75" x14ac:dyDescent="0.25">
      <c r="A22" s="329" t="s">
        <v>330</v>
      </c>
      <c r="B22" s="329"/>
      <c r="C22" s="89"/>
      <c r="D22" s="329" t="s">
        <v>352</v>
      </c>
      <c r="E22" s="329"/>
      <c r="F22" s="329"/>
      <c r="G22" s="329"/>
      <c r="H22" s="152"/>
    </row>
    <row r="23" spans="1:10" ht="15.75" x14ac:dyDescent="0.25">
      <c r="A23" s="37" t="s">
        <v>338</v>
      </c>
      <c r="B23" s="37" t="s">
        <v>85</v>
      </c>
      <c r="C23" s="89"/>
      <c r="D23" s="11" t="s">
        <v>21</v>
      </c>
      <c r="E23" s="32" t="s">
        <v>433</v>
      </c>
      <c r="F23" s="32" t="s">
        <v>434</v>
      </c>
      <c r="G23" s="32" t="s">
        <v>435</v>
      </c>
    </row>
    <row r="24" spans="1:10" ht="16.5" x14ac:dyDescent="0.25">
      <c r="A24" s="33" t="s">
        <v>422</v>
      </c>
      <c r="B24" s="73" t="s">
        <v>344</v>
      </c>
      <c r="D24" s="11" t="s">
        <v>22</v>
      </c>
      <c r="E24" s="33" t="s">
        <v>362</v>
      </c>
      <c r="F24" s="33" t="s">
        <v>887</v>
      </c>
      <c r="G24" s="33" t="s">
        <v>432</v>
      </c>
    </row>
    <row r="25" spans="1:10" ht="16.5" x14ac:dyDescent="0.25">
      <c r="A25" s="33" t="s">
        <v>424</v>
      </c>
      <c r="B25" s="73" t="s">
        <v>346</v>
      </c>
      <c r="D25" s="11" t="s">
        <v>436</v>
      </c>
      <c r="E25" s="11">
        <v>729</v>
      </c>
      <c r="F25" s="11">
        <v>1725</v>
      </c>
      <c r="G25" s="11">
        <v>850</v>
      </c>
    </row>
    <row r="26" spans="1:10" ht="16.5" x14ac:dyDescent="0.25">
      <c r="A26" s="33" t="s">
        <v>427</v>
      </c>
      <c r="B26" s="73" t="s">
        <v>348</v>
      </c>
      <c r="D26" s="11" t="s">
        <v>437</v>
      </c>
      <c r="E26" s="11">
        <v>700</v>
      </c>
      <c r="F26" s="11">
        <v>1600</v>
      </c>
      <c r="G26" s="11">
        <v>750</v>
      </c>
    </row>
    <row r="27" spans="1:10" ht="16.5" x14ac:dyDescent="0.25">
      <c r="A27" s="33" t="s">
        <v>428</v>
      </c>
      <c r="B27" s="73" t="s">
        <v>350</v>
      </c>
      <c r="F27" s="90"/>
    </row>
    <row r="28" spans="1:10" ht="15.75" x14ac:dyDescent="0.25">
      <c r="D28" s="329" t="s">
        <v>377</v>
      </c>
      <c r="E28" s="329"/>
    </row>
    <row r="29" spans="1:10" ht="15.75" x14ac:dyDescent="0.25">
      <c r="D29" s="37"/>
      <c r="E29" s="37" t="s">
        <v>321</v>
      </c>
      <c r="G29" s="89"/>
      <c r="H29" s="89"/>
      <c r="I29" s="89"/>
      <c r="J29" s="89"/>
    </row>
    <row r="30" spans="1:10" ht="15.75" x14ac:dyDescent="0.25">
      <c r="D30" s="33" t="s">
        <v>362</v>
      </c>
      <c r="E30" s="11"/>
      <c r="H30" s="89"/>
      <c r="I30" s="89"/>
      <c r="J30" s="89"/>
    </row>
    <row r="31" spans="1:10" ht="15.75" x14ac:dyDescent="0.25">
      <c r="D31" s="33" t="s">
        <v>887</v>
      </c>
      <c r="E31" s="11"/>
      <c r="G31" s="89"/>
    </row>
    <row r="32" spans="1:10" ht="15.75" x14ac:dyDescent="0.25">
      <c r="D32" s="33" t="s">
        <v>432</v>
      </c>
      <c r="E32" s="11"/>
      <c r="G32" s="89"/>
    </row>
    <row r="33" spans="1:7" ht="15.75" x14ac:dyDescent="0.25">
      <c r="G33" s="89"/>
    </row>
    <row r="35" spans="1:7" ht="15.75" x14ac:dyDescent="0.25">
      <c r="A35" s="91"/>
    </row>
    <row r="36" spans="1:7" ht="20.25" customHeight="1" x14ac:dyDescent="0.2"/>
    <row r="37" spans="1:7" ht="20.25" customHeight="1" x14ac:dyDescent="0.2"/>
    <row r="38" spans="1:7" ht="20.25" customHeight="1" x14ac:dyDescent="0.2"/>
    <row r="39" spans="1:7" ht="20.25" customHeight="1" x14ac:dyDescent="0.2"/>
    <row r="40" spans="1:7" ht="20.25" customHeight="1" x14ac:dyDescent="0.2"/>
    <row r="41" spans="1:7" ht="20.25" customHeight="1" x14ac:dyDescent="0.2"/>
    <row r="42" spans="1:7" ht="20.25" customHeight="1" x14ac:dyDescent="0.2"/>
    <row r="43" spans="1:7" ht="20.25" customHeight="1" x14ac:dyDescent="0.2"/>
    <row r="44" spans="1:7" ht="20.25" customHeight="1" x14ac:dyDescent="0.2"/>
    <row r="45" spans="1:7" ht="20.25" customHeight="1" x14ac:dyDescent="0.2"/>
    <row r="46" spans="1:7" ht="20.25" customHeight="1" x14ac:dyDescent="0.2"/>
    <row r="47" spans="1:7" ht="20.25" customHeight="1" x14ac:dyDescent="0.2"/>
    <row r="48" spans="1:7" ht="20.25" customHeight="1" x14ac:dyDescent="0.2"/>
    <row r="49" spans="1:6" ht="20.25" customHeight="1" x14ac:dyDescent="0.2"/>
    <row r="50" spans="1:6" ht="20.25" customHeight="1" x14ac:dyDescent="0.2"/>
    <row r="51" spans="1:6" ht="20.25" customHeight="1" x14ac:dyDescent="0.2"/>
    <row r="52" spans="1:6" ht="18" customHeight="1" x14ac:dyDescent="0.2"/>
    <row r="53" spans="1:6" ht="18" customHeight="1" x14ac:dyDescent="0.2"/>
    <row r="56" spans="1:6" ht="18.75" x14ac:dyDescent="0.2">
      <c r="F56" s="92"/>
    </row>
    <row r="57" spans="1:6" x14ac:dyDescent="0.2">
      <c r="F57" s="93"/>
    </row>
    <row r="60" spans="1:6" ht="15.75" x14ac:dyDescent="0.25">
      <c r="A60"/>
      <c r="B60"/>
      <c r="C60"/>
    </row>
    <row r="61" spans="1:6" ht="15.75" x14ac:dyDescent="0.25">
      <c r="A61"/>
      <c r="B61"/>
      <c r="C61"/>
    </row>
    <row r="62" spans="1:6" ht="15.75" x14ac:dyDescent="0.25">
      <c r="A62"/>
      <c r="B62"/>
      <c r="C62"/>
    </row>
    <row r="63" spans="1:6" ht="15.75" x14ac:dyDescent="0.25">
      <c r="A63"/>
      <c r="B63"/>
      <c r="C63"/>
    </row>
    <row r="64" spans="1:6" ht="15.75" x14ac:dyDescent="0.25">
      <c r="A64"/>
      <c r="B64"/>
      <c r="C64"/>
    </row>
    <row r="65" spans="1:3" ht="15.75" x14ac:dyDescent="0.25">
      <c r="A65"/>
      <c r="B65"/>
      <c r="C65"/>
    </row>
    <row r="66" spans="1:3" ht="15.75" x14ac:dyDescent="0.25">
      <c r="A66"/>
      <c r="B66"/>
      <c r="C66"/>
    </row>
    <row r="67" spans="1:3" ht="15.75" x14ac:dyDescent="0.25">
      <c r="A67"/>
      <c r="B67"/>
      <c r="C67"/>
    </row>
  </sheetData>
  <sortState ref="A3:J20">
    <sortCondition ref="G3:G20"/>
  </sortState>
  <mergeCells count="4">
    <mergeCell ref="A1:J1"/>
    <mergeCell ref="D28:E28"/>
    <mergeCell ref="D22:G22"/>
    <mergeCell ref="A22:B2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Bai2_Phan6!C27:E27</xm:f>
              <xm:sqref>G27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Bai2_Phan6!C28:E28</xm:f>
              <xm:sqref>H28</xm:sqref>
            </x14:sparkline>
          </x14:sparklines>
        </x14:sparklineGroup>
      </x14:sparklineGroup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3" sqref="C23"/>
    </sheetView>
  </sheetViews>
  <sheetFormatPr defaultRowHeight="15" x14ac:dyDescent="0.25"/>
  <cols>
    <col min="2" max="2" width="17.140625" customWidth="1"/>
    <col min="3" max="3" width="17.85546875" customWidth="1"/>
    <col min="4" max="4" width="14.28515625" customWidth="1"/>
    <col min="5" max="5" width="13.42578125" customWidth="1"/>
    <col min="6" max="6" width="18.85546875" customWidth="1"/>
    <col min="7" max="7" width="16" customWidth="1"/>
    <col min="8" max="8" width="23.7109375" bestFit="1" customWidth="1"/>
    <col min="9" max="9" width="15.5703125" customWidth="1"/>
    <col min="10" max="10" width="17" customWidth="1"/>
    <col min="11" max="11" width="16.7109375" customWidth="1"/>
  </cols>
  <sheetData>
    <row r="1" spans="1:11" ht="26.25" x14ac:dyDescent="0.4">
      <c r="A1" s="330" t="s">
        <v>828</v>
      </c>
      <c r="B1" s="331"/>
      <c r="C1" s="331"/>
      <c r="D1" s="331"/>
      <c r="E1" s="331"/>
      <c r="F1" s="331"/>
      <c r="G1" s="331"/>
      <c r="H1" s="331"/>
      <c r="I1" s="331"/>
      <c r="J1" s="331"/>
      <c r="K1" s="332"/>
    </row>
    <row r="2" spans="1:11" s="120" customFormat="1" ht="58.5" x14ac:dyDescent="0.25">
      <c r="A2" s="153" t="s">
        <v>18</v>
      </c>
      <c r="B2" s="153" t="s">
        <v>827</v>
      </c>
      <c r="C2" s="154" t="s">
        <v>813</v>
      </c>
      <c r="D2" s="154" t="s">
        <v>798</v>
      </c>
      <c r="E2" s="154" t="s">
        <v>826</v>
      </c>
      <c r="F2" s="154" t="s">
        <v>825</v>
      </c>
      <c r="G2" s="154" t="s">
        <v>824</v>
      </c>
      <c r="H2" s="154" t="s">
        <v>823</v>
      </c>
      <c r="I2" s="154" t="s">
        <v>822</v>
      </c>
      <c r="J2" s="154" t="s">
        <v>821</v>
      </c>
      <c r="K2" s="154" t="s">
        <v>27</v>
      </c>
    </row>
    <row r="3" spans="1:11" s="24" customFormat="1" ht="20.25" customHeight="1" x14ac:dyDescent="0.2">
      <c r="A3" s="117">
        <v>1</v>
      </c>
      <c r="B3" s="25">
        <v>42736</v>
      </c>
      <c r="C3" s="117" t="s">
        <v>817</v>
      </c>
      <c r="D3" s="12"/>
      <c r="E3" s="12"/>
      <c r="F3" s="12"/>
      <c r="G3" s="119">
        <v>0.27083333333333331</v>
      </c>
      <c r="H3" s="118">
        <v>5.590277777777778E-2</v>
      </c>
      <c r="I3" s="12"/>
      <c r="J3" s="12"/>
      <c r="K3" s="12"/>
    </row>
    <row r="4" spans="1:11" s="24" customFormat="1" ht="20.25" customHeight="1" x14ac:dyDescent="0.2">
      <c r="A4" s="117">
        <v>2</v>
      </c>
      <c r="B4" s="25">
        <v>42761</v>
      </c>
      <c r="C4" s="117" t="s">
        <v>820</v>
      </c>
      <c r="D4" s="12"/>
      <c r="E4" s="12"/>
      <c r="F4" s="12"/>
      <c r="G4" s="119">
        <v>0.38680555555555557</v>
      </c>
      <c r="H4" s="118">
        <v>2.1006944444444443E-2</v>
      </c>
      <c r="I4" s="12"/>
      <c r="J4" s="12"/>
      <c r="K4" s="12"/>
    </row>
    <row r="5" spans="1:11" s="24" customFormat="1" ht="20.25" customHeight="1" x14ac:dyDescent="0.2">
      <c r="A5" s="117">
        <v>3</v>
      </c>
      <c r="B5" s="25">
        <v>42770</v>
      </c>
      <c r="C5" s="117" t="s">
        <v>817</v>
      </c>
      <c r="D5" s="12"/>
      <c r="E5" s="12"/>
      <c r="F5" s="12"/>
      <c r="G5" s="119">
        <v>0.31458333333333333</v>
      </c>
      <c r="H5" s="118">
        <v>6.25E-2</v>
      </c>
      <c r="I5" s="12"/>
      <c r="J5" s="12"/>
      <c r="K5" s="12"/>
    </row>
    <row r="6" spans="1:11" s="24" customFormat="1" ht="20.25" customHeight="1" x14ac:dyDescent="0.2">
      <c r="A6" s="117">
        <v>4</v>
      </c>
      <c r="B6" s="25">
        <v>42778</v>
      </c>
      <c r="C6" s="117" t="s">
        <v>816</v>
      </c>
      <c r="D6" s="12"/>
      <c r="E6" s="12"/>
      <c r="F6" s="12"/>
      <c r="G6" s="119">
        <v>0.62152777777777779</v>
      </c>
      <c r="H6" s="118">
        <v>5.5787037037037031E-2</v>
      </c>
      <c r="I6" s="12"/>
      <c r="J6" s="12"/>
      <c r="K6" s="12"/>
    </row>
    <row r="7" spans="1:11" s="24" customFormat="1" ht="20.25" customHeight="1" x14ac:dyDescent="0.2">
      <c r="A7" s="117">
        <v>5</v>
      </c>
      <c r="B7" s="25">
        <v>42789</v>
      </c>
      <c r="C7" s="117" t="s">
        <v>819</v>
      </c>
      <c r="D7" s="12"/>
      <c r="E7" s="12"/>
      <c r="F7" s="12"/>
      <c r="G7" s="119">
        <v>0.4861111111111111</v>
      </c>
      <c r="H7" s="118">
        <v>3.5069444444444445E-2</v>
      </c>
      <c r="I7" s="12"/>
      <c r="J7" s="12"/>
      <c r="K7" s="12"/>
    </row>
    <row r="8" spans="1:11" s="24" customFormat="1" ht="20.25" customHeight="1" x14ac:dyDescent="0.2">
      <c r="A8" s="117">
        <v>6</v>
      </c>
      <c r="B8" s="25">
        <v>42791</v>
      </c>
      <c r="C8" s="117" t="s">
        <v>818</v>
      </c>
      <c r="D8" s="12"/>
      <c r="E8" s="12"/>
      <c r="F8" s="12"/>
      <c r="G8" s="119">
        <v>7.0833333333333331E-2</v>
      </c>
      <c r="H8" s="118">
        <v>2.1006944444444443E-2</v>
      </c>
      <c r="I8" s="12"/>
      <c r="J8" s="12"/>
      <c r="K8" s="12"/>
    </row>
    <row r="9" spans="1:11" s="24" customFormat="1" ht="20.25" customHeight="1" x14ac:dyDescent="0.2">
      <c r="A9" s="117">
        <v>7</v>
      </c>
      <c r="B9" s="25">
        <v>42797</v>
      </c>
      <c r="C9" s="117" t="s">
        <v>819</v>
      </c>
      <c r="D9" s="12"/>
      <c r="E9" s="12"/>
      <c r="F9" s="12"/>
      <c r="G9" s="119">
        <v>0.8027777777777777</v>
      </c>
      <c r="H9" s="118">
        <v>2.1006944444444443E-2</v>
      </c>
      <c r="I9" s="12"/>
      <c r="J9" s="12"/>
      <c r="K9" s="12"/>
    </row>
    <row r="10" spans="1:11" s="24" customFormat="1" ht="20.25" customHeight="1" x14ac:dyDescent="0.2">
      <c r="A10" s="117">
        <v>8</v>
      </c>
      <c r="B10" s="25">
        <v>42804</v>
      </c>
      <c r="C10" s="117" t="s">
        <v>817</v>
      </c>
      <c r="D10" s="12"/>
      <c r="E10" s="12"/>
      <c r="F10" s="12"/>
      <c r="G10" s="119">
        <v>0.22916666666666666</v>
      </c>
      <c r="H10" s="118">
        <v>1.7361111111111112E-2</v>
      </c>
      <c r="I10" s="12"/>
      <c r="J10" s="12"/>
      <c r="K10" s="12"/>
    </row>
    <row r="11" spans="1:11" s="24" customFormat="1" ht="20.25" customHeight="1" x14ac:dyDescent="0.2">
      <c r="A11" s="117">
        <v>9</v>
      </c>
      <c r="B11" s="25">
        <v>42810</v>
      </c>
      <c r="C11" s="117" t="s">
        <v>817</v>
      </c>
      <c r="D11" s="12"/>
      <c r="E11" s="12"/>
      <c r="F11" s="12"/>
      <c r="G11" s="119">
        <v>0.84722222222222221</v>
      </c>
      <c r="H11" s="118">
        <v>2.1006944444444443E-2</v>
      </c>
      <c r="I11" s="12"/>
      <c r="J11" s="12"/>
      <c r="K11" s="12"/>
    </row>
    <row r="12" spans="1:11" s="24" customFormat="1" ht="20.25" customHeight="1" x14ac:dyDescent="0.2">
      <c r="A12" s="117">
        <v>10</v>
      </c>
      <c r="B12" s="25">
        <v>42830</v>
      </c>
      <c r="C12" s="117" t="s">
        <v>818</v>
      </c>
      <c r="D12" s="12"/>
      <c r="E12" s="12"/>
      <c r="F12" s="12"/>
      <c r="G12" s="119">
        <v>0.70833333333333337</v>
      </c>
      <c r="H12" s="118">
        <v>6.25E-2</v>
      </c>
      <c r="I12" s="12"/>
      <c r="J12" s="12"/>
      <c r="K12" s="12"/>
    </row>
    <row r="13" spans="1:11" s="24" customFormat="1" ht="20.25" customHeight="1" x14ac:dyDescent="0.2">
      <c r="A13" s="117">
        <v>11</v>
      </c>
      <c r="B13" s="25">
        <v>42834</v>
      </c>
      <c r="C13" s="117" t="s">
        <v>817</v>
      </c>
      <c r="D13" s="12"/>
      <c r="E13" s="12"/>
      <c r="F13" s="12"/>
      <c r="G13" s="119">
        <v>0.27083333333333331</v>
      </c>
      <c r="H13" s="118">
        <v>5.5787037037037031E-2</v>
      </c>
      <c r="I13" s="12"/>
      <c r="J13" s="12"/>
      <c r="K13" s="12"/>
    </row>
    <row r="14" spans="1:11" s="24" customFormat="1" ht="20.25" customHeight="1" x14ac:dyDescent="0.2">
      <c r="A14" s="117">
        <v>12</v>
      </c>
      <c r="B14" s="25">
        <v>42842</v>
      </c>
      <c r="C14" s="117" t="s">
        <v>816</v>
      </c>
      <c r="D14" s="12"/>
      <c r="E14" s="12"/>
      <c r="F14" s="12"/>
      <c r="G14" s="119">
        <v>0.18402777777777779</v>
      </c>
      <c r="H14" s="118">
        <v>3.5069444444444445E-2</v>
      </c>
      <c r="I14" s="12"/>
      <c r="J14" s="12"/>
      <c r="K14" s="12"/>
    </row>
    <row r="16" spans="1:11" ht="15.75" x14ac:dyDescent="0.25">
      <c r="B16" s="327" t="s">
        <v>815</v>
      </c>
      <c r="C16" s="327"/>
      <c r="D16" s="327"/>
      <c r="E16" s="327"/>
      <c r="G16" s="327" t="s">
        <v>814</v>
      </c>
      <c r="H16" s="327"/>
    </row>
    <row r="17" spans="2:8" ht="17.25" customHeight="1" x14ac:dyDescent="0.25">
      <c r="B17" s="230" t="s">
        <v>813</v>
      </c>
      <c r="C17" s="117" t="s">
        <v>812</v>
      </c>
      <c r="D17" s="12" t="s">
        <v>219</v>
      </c>
      <c r="E17" s="12" t="s">
        <v>811</v>
      </c>
      <c r="F17" s="24"/>
      <c r="G17" s="230" t="s">
        <v>810</v>
      </c>
      <c r="H17" s="230" t="s">
        <v>809</v>
      </c>
    </row>
    <row r="18" spans="2:8" ht="17.25" customHeight="1" x14ac:dyDescent="0.25">
      <c r="B18" s="230" t="s">
        <v>798</v>
      </c>
      <c r="C18" s="117" t="s">
        <v>797</v>
      </c>
      <c r="D18" s="12" t="s">
        <v>796</v>
      </c>
      <c r="E18" s="12" t="s">
        <v>795</v>
      </c>
      <c r="F18" s="24"/>
      <c r="G18" s="227" t="s">
        <v>808</v>
      </c>
      <c r="H18" s="12" t="s">
        <v>807</v>
      </c>
    </row>
    <row r="19" spans="2:8" ht="17.25" customHeight="1" x14ac:dyDescent="0.25">
      <c r="B19" s="230" t="s">
        <v>806</v>
      </c>
      <c r="C19" s="12">
        <v>200</v>
      </c>
      <c r="D19" s="12">
        <v>2000</v>
      </c>
      <c r="E19" s="12">
        <v>6000</v>
      </c>
      <c r="F19" s="24"/>
      <c r="G19" s="229" t="s">
        <v>889</v>
      </c>
      <c r="H19" s="12" t="s">
        <v>805</v>
      </c>
    </row>
    <row r="20" spans="2:8" ht="17.25" customHeight="1" x14ac:dyDescent="0.25">
      <c r="B20" s="24"/>
      <c r="C20" s="24"/>
      <c r="D20" s="24"/>
      <c r="E20" s="24"/>
      <c r="F20" s="24"/>
      <c r="G20" s="227" t="s">
        <v>804</v>
      </c>
      <c r="H20" s="12" t="s">
        <v>803</v>
      </c>
    </row>
    <row r="21" spans="2:8" ht="17.25" customHeight="1" x14ac:dyDescent="0.25">
      <c r="B21" s="24"/>
      <c r="C21" s="24"/>
      <c r="D21" s="24"/>
      <c r="E21" s="24"/>
      <c r="F21" s="24"/>
      <c r="G21" s="227" t="s">
        <v>802</v>
      </c>
      <c r="H21" s="12" t="s">
        <v>801</v>
      </c>
    </row>
    <row r="22" spans="2:8" ht="17.25" customHeight="1" x14ac:dyDescent="0.25">
      <c r="B22" s="24"/>
      <c r="C22" s="24"/>
      <c r="D22" s="24"/>
      <c r="E22" s="24"/>
      <c r="F22" s="24"/>
      <c r="G22" s="227" t="s">
        <v>800</v>
      </c>
      <c r="H22" s="12" t="s">
        <v>799</v>
      </c>
    </row>
  </sheetData>
  <mergeCells count="3">
    <mergeCell ref="B16:E16"/>
    <mergeCell ref="G16:H16"/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Normal="100" workbookViewId="0">
      <selection activeCell="F9" sqref="F9"/>
    </sheetView>
  </sheetViews>
  <sheetFormatPr defaultRowHeight="15" x14ac:dyDescent="0.25"/>
  <cols>
    <col min="1" max="1" width="8.28515625" customWidth="1"/>
    <col min="2" max="2" width="8.85546875" customWidth="1"/>
    <col min="3" max="3" width="18.7109375" customWidth="1"/>
    <col min="4" max="4" width="14.5703125" customWidth="1"/>
    <col min="5" max="5" width="9.42578125" customWidth="1"/>
    <col min="6" max="6" width="16.7109375" bestFit="1" customWidth="1"/>
    <col min="7" max="7" width="23.7109375" bestFit="1" customWidth="1"/>
    <col min="8" max="8" width="13.42578125" bestFit="1" customWidth="1"/>
    <col min="9" max="9" width="9.28515625" customWidth="1"/>
    <col min="10" max="10" width="13.140625" customWidth="1"/>
  </cols>
  <sheetData>
    <row r="1" spans="1:10" ht="15.75" thickBot="1" x14ac:dyDescent="0.3">
      <c r="A1" s="204" t="s">
        <v>439</v>
      </c>
      <c r="B1" s="204" t="s">
        <v>440</v>
      </c>
      <c r="C1" s="204" t="s">
        <v>441</v>
      </c>
      <c r="D1" s="204" t="s">
        <v>442</v>
      </c>
      <c r="E1" s="204" t="s">
        <v>443</v>
      </c>
      <c r="F1" s="204" t="s">
        <v>444</v>
      </c>
      <c r="G1" s="204" t="s">
        <v>445</v>
      </c>
      <c r="H1" s="204" t="s">
        <v>446</v>
      </c>
      <c r="I1" s="204" t="s">
        <v>447</v>
      </c>
      <c r="J1" s="205" t="s">
        <v>448</v>
      </c>
    </row>
    <row r="2" spans="1:10" x14ac:dyDescent="0.25">
      <c r="A2" s="206">
        <v>11079</v>
      </c>
      <c r="B2" s="206" t="s">
        <v>449</v>
      </c>
      <c r="C2" s="207">
        <v>41279</v>
      </c>
      <c r="D2" s="207">
        <v>41281</v>
      </c>
      <c r="E2" s="208">
        <v>18</v>
      </c>
      <c r="F2" s="206" t="s">
        <v>450</v>
      </c>
      <c r="G2" s="206" t="s">
        <v>451</v>
      </c>
      <c r="H2" s="206" t="s">
        <v>452</v>
      </c>
      <c r="I2" s="206" t="s">
        <v>453</v>
      </c>
      <c r="J2" s="209" t="s">
        <v>454</v>
      </c>
    </row>
    <row r="3" spans="1:10" x14ac:dyDescent="0.25">
      <c r="A3" s="210">
        <v>11080</v>
      </c>
      <c r="B3" s="210" t="s">
        <v>455</v>
      </c>
      <c r="C3" s="211">
        <v>41279</v>
      </c>
      <c r="D3" s="211">
        <v>41280</v>
      </c>
      <c r="E3" s="212">
        <v>13.25</v>
      </c>
      <c r="F3" s="210" t="s">
        <v>456</v>
      </c>
      <c r="G3" s="210" t="s">
        <v>457</v>
      </c>
      <c r="H3" s="210" t="s">
        <v>458</v>
      </c>
      <c r="I3" s="210" t="s">
        <v>459</v>
      </c>
      <c r="J3" s="213" t="s">
        <v>460</v>
      </c>
    </row>
    <row r="4" spans="1:10" x14ac:dyDescent="0.25">
      <c r="A4" s="214">
        <v>11081</v>
      </c>
      <c r="B4" s="214" t="s">
        <v>461</v>
      </c>
      <c r="C4" s="215">
        <v>41280</v>
      </c>
      <c r="D4" s="215">
        <v>41281</v>
      </c>
      <c r="E4" s="216">
        <v>8.9499999999999993</v>
      </c>
      <c r="F4" s="214" t="s">
        <v>462</v>
      </c>
      <c r="G4" s="214" t="s">
        <v>463</v>
      </c>
      <c r="H4" s="214" t="s">
        <v>464</v>
      </c>
      <c r="I4" s="214" t="s">
        <v>465</v>
      </c>
      <c r="J4" s="217" t="s">
        <v>466</v>
      </c>
    </row>
    <row r="5" spans="1:10" x14ac:dyDescent="0.25">
      <c r="A5" s="210">
        <v>11082</v>
      </c>
      <c r="B5" s="210" t="s">
        <v>467</v>
      </c>
      <c r="C5" s="211">
        <v>41280</v>
      </c>
      <c r="D5" s="211">
        <v>41282</v>
      </c>
      <c r="E5" s="212">
        <v>5.5</v>
      </c>
      <c r="F5" s="210" t="s">
        <v>468</v>
      </c>
      <c r="G5" s="210" t="s">
        <v>469</v>
      </c>
      <c r="H5" s="210" t="s">
        <v>470</v>
      </c>
      <c r="I5" s="210" t="s">
        <v>373</v>
      </c>
      <c r="J5" s="213" t="s">
        <v>471</v>
      </c>
    </row>
    <row r="6" spans="1:10" x14ac:dyDescent="0.25">
      <c r="A6" s="214">
        <v>11083</v>
      </c>
      <c r="B6" s="214" t="s">
        <v>472</v>
      </c>
      <c r="C6" s="215">
        <v>41282</v>
      </c>
      <c r="D6" s="215">
        <v>41283</v>
      </c>
      <c r="E6" s="216">
        <v>28</v>
      </c>
      <c r="F6" s="214" t="s">
        <v>473</v>
      </c>
      <c r="G6" s="214" t="s">
        <v>474</v>
      </c>
      <c r="H6" s="214" t="s">
        <v>475</v>
      </c>
      <c r="I6" s="214" t="s">
        <v>373</v>
      </c>
      <c r="J6" s="217" t="s">
        <v>476</v>
      </c>
    </row>
    <row r="7" spans="1:10" x14ac:dyDescent="0.25">
      <c r="A7" s="210">
        <v>11084</v>
      </c>
      <c r="B7" s="210" t="s">
        <v>477</v>
      </c>
      <c r="C7" s="211">
        <v>41286</v>
      </c>
      <c r="D7" s="211">
        <v>41288</v>
      </c>
      <c r="E7" s="212">
        <v>8.5</v>
      </c>
      <c r="F7" s="210" t="s">
        <v>478</v>
      </c>
      <c r="G7" s="210" t="s">
        <v>479</v>
      </c>
      <c r="H7" s="210" t="s">
        <v>480</v>
      </c>
      <c r="I7" s="210" t="s">
        <v>481</v>
      </c>
      <c r="J7" s="213" t="s">
        <v>482</v>
      </c>
    </row>
    <row r="8" spans="1:10" x14ac:dyDescent="0.25">
      <c r="A8" s="214">
        <v>11085</v>
      </c>
      <c r="B8" s="214" t="s">
        <v>483</v>
      </c>
      <c r="C8" s="215">
        <v>41286</v>
      </c>
      <c r="D8" s="215">
        <v>41287</v>
      </c>
      <c r="E8" s="216">
        <v>3</v>
      </c>
      <c r="F8" s="214" t="s">
        <v>484</v>
      </c>
      <c r="G8" s="214" t="s">
        <v>485</v>
      </c>
      <c r="H8" s="214" t="s">
        <v>486</v>
      </c>
      <c r="I8" s="214" t="s">
        <v>487</v>
      </c>
      <c r="J8" s="217" t="s">
        <v>488</v>
      </c>
    </row>
    <row r="9" spans="1:10" x14ac:dyDescent="0.25">
      <c r="A9" s="218">
        <v>11086</v>
      </c>
      <c r="B9" s="218" t="s">
        <v>489</v>
      </c>
      <c r="C9" s="219">
        <v>41286</v>
      </c>
      <c r="D9" s="219">
        <v>41287</v>
      </c>
      <c r="E9" s="220">
        <v>6.95</v>
      </c>
      <c r="F9" s="218" t="s">
        <v>490</v>
      </c>
      <c r="G9" s="218" t="s">
        <v>491</v>
      </c>
      <c r="H9" s="218" t="s">
        <v>475</v>
      </c>
      <c r="I9" s="218" t="s">
        <v>373</v>
      </c>
      <c r="J9" s="203" t="s">
        <v>492</v>
      </c>
    </row>
    <row r="10" spans="1:10" x14ac:dyDescent="0.25">
      <c r="A10" s="214">
        <v>11087</v>
      </c>
      <c r="B10" s="214" t="s">
        <v>493</v>
      </c>
      <c r="C10" s="215">
        <v>41286</v>
      </c>
      <c r="D10" s="215">
        <v>41287</v>
      </c>
      <c r="E10" s="216">
        <v>20</v>
      </c>
      <c r="F10" s="214" t="s">
        <v>494</v>
      </c>
      <c r="G10" s="214" t="s">
        <v>495</v>
      </c>
      <c r="H10" s="214" t="s">
        <v>475</v>
      </c>
      <c r="I10" s="214" t="s">
        <v>373</v>
      </c>
      <c r="J10" s="217" t="s">
        <v>496</v>
      </c>
    </row>
    <row r="11" spans="1:10" x14ac:dyDescent="0.25">
      <c r="A11" s="218">
        <v>11088</v>
      </c>
      <c r="B11" s="218" t="s">
        <v>497</v>
      </c>
      <c r="C11" s="219">
        <v>41287</v>
      </c>
      <c r="D11" s="219">
        <v>41288</v>
      </c>
      <c r="E11" s="220">
        <v>7.95</v>
      </c>
      <c r="F11" s="218" t="s">
        <v>498</v>
      </c>
      <c r="G11" s="218" t="s">
        <v>499</v>
      </c>
      <c r="H11" s="218" t="s">
        <v>500</v>
      </c>
      <c r="I11" s="218" t="s">
        <v>373</v>
      </c>
      <c r="J11" s="203" t="s">
        <v>501</v>
      </c>
    </row>
    <row r="12" spans="1:10" x14ac:dyDescent="0.25">
      <c r="A12" s="214">
        <v>11089</v>
      </c>
      <c r="B12" s="214" t="s">
        <v>502</v>
      </c>
      <c r="C12" s="215">
        <v>41288</v>
      </c>
      <c r="D12" s="215">
        <v>41290</v>
      </c>
      <c r="E12" s="216">
        <v>7.5</v>
      </c>
      <c r="F12" s="214" t="s">
        <v>503</v>
      </c>
      <c r="G12" s="214" t="s">
        <v>504</v>
      </c>
      <c r="H12" s="214" t="s">
        <v>505</v>
      </c>
      <c r="I12" s="214" t="s">
        <v>506</v>
      </c>
      <c r="J12" s="217" t="s">
        <v>507</v>
      </c>
    </row>
    <row r="13" spans="1:10" x14ac:dyDescent="0.25">
      <c r="A13" s="218">
        <v>11090</v>
      </c>
      <c r="B13" s="218" t="s">
        <v>508</v>
      </c>
      <c r="C13" s="219">
        <v>41288</v>
      </c>
      <c r="D13" s="219">
        <v>41290</v>
      </c>
      <c r="E13" s="220">
        <v>14.5</v>
      </c>
      <c r="F13" s="218" t="s">
        <v>509</v>
      </c>
      <c r="G13" s="218" t="s">
        <v>510</v>
      </c>
      <c r="H13" s="218" t="s">
        <v>475</v>
      </c>
      <c r="I13" s="218" t="s">
        <v>373</v>
      </c>
      <c r="J13" s="203" t="s">
        <v>511</v>
      </c>
    </row>
    <row r="14" spans="1:10" x14ac:dyDescent="0.25">
      <c r="A14" s="214">
        <v>11091</v>
      </c>
      <c r="B14" s="214" t="s">
        <v>512</v>
      </c>
      <c r="C14" s="215">
        <v>41289</v>
      </c>
      <c r="D14" s="215">
        <v>41293</v>
      </c>
      <c r="E14" s="216">
        <v>24.5</v>
      </c>
      <c r="F14" s="214" t="s">
        <v>513</v>
      </c>
      <c r="G14" s="214" t="s">
        <v>514</v>
      </c>
      <c r="H14" s="214" t="s">
        <v>515</v>
      </c>
      <c r="I14" s="214" t="s">
        <v>373</v>
      </c>
      <c r="J14" s="217" t="s">
        <v>516</v>
      </c>
    </row>
    <row r="15" spans="1:10" x14ac:dyDescent="0.25">
      <c r="A15" s="218">
        <v>11092</v>
      </c>
      <c r="B15" s="218" t="s">
        <v>517</v>
      </c>
      <c r="C15" s="219">
        <v>41290</v>
      </c>
      <c r="D15" s="219">
        <v>41293</v>
      </c>
      <c r="E15" s="220">
        <v>17</v>
      </c>
      <c r="F15" s="218" t="s">
        <v>518</v>
      </c>
      <c r="G15" s="218" t="s">
        <v>519</v>
      </c>
      <c r="H15" s="218" t="s">
        <v>520</v>
      </c>
      <c r="I15" s="218" t="s">
        <v>373</v>
      </c>
      <c r="J15" s="203" t="s">
        <v>521</v>
      </c>
    </row>
    <row r="16" spans="1:10" x14ac:dyDescent="0.25">
      <c r="A16" s="214">
        <v>11093</v>
      </c>
      <c r="B16" s="214" t="s">
        <v>522</v>
      </c>
      <c r="C16" s="215">
        <v>41293</v>
      </c>
      <c r="D16" s="215">
        <v>41295</v>
      </c>
      <c r="E16" s="216">
        <v>0</v>
      </c>
      <c r="F16" s="214" t="s">
        <v>523</v>
      </c>
      <c r="G16" s="214" t="s">
        <v>524</v>
      </c>
      <c r="H16" s="214" t="s">
        <v>525</v>
      </c>
      <c r="I16" s="214" t="s">
        <v>373</v>
      </c>
      <c r="J16" s="217" t="s">
        <v>526</v>
      </c>
    </row>
    <row r="17" spans="1:10" x14ac:dyDescent="0.25">
      <c r="A17" s="218">
        <v>11094</v>
      </c>
      <c r="B17" s="218" t="s">
        <v>527</v>
      </c>
      <c r="C17" s="219">
        <v>41296</v>
      </c>
      <c r="D17" s="219">
        <v>41297</v>
      </c>
      <c r="E17" s="220">
        <v>4.3499999999999996</v>
      </c>
      <c r="F17" s="218" t="s">
        <v>528</v>
      </c>
      <c r="G17" s="218" t="s">
        <v>529</v>
      </c>
      <c r="H17" s="218" t="s">
        <v>530</v>
      </c>
      <c r="I17" s="218" t="s">
        <v>373</v>
      </c>
      <c r="J17" s="203" t="s">
        <v>531</v>
      </c>
    </row>
    <row r="18" spans="1:10" x14ac:dyDescent="0.25">
      <c r="A18" s="214">
        <v>11095</v>
      </c>
      <c r="B18" s="214" t="s">
        <v>532</v>
      </c>
      <c r="C18" s="215">
        <v>41296</v>
      </c>
      <c r="D18" s="215">
        <v>41298</v>
      </c>
      <c r="E18" s="216">
        <v>18.95</v>
      </c>
      <c r="F18" s="214" t="s">
        <v>533</v>
      </c>
      <c r="G18" s="214" t="s">
        <v>534</v>
      </c>
      <c r="H18" s="214" t="s">
        <v>475</v>
      </c>
      <c r="I18" s="214" t="s">
        <v>373</v>
      </c>
      <c r="J18" s="217" t="s">
        <v>535</v>
      </c>
    </row>
    <row r="19" spans="1:10" x14ac:dyDescent="0.25">
      <c r="A19" s="218">
        <v>11096</v>
      </c>
      <c r="B19" s="218" t="s">
        <v>536</v>
      </c>
      <c r="C19" s="219">
        <v>41296</v>
      </c>
      <c r="D19" s="219">
        <v>41297</v>
      </c>
      <c r="E19" s="220">
        <v>14.4</v>
      </c>
      <c r="F19" s="218" t="s">
        <v>537</v>
      </c>
      <c r="G19" s="218" t="s">
        <v>538</v>
      </c>
      <c r="H19" s="218" t="s">
        <v>515</v>
      </c>
      <c r="I19" s="218" t="s">
        <v>373</v>
      </c>
      <c r="J19" s="203" t="s">
        <v>539</v>
      </c>
    </row>
    <row r="20" spans="1:10" x14ac:dyDescent="0.25">
      <c r="A20" s="214">
        <v>11097</v>
      </c>
      <c r="B20" s="214" t="s">
        <v>540</v>
      </c>
      <c r="C20" s="215">
        <v>41296</v>
      </c>
      <c r="D20" s="215">
        <v>41297</v>
      </c>
      <c r="E20" s="216">
        <v>30</v>
      </c>
      <c r="F20" s="214" t="s">
        <v>541</v>
      </c>
      <c r="G20" s="214" t="s">
        <v>542</v>
      </c>
      <c r="H20" s="214" t="s">
        <v>520</v>
      </c>
      <c r="I20" s="214" t="s">
        <v>373</v>
      </c>
      <c r="J20" s="217" t="s">
        <v>543</v>
      </c>
    </row>
    <row r="21" spans="1:10" x14ac:dyDescent="0.25">
      <c r="A21" s="218">
        <v>11098</v>
      </c>
      <c r="B21" s="218" t="s">
        <v>544</v>
      </c>
      <c r="C21" s="219">
        <v>41296</v>
      </c>
      <c r="D21" s="219">
        <v>41297</v>
      </c>
      <c r="E21" s="220">
        <v>18.5</v>
      </c>
      <c r="F21" s="218" t="s">
        <v>545</v>
      </c>
      <c r="G21" s="218" t="s">
        <v>546</v>
      </c>
      <c r="H21" s="218" t="s">
        <v>547</v>
      </c>
      <c r="I21" s="218" t="s">
        <v>506</v>
      </c>
      <c r="J21" s="203" t="s">
        <v>548</v>
      </c>
    </row>
    <row r="22" spans="1:10" x14ac:dyDescent="0.25">
      <c r="A22" s="214">
        <v>11099</v>
      </c>
      <c r="B22" s="214" t="s">
        <v>549</v>
      </c>
      <c r="C22" s="215">
        <v>41296</v>
      </c>
      <c r="D22" s="215">
        <v>41297</v>
      </c>
      <c r="E22" s="216">
        <v>9.9499999999999993</v>
      </c>
      <c r="F22" s="214" t="s">
        <v>550</v>
      </c>
      <c r="G22" s="214" t="s">
        <v>551</v>
      </c>
      <c r="H22" s="214" t="s">
        <v>552</v>
      </c>
      <c r="I22" s="214" t="s">
        <v>373</v>
      </c>
      <c r="J22" s="217" t="s">
        <v>553</v>
      </c>
    </row>
    <row r="23" spans="1:10" x14ac:dyDescent="0.25">
      <c r="A23" s="218">
        <v>11100</v>
      </c>
      <c r="B23" s="218" t="s">
        <v>554</v>
      </c>
      <c r="C23" s="219">
        <v>41297</v>
      </c>
      <c r="D23" s="219">
        <v>41298</v>
      </c>
      <c r="E23" s="220">
        <v>16.5</v>
      </c>
      <c r="F23" s="218" t="s">
        <v>555</v>
      </c>
      <c r="G23" s="218" t="s">
        <v>556</v>
      </c>
      <c r="H23" s="218" t="s">
        <v>557</v>
      </c>
      <c r="I23" s="218" t="s">
        <v>373</v>
      </c>
      <c r="J23" s="203" t="s">
        <v>558</v>
      </c>
    </row>
    <row r="24" spans="1:10" x14ac:dyDescent="0.25">
      <c r="A24" s="214">
        <v>11101</v>
      </c>
      <c r="B24" s="214" t="s">
        <v>559</v>
      </c>
      <c r="C24" s="215">
        <v>41297</v>
      </c>
      <c r="D24" s="215">
        <v>41298</v>
      </c>
      <c r="E24" s="216">
        <v>3.25</v>
      </c>
      <c r="F24" s="214" t="s">
        <v>560</v>
      </c>
      <c r="G24" s="214" t="s">
        <v>561</v>
      </c>
      <c r="H24" s="214" t="s">
        <v>475</v>
      </c>
      <c r="I24" s="214" t="s">
        <v>373</v>
      </c>
      <c r="J24" s="217" t="s">
        <v>562</v>
      </c>
    </row>
    <row r="25" spans="1:10" x14ac:dyDescent="0.25">
      <c r="A25" s="218">
        <v>11102</v>
      </c>
      <c r="B25" s="218" t="s">
        <v>563</v>
      </c>
      <c r="C25" s="219">
        <v>41297</v>
      </c>
      <c r="D25" s="219">
        <v>41298</v>
      </c>
      <c r="E25" s="220">
        <v>12.45</v>
      </c>
      <c r="F25" s="218" t="s">
        <v>564</v>
      </c>
      <c r="G25" s="218" t="s">
        <v>565</v>
      </c>
      <c r="H25" s="218" t="s">
        <v>520</v>
      </c>
      <c r="I25" s="218" t="s">
        <v>373</v>
      </c>
      <c r="J25" s="203" t="s">
        <v>566</v>
      </c>
    </row>
    <row r="26" spans="1:10" x14ac:dyDescent="0.25">
      <c r="A26" s="214">
        <v>11103</v>
      </c>
      <c r="B26" s="214" t="s">
        <v>567</v>
      </c>
      <c r="C26" s="215">
        <v>41297</v>
      </c>
      <c r="D26" s="215">
        <v>41298</v>
      </c>
      <c r="E26" s="216">
        <v>21.5</v>
      </c>
      <c r="F26" s="214" t="s">
        <v>568</v>
      </c>
      <c r="G26" s="214" t="s">
        <v>569</v>
      </c>
      <c r="H26" s="214" t="s">
        <v>570</v>
      </c>
      <c r="I26" s="214" t="s">
        <v>487</v>
      </c>
      <c r="J26" s="217" t="s">
        <v>571</v>
      </c>
    </row>
    <row r="27" spans="1:10" x14ac:dyDescent="0.25">
      <c r="A27" s="218">
        <v>11104</v>
      </c>
      <c r="B27" s="218" t="s">
        <v>572</v>
      </c>
      <c r="C27" s="219">
        <v>41297</v>
      </c>
      <c r="D27" s="219">
        <v>41299</v>
      </c>
      <c r="E27" s="220">
        <v>8.5</v>
      </c>
      <c r="F27" s="218" t="s">
        <v>573</v>
      </c>
      <c r="G27" s="218" t="s">
        <v>574</v>
      </c>
      <c r="H27" s="218" t="s">
        <v>575</v>
      </c>
      <c r="I27" s="218" t="s">
        <v>373</v>
      </c>
      <c r="J27" s="203" t="s">
        <v>576</v>
      </c>
    </row>
    <row r="28" spans="1:10" x14ac:dyDescent="0.25">
      <c r="A28" s="214">
        <v>11105</v>
      </c>
      <c r="B28" s="214" t="s">
        <v>577</v>
      </c>
      <c r="C28" s="215">
        <v>41297</v>
      </c>
      <c r="D28" s="215">
        <v>41299</v>
      </c>
      <c r="E28" s="216">
        <v>2.95</v>
      </c>
      <c r="F28" s="214" t="s">
        <v>578</v>
      </c>
      <c r="G28" s="214" t="s">
        <v>579</v>
      </c>
      <c r="H28" s="214" t="s">
        <v>580</v>
      </c>
      <c r="I28" s="214" t="s">
        <v>506</v>
      </c>
      <c r="J28" s="217" t="s">
        <v>581</v>
      </c>
    </row>
    <row r="29" spans="1:10" x14ac:dyDescent="0.25">
      <c r="A29" s="218">
        <v>11106</v>
      </c>
      <c r="B29" s="218" t="s">
        <v>582</v>
      </c>
      <c r="C29" s="219">
        <v>41298</v>
      </c>
      <c r="D29" s="219">
        <v>41299</v>
      </c>
      <c r="E29" s="220">
        <v>14.5</v>
      </c>
      <c r="F29" s="218" t="s">
        <v>583</v>
      </c>
      <c r="G29" s="218" t="s">
        <v>584</v>
      </c>
      <c r="H29" s="218" t="s">
        <v>520</v>
      </c>
      <c r="I29" s="218" t="s">
        <v>373</v>
      </c>
      <c r="J29" s="203" t="s">
        <v>585</v>
      </c>
    </row>
    <row r="30" spans="1:10" x14ac:dyDescent="0.25">
      <c r="A30" s="214">
        <v>11107</v>
      </c>
      <c r="B30" s="214" t="s">
        <v>586</v>
      </c>
      <c r="C30" s="215">
        <v>41298</v>
      </c>
      <c r="D30" s="215">
        <v>41299</v>
      </c>
      <c r="E30" s="216">
        <v>4.5</v>
      </c>
      <c r="F30" s="214" t="s">
        <v>587</v>
      </c>
      <c r="G30" s="214" t="s">
        <v>588</v>
      </c>
      <c r="H30" s="214" t="s">
        <v>475</v>
      </c>
      <c r="I30" s="214" t="s">
        <v>373</v>
      </c>
      <c r="J30" s="217" t="s">
        <v>589</v>
      </c>
    </row>
    <row r="31" spans="1:10" x14ac:dyDescent="0.25">
      <c r="A31" s="218">
        <v>11108</v>
      </c>
      <c r="B31" s="218" t="s">
        <v>590</v>
      </c>
      <c r="C31" s="219">
        <v>41298</v>
      </c>
      <c r="D31" s="219">
        <v>41299</v>
      </c>
      <c r="E31" s="220">
        <v>2.95</v>
      </c>
      <c r="F31" s="218" t="s">
        <v>591</v>
      </c>
      <c r="G31" s="218" t="s">
        <v>592</v>
      </c>
      <c r="H31" s="218" t="s">
        <v>593</v>
      </c>
      <c r="I31" s="218" t="s">
        <v>373</v>
      </c>
      <c r="J31" s="203" t="s">
        <v>594</v>
      </c>
    </row>
    <row r="32" spans="1:10" x14ac:dyDescent="0.25">
      <c r="A32" s="214">
        <v>11109</v>
      </c>
      <c r="B32" s="214" t="s">
        <v>595</v>
      </c>
      <c r="C32" s="215">
        <v>41299</v>
      </c>
      <c r="D32" s="215">
        <v>41300</v>
      </c>
      <c r="E32" s="216">
        <v>2.95</v>
      </c>
      <c r="F32" s="214" t="s">
        <v>596</v>
      </c>
      <c r="G32" s="214" t="s">
        <v>597</v>
      </c>
      <c r="H32" s="214" t="s">
        <v>475</v>
      </c>
      <c r="I32" s="214" t="s">
        <v>373</v>
      </c>
      <c r="J32" s="217" t="s">
        <v>598</v>
      </c>
    </row>
    <row r="33" spans="1:10" x14ac:dyDescent="0.25">
      <c r="A33" s="218">
        <v>11110</v>
      </c>
      <c r="B33" s="218" t="s">
        <v>599</v>
      </c>
      <c r="C33" s="219">
        <v>41298</v>
      </c>
      <c r="D33" s="219">
        <v>41299</v>
      </c>
      <c r="E33" s="220">
        <v>14.5</v>
      </c>
      <c r="F33" s="218" t="s">
        <v>600</v>
      </c>
      <c r="G33" s="218" t="s">
        <v>601</v>
      </c>
      <c r="H33" s="218" t="s">
        <v>575</v>
      </c>
      <c r="I33" s="218" t="s">
        <v>373</v>
      </c>
      <c r="J33" s="203" t="s">
        <v>602</v>
      </c>
    </row>
    <row r="34" spans="1:10" x14ac:dyDescent="0.25">
      <c r="A34" s="214">
        <v>11111</v>
      </c>
      <c r="B34" s="214" t="s">
        <v>603</v>
      </c>
      <c r="C34" s="215">
        <v>41298</v>
      </c>
      <c r="D34" s="215">
        <v>41299</v>
      </c>
      <c r="E34" s="216">
        <v>25</v>
      </c>
      <c r="F34" s="214" t="s">
        <v>604</v>
      </c>
      <c r="G34" s="214" t="s">
        <v>605</v>
      </c>
      <c r="H34" s="214" t="s">
        <v>606</v>
      </c>
      <c r="I34" s="214" t="s">
        <v>373</v>
      </c>
      <c r="J34" s="217" t="s">
        <v>607</v>
      </c>
    </row>
    <row r="35" spans="1:10" x14ac:dyDescent="0.25">
      <c r="A35" s="218">
        <v>11112</v>
      </c>
      <c r="B35" s="218" t="s">
        <v>608</v>
      </c>
      <c r="C35" s="219">
        <v>41299</v>
      </c>
      <c r="D35" s="219">
        <v>41300</v>
      </c>
      <c r="E35" s="220">
        <v>12.95</v>
      </c>
      <c r="F35" s="218" t="s">
        <v>609</v>
      </c>
      <c r="G35" s="218" t="s">
        <v>610</v>
      </c>
      <c r="H35" s="218" t="s">
        <v>475</v>
      </c>
      <c r="I35" s="218" t="s">
        <v>373</v>
      </c>
      <c r="J35" s="203" t="s">
        <v>611</v>
      </c>
    </row>
    <row r="36" spans="1:10" x14ac:dyDescent="0.25">
      <c r="A36" s="214">
        <v>11113</v>
      </c>
      <c r="B36" s="214" t="s">
        <v>612</v>
      </c>
      <c r="C36" s="215">
        <v>41299</v>
      </c>
      <c r="D36" s="215">
        <v>41300</v>
      </c>
      <c r="E36" s="216">
        <v>21.95</v>
      </c>
      <c r="F36" s="214" t="s">
        <v>613</v>
      </c>
      <c r="G36" s="214" t="s">
        <v>614</v>
      </c>
      <c r="H36" s="214" t="s">
        <v>615</v>
      </c>
      <c r="I36" s="214" t="s">
        <v>373</v>
      </c>
      <c r="J36" s="217" t="s">
        <v>616</v>
      </c>
    </row>
    <row r="37" spans="1:10" x14ac:dyDescent="0.25">
      <c r="A37" s="218">
        <v>11114</v>
      </c>
      <c r="B37" s="218" t="s">
        <v>617</v>
      </c>
      <c r="C37" s="219">
        <v>41299</v>
      </c>
      <c r="D37" s="219">
        <v>41300</v>
      </c>
      <c r="E37" s="220">
        <v>10.95</v>
      </c>
      <c r="F37" s="218" t="s">
        <v>618</v>
      </c>
      <c r="G37" s="218" t="s">
        <v>619</v>
      </c>
      <c r="H37" s="218" t="s">
        <v>475</v>
      </c>
      <c r="I37" s="218" t="s">
        <v>373</v>
      </c>
      <c r="J37" s="203" t="s">
        <v>620</v>
      </c>
    </row>
    <row r="38" spans="1:10" x14ac:dyDescent="0.25">
      <c r="A38" s="214">
        <v>11115</v>
      </c>
      <c r="B38" s="214" t="s">
        <v>621</v>
      </c>
      <c r="C38" s="215">
        <v>41299</v>
      </c>
      <c r="D38" s="215">
        <v>41300</v>
      </c>
      <c r="E38" s="216">
        <v>11.95</v>
      </c>
      <c r="F38" s="214" t="s">
        <v>622</v>
      </c>
      <c r="G38" s="214" t="s">
        <v>623</v>
      </c>
      <c r="H38" s="214" t="s">
        <v>520</v>
      </c>
      <c r="I38" s="214" t="s">
        <v>373</v>
      </c>
      <c r="J38" s="217" t="s">
        <v>624</v>
      </c>
    </row>
    <row r="39" spans="1:10" x14ac:dyDescent="0.25">
      <c r="A39" s="218">
        <v>11116</v>
      </c>
      <c r="B39" s="218" t="s">
        <v>625</v>
      </c>
      <c r="C39" s="219">
        <v>41300</v>
      </c>
      <c r="D39" s="219">
        <v>41303</v>
      </c>
      <c r="E39" s="220">
        <v>4.75</v>
      </c>
      <c r="F39" s="218" t="s">
        <v>626</v>
      </c>
      <c r="G39" s="218" t="s">
        <v>627</v>
      </c>
      <c r="H39" s="218" t="s">
        <v>628</v>
      </c>
      <c r="I39" s="218" t="s">
        <v>629</v>
      </c>
      <c r="J39" s="203" t="s">
        <v>630</v>
      </c>
    </row>
    <row r="40" spans="1:10" x14ac:dyDescent="0.25">
      <c r="A40" s="214">
        <v>11117</v>
      </c>
      <c r="B40" s="214" t="s">
        <v>631</v>
      </c>
      <c r="C40" s="215">
        <v>41300</v>
      </c>
      <c r="D40" s="215">
        <v>41303</v>
      </c>
      <c r="E40" s="216">
        <v>3.5</v>
      </c>
      <c r="F40" s="214" t="s">
        <v>632</v>
      </c>
      <c r="G40" s="214" t="s">
        <v>633</v>
      </c>
      <c r="H40" s="214" t="s">
        <v>634</v>
      </c>
      <c r="I40" s="214" t="s">
        <v>365</v>
      </c>
      <c r="J40" s="217" t="s">
        <v>635</v>
      </c>
    </row>
    <row r="41" spans="1:10" x14ac:dyDescent="0.25">
      <c r="A41" s="218">
        <v>11118</v>
      </c>
      <c r="B41" s="218" t="s">
        <v>636</v>
      </c>
      <c r="C41" s="219">
        <v>41300</v>
      </c>
      <c r="D41" s="219">
        <v>41303</v>
      </c>
      <c r="E41" s="220">
        <v>8.4</v>
      </c>
      <c r="F41" s="218" t="s">
        <v>637</v>
      </c>
      <c r="G41" s="218" t="s">
        <v>638</v>
      </c>
      <c r="H41" s="218" t="s">
        <v>475</v>
      </c>
      <c r="I41" s="218" t="s">
        <v>373</v>
      </c>
      <c r="J41" s="203" t="s">
        <v>639</v>
      </c>
    </row>
    <row r="42" spans="1:10" x14ac:dyDescent="0.25">
      <c r="A42" s="214">
        <v>11119</v>
      </c>
      <c r="B42" s="214" t="s">
        <v>640</v>
      </c>
      <c r="C42" s="215">
        <v>41300</v>
      </c>
      <c r="D42" s="215">
        <v>41303</v>
      </c>
      <c r="E42" s="216">
        <v>18.5</v>
      </c>
      <c r="F42" s="214" t="s">
        <v>641</v>
      </c>
      <c r="G42" s="214" t="s">
        <v>642</v>
      </c>
      <c r="H42" s="214" t="s">
        <v>475</v>
      </c>
      <c r="I42" s="214" t="s">
        <v>373</v>
      </c>
      <c r="J42" s="217" t="s">
        <v>643</v>
      </c>
    </row>
    <row r="43" spans="1:10" x14ac:dyDescent="0.25">
      <c r="A43" s="218">
        <v>11120</v>
      </c>
      <c r="B43" s="218" t="s">
        <v>644</v>
      </c>
      <c r="C43" s="219">
        <v>41303</v>
      </c>
      <c r="D43" s="219">
        <v>41304</v>
      </c>
      <c r="E43" s="220">
        <v>2.95</v>
      </c>
      <c r="F43" s="218" t="s">
        <v>645</v>
      </c>
      <c r="G43" s="218" t="s">
        <v>646</v>
      </c>
      <c r="H43" s="218" t="s">
        <v>520</v>
      </c>
      <c r="I43" s="218" t="s">
        <v>373</v>
      </c>
      <c r="J43" s="203" t="s">
        <v>647</v>
      </c>
    </row>
    <row r="44" spans="1:10" x14ac:dyDescent="0.25">
      <c r="A44" s="214">
        <v>11121</v>
      </c>
      <c r="B44" s="214" t="s">
        <v>644</v>
      </c>
      <c r="C44" s="215">
        <v>41303</v>
      </c>
      <c r="D44" s="215">
        <v>41304</v>
      </c>
      <c r="E44" s="216">
        <v>2.95</v>
      </c>
      <c r="F44" s="214" t="s">
        <v>645</v>
      </c>
      <c r="G44" s="214" t="s">
        <v>646</v>
      </c>
      <c r="H44" s="214" t="s">
        <v>520</v>
      </c>
      <c r="I44" s="214" t="s">
        <v>373</v>
      </c>
      <c r="J44" s="217" t="s">
        <v>647</v>
      </c>
    </row>
    <row r="45" spans="1:10" x14ac:dyDescent="0.25">
      <c r="A45" s="218">
        <v>11122</v>
      </c>
      <c r="B45" s="218" t="s">
        <v>648</v>
      </c>
      <c r="C45" s="219">
        <v>41303</v>
      </c>
      <c r="D45" s="219">
        <v>41304</v>
      </c>
      <c r="E45" s="220">
        <v>12.95</v>
      </c>
      <c r="F45" s="218" t="s">
        <v>649</v>
      </c>
      <c r="G45" s="218" t="s">
        <v>650</v>
      </c>
      <c r="H45" s="218" t="s">
        <v>651</v>
      </c>
      <c r="I45" s="218" t="s">
        <v>373</v>
      </c>
      <c r="J45" s="203" t="s">
        <v>652</v>
      </c>
    </row>
    <row r="46" spans="1:10" x14ac:dyDescent="0.25">
      <c r="A46" s="214">
        <v>11123</v>
      </c>
      <c r="B46" s="214" t="s">
        <v>653</v>
      </c>
      <c r="C46" s="215">
        <v>41303</v>
      </c>
      <c r="D46" s="215">
        <v>41304</v>
      </c>
      <c r="E46" s="216">
        <v>6.95</v>
      </c>
      <c r="F46" s="214" t="s">
        <v>654</v>
      </c>
      <c r="G46" s="214" t="s">
        <v>655</v>
      </c>
      <c r="H46" s="214" t="s">
        <v>547</v>
      </c>
      <c r="I46" s="214" t="s">
        <v>506</v>
      </c>
      <c r="J46" s="217" t="s">
        <v>656</v>
      </c>
    </row>
    <row r="47" spans="1:10" x14ac:dyDescent="0.25">
      <c r="A47" s="218">
        <v>11124</v>
      </c>
      <c r="B47" s="218" t="s">
        <v>657</v>
      </c>
      <c r="C47" s="219">
        <v>41303</v>
      </c>
      <c r="D47" s="219">
        <v>41304</v>
      </c>
      <c r="E47" s="220">
        <v>4.95</v>
      </c>
      <c r="F47" s="218" t="s">
        <v>658</v>
      </c>
      <c r="G47" s="218" t="s">
        <v>659</v>
      </c>
      <c r="H47" s="218" t="s">
        <v>660</v>
      </c>
      <c r="I47" s="218" t="s">
        <v>365</v>
      </c>
      <c r="J47" s="203" t="s">
        <v>661</v>
      </c>
    </row>
    <row r="48" spans="1:10" x14ac:dyDescent="0.25">
      <c r="A48" s="214">
        <v>11125</v>
      </c>
      <c r="B48" s="214" t="s">
        <v>662</v>
      </c>
      <c r="C48" s="215">
        <v>41303</v>
      </c>
      <c r="D48" s="215">
        <v>41304</v>
      </c>
      <c r="E48" s="216">
        <v>12.95</v>
      </c>
      <c r="F48" s="214" t="s">
        <v>663</v>
      </c>
      <c r="G48" s="214" t="s">
        <v>664</v>
      </c>
      <c r="H48" s="214" t="s">
        <v>665</v>
      </c>
      <c r="I48" s="214" t="s">
        <v>365</v>
      </c>
      <c r="J48" s="217" t="s">
        <v>666</v>
      </c>
    </row>
    <row r="49" spans="1:10" x14ac:dyDescent="0.25">
      <c r="A49" s="218">
        <v>11126</v>
      </c>
      <c r="B49" s="218" t="s">
        <v>667</v>
      </c>
      <c r="C49" s="219">
        <v>41303</v>
      </c>
      <c r="D49" s="219">
        <v>41304</v>
      </c>
      <c r="E49" s="220">
        <v>4.25</v>
      </c>
      <c r="F49" s="218" t="s">
        <v>668</v>
      </c>
      <c r="G49" s="218" t="s">
        <v>669</v>
      </c>
      <c r="H49" s="218" t="s">
        <v>475</v>
      </c>
      <c r="I49" s="218" t="s">
        <v>373</v>
      </c>
      <c r="J49" s="203" t="s">
        <v>670</v>
      </c>
    </row>
    <row r="50" spans="1:10" x14ac:dyDescent="0.25">
      <c r="A50" s="214">
        <v>11127</v>
      </c>
      <c r="B50" s="214" t="s">
        <v>671</v>
      </c>
      <c r="C50" s="215">
        <v>41303</v>
      </c>
      <c r="D50" s="215">
        <v>41304</v>
      </c>
      <c r="E50" s="216">
        <v>3.25</v>
      </c>
      <c r="F50" s="214" t="s">
        <v>672</v>
      </c>
      <c r="G50" s="214" t="s">
        <v>673</v>
      </c>
      <c r="H50" s="214" t="s">
        <v>674</v>
      </c>
      <c r="I50" s="214" t="s">
        <v>373</v>
      </c>
      <c r="J50" s="217" t="s">
        <v>675</v>
      </c>
    </row>
    <row r="51" spans="1:10" x14ac:dyDescent="0.25">
      <c r="A51" s="218">
        <v>11128</v>
      </c>
      <c r="B51" s="218" t="s">
        <v>676</v>
      </c>
      <c r="C51" s="219">
        <v>41303</v>
      </c>
      <c r="D51" s="219">
        <v>41305</v>
      </c>
      <c r="E51" s="220">
        <v>6.95</v>
      </c>
      <c r="F51" s="218" t="s">
        <v>677</v>
      </c>
      <c r="G51" s="218" t="s">
        <v>678</v>
      </c>
      <c r="H51" s="218" t="s">
        <v>679</v>
      </c>
      <c r="I51" s="218" t="s">
        <v>629</v>
      </c>
      <c r="J51" s="203" t="s">
        <v>680</v>
      </c>
    </row>
    <row r="52" spans="1:10" x14ac:dyDescent="0.25">
      <c r="A52" s="214">
        <v>11129</v>
      </c>
      <c r="B52" s="214" t="s">
        <v>681</v>
      </c>
      <c r="C52" s="215">
        <v>41304</v>
      </c>
      <c r="D52" s="215">
        <v>41305</v>
      </c>
      <c r="E52" s="216">
        <v>4.25</v>
      </c>
      <c r="F52" s="214" t="s">
        <v>682</v>
      </c>
      <c r="G52" s="214" t="s">
        <v>683</v>
      </c>
      <c r="H52" s="214" t="s">
        <v>684</v>
      </c>
      <c r="I52" s="214" t="s">
        <v>365</v>
      </c>
      <c r="J52" s="217" t="s">
        <v>685</v>
      </c>
    </row>
    <row r="53" spans="1:10" x14ac:dyDescent="0.25">
      <c r="A53" s="218">
        <v>11130</v>
      </c>
      <c r="B53" s="218" t="s">
        <v>686</v>
      </c>
      <c r="C53" s="219">
        <v>41304</v>
      </c>
      <c r="D53" s="219">
        <v>41305</v>
      </c>
      <c r="E53" s="220">
        <v>5.25</v>
      </c>
      <c r="F53" s="218" t="s">
        <v>687</v>
      </c>
      <c r="G53" s="218" t="s">
        <v>688</v>
      </c>
      <c r="H53" s="218" t="s">
        <v>689</v>
      </c>
      <c r="I53" s="218" t="s">
        <v>373</v>
      </c>
      <c r="J53" s="203" t="s">
        <v>521</v>
      </c>
    </row>
    <row r="54" spans="1:10" x14ac:dyDescent="0.25">
      <c r="A54" s="214">
        <v>11131</v>
      </c>
      <c r="B54" s="214" t="s">
        <v>690</v>
      </c>
      <c r="C54" s="215">
        <v>41304</v>
      </c>
      <c r="D54" s="215">
        <v>41305</v>
      </c>
      <c r="E54" s="216">
        <v>4.95</v>
      </c>
      <c r="F54" s="214" t="s">
        <v>691</v>
      </c>
      <c r="G54" s="214" t="s">
        <v>692</v>
      </c>
      <c r="H54" s="214" t="s">
        <v>475</v>
      </c>
      <c r="I54" s="214" t="s">
        <v>373</v>
      </c>
      <c r="J54" s="217" t="s">
        <v>693</v>
      </c>
    </row>
    <row r="55" spans="1:10" x14ac:dyDescent="0.25">
      <c r="A55" s="218">
        <v>11132</v>
      </c>
      <c r="B55" s="218" t="s">
        <v>694</v>
      </c>
      <c r="C55" s="219">
        <v>41304</v>
      </c>
      <c r="D55" s="219">
        <v>41305</v>
      </c>
      <c r="E55" s="220">
        <v>21.5</v>
      </c>
      <c r="F55" s="218" t="s">
        <v>695</v>
      </c>
      <c r="G55" s="218" t="s">
        <v>696</v>
      </c>
      <c r="H55" s="218" t="s">
        <v>475</v>
      </c>
      <c r="I55" s="218" t="s">
        <v>373</v>
      </c>
      <c r="J55" s="203" t="s">
        <v>697</v>
      </c>
    </row>
    <row r="56" spans="1:10" x14ac:dyDescent="0.25">
      <c r="A56" s="214">
        <v>11133</v>
      </c>
      <c r="B56" s="214" t="s">
        <v>698</v>
      </c>
      <c r="C56" s="215">
        <v>41304</v>
      </c>
      <c r="D56" s="215">
        <v>41305</v>
      </c>
      <c r="E56" s="216">
        <v>29.95</v>
      </c>
      <c r="F56" s="214" t="s">
        <v>699</v>
      </c>
      <c r="G56" s="214" t="s">
        <v>700</v>
      </c>
      <c r="H56" s="214" t="s">
        <v>701</v>
      </c>
      <c r="I56" s="214" t="s">
        <v>481</v>
      </c>
      <c r="J56" s="217" t="s">
        <v>702</v>
      </c>
    </row>
    <row r="57" spans="1:10" x14ac:dyDescent="0.25">
      <c r="A57" s="218">
        <v>11134</v>
      </c>
      <c r="B57" s="218" t="s">
        <v>703</v>
      </c>
      <c r="C57" s="219">
        <v>41304</v>
      </c>
      <c r="D57" s="219">
        <v>41305</v>
      </c>
      <c r="E57" s="220">
        <v>22</v>
      </c>
      <c r="F57" s="218" t="s">
        <v>704</v>
      </c>
      <c r="G57" s="218" t="s">
        <v>705</v>
      </c>
      <c r="H57" s="218" t="s">
        <v>515</v>
      </c>
      <c r="I57" s="218" t="s">
        <v>373</v>
      </c>
      <c r="J57" s="203" t="s">
        <v>706</v>
      </c>
    </row>
    <row r="58" spans="1:10" x14ac:dyDescent="0.25">
      <c r="A58" s="214">
        <v>11135</v>
      </c>
      <c r="B58" s="214" t="s">
        <v>707</v>
      </c>
      <c r="C58" s="215">
        <v>41304</v>
      </c>
      <c r="D58" s="215">
        <v>41305</v>
      </c>
      <c r="E58" s="216">
        <v>14.95</v>
      </c>
      <c r="F58" s="214" t="s">
        <v>708</v>
      </c>
      <c r="G58" s="214" t="s">
        <v>709</v>
      </c>
      <c r="H58" s="214" t="s">
        <v>552</v>
      </c>
      <c r="I58" s="214" t="s">
        <v>373</v>
      </c>
      <c r="J58" s="217" t="s">
        <v>710</v>
      </c>
    </row>
    <row r="59" spans="1:10" x14ac:dyDescent="0.25">
      <c r="A59" s="218">
        <v>11136</v>
      </c>
      <c r="B59" s="218" t="s">
        <v>711</v>
      </c>
      <c r="C59" s="219">
        <v>41305</v>
      </c>
      <c r="D59" s="219">
        <v>41306</v>
      </c>
      <c r="E59" s="220">
        <v>2.95</v>
      </c>
      <c r="F59" s="218" t="s">
        <v>712</v>
      </c>
      <c r="G59" s="218" t="s">
        <v>713</v>
      </c>
      <c r="H59" s="218" t="s">
        <v>714</v>
      </c>
      <c r="I59" s="218" t="s">
        <v>373</v>
      </c>
      <c r="J59" s="203" t="s">
        <v>715</v>
      </c>
    </row>
    <row r="60" spans="1:10" x14ac:dyDescent="0.25">
      <c r="A60" s="214">
        <v>11137</v>
      </c>
      <c r="B60" s="214" t="s">
        <v>716</v>
      </c>
      <c r="C60" s="215">
        <v>41305</v>
      </c>
      <c r="D60" s="215">
        <v>41306</v>
      </c>
      <c r="E60" s="216">
        <v>19.95</v>
      </c>
      <c r="F60" s="214" t="s">
        <v>717</v>
      </c>
      <c r="G60" s="214" t="s">
        <v>718</v>
      </c>
      <c r="H60" s="214" t="s">
        <v>515</v>
      </c>
      <c r="I60" s="214" t="s">
        <v>373</v>
      </c>
      <c r="J60" s="217" t="s">
        <v>719</v>
      </c>
    </row>
    <row r="61" spans="1:10" x14ac:dyDescent="0.25">
      <c r="A61" s="218">
        <v>11138</v>
      </c>
      <c r="B61" s="218" t="s">
        <v>720</v>
      </c>
      <c r="C61" s="219">
        <v>41305</v>
      </c>
      <c r="D61" s="219">
        <v>41306</v>
      </c>
      <c r="E61" s="220">
        <v>12.95</v>
      </c>
      <c r="F61" s="218" t="s">
        <v>721</v>
      </c>
      <c r="G61" s="218" t="s">
        <v>722</v>
      </c>
      <c r="H61" s="218" t="s">
        <v>575</v>
      </c>
      <c r="I61" s="218" t="s">
        <v>373</v>
      </c>
      <c r="J61" s="203" t="s">
        <v>723</v>
      </c>
    </row>
    <row r="62" spans="1:10" x14ac:dyDescent="0.25">
      <c r="A62" s="214">
        <v>11139</v>
      </c>
      <c r="B62" s="214" t="s">
        <v>720</v>
      </c>
      <c r="C62" s="215">
        <v>41305</v>
      </c>
      <c r="D62" s="215">
        <v>41306</v>
      </c>
      <c r="E62" s="216">
        <v>12.95</v>
      </c>
      <c r="F62" s="214" t="s">
        <v>721</v>
      </c>
      <c r="G62" s="214" t="s">
        <v>722</v>
      </c>
      <c r="H62" s="214" t="s">
        <v>575</v>
      </c>
      <c r="I62" s="214" t="s">
        <v>373</v>
      </c>
      <c r="J62" s="217" t="s">
        <v>723</v>
      </c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19"/>
  <sheetViews>
    <sheetView topLeftCell="A4" zoomScaleNormal="100" workbookViewId="0">
      <selection activeCell="D16" sqref="D16"/>
    </sheetView>
  </sheetViews>
  <sheetFormatPr defaultRowHeight="18.75" x14ac:dyDescent="0.3"/>
  <cols>
    <col min="1" max="1" width="32.140625" style="1" customWidth="1"/>
    <col min="2" max="2" width="14.7109375" style="1" customWidth="1"/>
    <col min="3" max="3" width="15.85546875" style="1" customWidth="1"/>
    <col min="4" max="4" width="17.85546875" style="1" bestFit="1" customWidth="1"/>
    <col min="5" max="5" width="18" style="1" customWidth="1"/>
    <col min="6" max="6" width="15.140625" style="1" customWidth="1"/>
    <col min="7" max="7" width="16.7109375" style="1" customWidth="1"/>
    <col min="8" max="8" width="15.5703125" style="1" bestFit="1" customWidth="1"/>
    <col min="9" max="9" width="14.7109375" style="1" bestFit="1" customWidth="1"/>
    <col min="10" max="16384" width="9.140625" style="1"/>
  </cols>
  <sheetData>
    <row r="1" spans="1:9" ht="26.25" x14ac:dyDescent="0.4">
      <c r="A1" s="156" t="s">
        <v>0</v>
      </c>
      <c r="B1" s="156"/>
      <c r="C1" s="156"/>
      <c r="D1" s="156"/>
      <c r="E1" s="156"/>
      <c r="F1" s="156"/>
      <c r="G1" s="156"/>
      <c r="H1" s="156"/>
      <c r="I1" s="156"/>
    </row>
    <row r="2" spans="1:9" ht="23.25" x14ac:dyDescent="0.35">
      <c r="A2" s="155" t="s">
        <v>1</v>
      </c>
      <c r="B2" s="155"/>
      <c r="C2" s="155"/>
      <c r="D2" s="155"/>
      <c r="E2" s="155"/>
      <c r="F2" s="155"/>
      <c r="G2" s="155"/>
      <c r="H2" s="155"/>
      <c r="I2" s="155"/>
    </row>
    <row r="4" spans="1:9" ht="19.5" x14ac:dyDescent="0.3">
      <c r="A4" s="171" t="s">
        <v>2</v>
      </c>
      <c r="B4" s="171" t="s">
        <v>3</v>
      </c>
      <c r="C4" s="171" t="s">
        <v>4</v>
      </c>
      <c r="D4" s="171" t="s">
        <v>5</v>
      </c>
      <c r="E4" s="171" t="s">
        <v>6</v>
      </c>
      <c r="F4" s="171" t="s">
        <v>7</v>
      </c>
      <c r="G4" s="171" t="s">
        <v>8</v>
      </c>
      <c r="H4" s="171" t="s">
        <v>9</v>
      </c>
      <c r="I4" s="171" t="s">
        <v>10</v>
      </c>
    </row>
    <row r="5" spans="1:9" ht="23.25" customHeight="1" x14ac:dyDescent="0.3">
      <c r="A5" s="2" t="s">
        <v>854</v>
      </c>
      <c r="B5" s="2"/>
      <c r="C5" s="2"/>
      <c r="D5" s="2" t="s">
        <v>15</v>
      </c>
      <c r="E5" s="3">
        <v>38808</v>
      </c>
      <c r="F5" s="2">
        <v>2</v>
      </c>
      <c r="G5" s="2">
        <v>35000</v>
      </c>
      <c r="H5" s="2"/>
      <c r="I5" s="2"/>
    </row>
    <row r="6" spans="1:9" ht="23.25" customHeight="1" x14ac:dyDescent="0.3">
      <c r="A6" s="2" t="s">
        <v>855</v>
      </c>
      <c r="B6" s="2"/>
      <c r="C6" s="2"/>
      <c r="D6" s="2"/>
      <c r="E6" s="3"/>
      <c r="F6" s="2">
        <v>2</v>
      </c>
      <c r="G6" s="2">
        <v>33000</v>
      </c>
      <c r="H6" s="2"/>
      <c r="I6" s="2"/>
    </row>
    <row r="7" spans="1:9" ht="23.25" customHeight="1" x14ac:dyDescent="0.3">
      <c r="A7" s="2" t="s">
        <v>856</v>
      </c>
      <c r="B7" s="2"/>
      <c r="C7" s="2"/>
      <c r="D7" s="2"/>
      <c r="E7" s="3"/>
      <c r="F7" s="2">
        <v>2</v>
      </c>
      <c r="G7" s="2">
        <v>51000</v>
      </c>
      <c r="H7" s="2"/>
      <c r="I7" s="2"/>
    </row>
    <row r="8" spans="1:9" ht="23.25" customHeight="1" x14ac:dyDescent="0.3">
      <c r="A8" s="2" t="s">
        <v>857</v>
      </c>
      <c r="B8" s="2"/>
      <c r="C8" s="2"/>
      <c r="D8" s="2"/>
      <c r="E8" s="3"/>
      <c r="F8" s="2">
        <v>7</v>
      </c>
      <c r="G8" s="2">
        <v>55000</v>
      </c>
      <c r="H8" s="2"/>
      <c r="I8" s="2"/>
    </row>
    <row r="9" spans="1:9" ht="23.25" customHeight="1" x14ac:dyDescent="0.3">
      <c r="A9" s="2" t="s">
        <v>11</v>
      </c>
      <c r="B9" s="2"/>
      <c r="C9" s="2"/>
      <c r="D9" s="2"/>
      <c r="E9" s="3"/>
      <c r="F9" s="2">
        <v>4</v>
      </c>
      <c r="G9" s="2">
        <v>32000</v>
      </c>
      <c r="H9" s="2"/>
      <c r="I9" s="2"/>
    </row>
    <row r="10" spans="1:9" ht="23.25" customHeight="1" x14ac:dyDescent="0.3">
      <c r="A10" s="2" t="s">
        <v>12</v>
      </c>
      <c r="B10" s="2"/>
      <c r="C10" s="2"/>
      <c r="D10" s="2"/>
      <c r="E10" s="3"/>
      <c r="F10" s="2">
        <v>4</v>
      </c>
      <c r="G10" s="2">
        <v>29000</v>
      </c>
      <c r="H10" s="2"/>
      <c r="I10" s="2"/>
    </row>
    <row r="11" spans="1:9" ht="23.25" customHeight="1" x14ac:dyDescent="0.3">
      <c r="A11" s="2" t="s">
        <v>16</v>
      </c>
      <c r="B11" s="2"/>
      <c r="C11" s="2"/>
      <c r="D11" s="2"/>
      <c r="E11" s="3"/>
      <c r="F11" s="2">
        <v>2</v>
      </c>
      <c r="G11" s="2">
        <v>72000</v>
      </c>
      <c r="H11" s="2"/>
      <c r="I11" s="2"/>
    </row>
    <row r="12" spans="1:9" ht="23.25" customHeight="1" x14ac:dyDescent="0.3">
      <c r="A12" s="2" t="s">
        <v>858</v>
      </c>
      <c r="B12" s="2"/>
      <c r="C12" s="2"/>
      <c r="D12" s="2"/>
      <c r="E12" s="3"/>
      <c r="F12" s="2">
        <v>2</v>
      </c>
      <c r="G12" s="2">
        <v>35000</v>
      </c>
      <c r="H12" s="2"/>
      <c r="I12" s="2"/>
    </row>
    <row r="13" spans="1:9" ht="23.25" customHeight="1" x14ac:dyDescent="0.3">
      <c r="A13" s="2" t="s">
        <v>859</v>
      </c>
      <c r="B13" s="2"/>
      <c r="C13" s="2"/>
      <c r="D13" s="2"/>
      <c r="E13" s="3"/>
      <c r="F13" s="2">
        <v>2</v>
      </c>
      <c r="G13" s="2">
        <v>36000</v>
      </c>
      <c r="H13" s="2"/>
      <c r="I13" s="2"/>
    </row>
    <row r="14" spans="1:9" ht="23.25" customHeight="1" x14ac:dyDescent="0.3">
      <c r="A14" s="2" t="s">
        <v>13</v>
      </c>
      <c r="B14" s="2"/>
      <c r="C14" s="2"/>
      <c r="D14" s="2"/>
      <c r="E14" s="3"/>
      <c r="F14" s="2">
        <v>2</v>
      </c>
      <c r="G14" s="2">
        <v>38000</v>
      </c>
      <c r="H14" s="2"/>
      <c r="I14" s="2"/>
    </row>
    <row r="15" spans="1:9" ht="23.25" customHeight="1" x14ac:dyDescent="0.3">
      <c r="A15" s="2" t="s">
        <v>860</v>
      </c>
      <c r="B15" s="2"/>
      <c r="C15" s="2"/>
      <c r="D15" s="2"/>
      <c r="E15" s="3"/>
      <c r="F15" s="2">
        <v>2</v>
      </c>
      <c r="G15" s="2">
        <v>34000</v>
      </c>
      <c r="H15" s="2"/>
      <c r="I15" s="2"/>
    </row>
    <row r="16" spans="1:9" ht="23.25" customHeight="1" x14ac:dyDescent="0.3">
      <c r="A16" s="2" t="s">
        <v>888</v>
      </c>
      <c r="B16" s="2"/>
      <c r="C16" s="2"/>
      <c r="D16" s="2"/>
      <c r="E16" s="3"/>
      <c r="F16" s="2">
        <v>2</v>
      </c>
      <c r="G16" s="2">
        <v>40000</v>
      </c>
      <c r="H16" s="2"/>
      <c r="I16" s="2"/>
    </row>
    <row r="17" spans="1:9" ht="23.25" customHeight="1" x14ac:dyDescent="0.3">
      <c r="A17" s="2" t="s">
        <v>14</v>
      </c>
      <c r="B17" s="2"/>
      <c r="C17" s="2"/>
      <c r="D17" s="2"/>
      <c r="E17" s="3"/>
      <c r="F17" s="2">
        <v>3</v>
      </c>
      <c r="G17" s="2">
        <v>60000</v>
      </c>
      <c r="H17" s="2"/>
      <c r="I17" s="2"/>
    </row>
    <row r="18" spans="1:9" ht="23.25" customHeight="1" x14ac:dyDescent="0.3">
      <c r="A18" s="2" t="s">
        <v>861</v>
      </c>
      <c r="B18" s="2"/>
      <c r="C18" s="2"/>
      <c r="D18" s="2"/>
      <c r="E18" s="3"/>
      <c r="F18" s="2">
        <v>4</v>
      </c>
      <c r="G18" s="2">
        <v>65000</v>
      </c>
      <c r="H18" s="2"/>
      <c r="I18" s="2"/>
    </row>
    <row r="19" spans="1:9" ht="23.25" customHeight="1" x14ac:dyDescent="0.3">
      <c r="A19" s="2" t="s">
        <v>17</v>
      </c>
      <c r="B19" s="2"/>
      <c r="C19" s="2"/>
      <c r="D19" s="2"/>
      <c r="E19" s="3"/>
      <c r="F19" s="2">
        <v>2</v>
      </c>
      <c r="G19" s="2">
        <v>47000</v>
      </c>
      <c r="H19" s="2"/>
      <c r="I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25"/>
  <sheetViews>
    <sheetView workbookViewId="0">
      <selection activeCell="A2" sqref="A2"/>
    </sheetView>
  </sheetViews>
  <sheetFormatPr defaultRowHeight="18.75" x14ac:dyDescent="0.3"/>
  <cols>
    <col min="1" max="1" width="9.140625" style="1"/>
    <col min="2" max="2" width="18.5703125" style="1" customWidth="1"/>
    <col min="3" max="3" width="13.140625" style="1" customWidth="1"/>
    <col min="4" max="4" width="12.140625" style="1" customWidth="1"/>
    <col min="5" max="5" width="11.42578125" style="1" customWidth="1"/>
    <col min="6" max="6" width="13.5703125" style="1" customWidth="1"/>
    <col min="7" max="16384" width="9.140625" style="1"/>
  </cols>
  <sheetData>
    <row r="1" spans="1:6" x14ac:dyDescent="0.3">
      <c r="A1" s="235"/>
      <c r="B1" s="236"/>
      <c r="C1" s="237"/>
      <c r="D1" s="2"/>
      <c r="E1" s="2"/>
      <c r="F1" s="2"/>
    </row>
    <row r="2" spans="1:6" ht="19.5" x14ac:dyDescent="0.3">
      <c r="A2" s="235"/>
      <c r="B2" s="238"/>
      <c r="C2" s="239" t="s">
        <v>55</v>
      </c>
      <c r="D2" s="240"/>
      <c r="E2" s="240"/>
      <c r="F2" s="240"/>
    </row>
    <row r="3" spans="1:6" ht="19.5" x14ac:dyDescent="0.3">
      <c r="A3" s="2" t="s">
        <v>897</v>
      </c>
      <c r="B3" s="171" t="s">
        <v>56</v>
      </c>
      <c r="C3" s="241" t="s">
        <v>57</v>
      </c>
      <c r="D3" s="242" t="s">
        <v>58</v>
      </c>
      <c r="E3" s="242" t="s">
        <v>59</v>
      </c>
      <c r="F3" s="242" t="s">
        <v>60</v>
      </c>
    </row>
    <row r="4" spans="1:6" x14ac:dyDescent="0.3">
      <c r="A4" s="2" t="s">
        <v>890</v>
      </c>
      <c r="B4" s="2" t="s">
        <v>61</v>
      </c>
      <c r="C4" s="249">
        <v>18000</v>
      </c>
      <c r="D4" s="249">
        <v>18501</v>
      </c>
      <c r="E4" s="243">
        <f>D4-C4</f>
        <v>501</v>
      </c>
      <c r="F4" s="248">
        <f>E4/C4</f>
        <v>2.7833333333333335E-2</v>
      </c>
    </row>
    <row r="5" spans="1:6" x14ac:dyDescent="0.3">
      <c r="A5" s="2" t="s">
        <v>891</v>
      </c>
      <c r="B5" s="2" t="s">
        <v>62</v>
      </c>
      <c r="C5" s="249">
        <v>16000</v>
      </c>
      <c r="D5" s="249">
        <v>18750</v>
      </c>
      <c r="E5" s="243">
        <f t="shared" ref="E5:E14" si="0">D5-C5</f>
        <v>2750</v>
      </c>
      <c r="F5" s="248">
        <f t="shared" ref="F5:F14" si="1">E5/C5</f>
        <v>0.171875</v>
      </c>
    </row>
    <row r="6" spans="1:6" x14ac:dyDescent="0.3">
      <c r="A6" s="235" t="s">
        <v>63</v>
      </c>
      <c r="B6" s="2" t="s">
        <v>63</v>
      </c>
      <c r="C6" s="249">
        <v>9000</v>
      </c>
      <c r="D6" s="249">
        <v>6392</v>
      </c>
      <c r="E6" s="243">
        <f t="shared" si="0"/>
        <v>-2608</v>
      </c>
      <c r="F6" s="248">
        <f t="shared" si="1"/>
        <v>-0.2897777777777778</v>
      </c>
    </row>
    <row r="7" spans="1:6" x14ac:dyDescent="0.3">
      <c r="A7" s="235" t="s">
        <v>892</v>
      </c>
      <c r="B7" s="2" t="s">
        <v>64</v>
      </c>
      <c r="C7" s="249">
        <v>17000</v>
      </c>
      <c r="D7" s="249">
        <v>13827</v>
      </c>
      <c r="E7" s="243">
        <f t="shared" si="0"/>
        <v>-3173</v>
      </c>
      <c r="F7" s="248">
        <f t="shared" si="1"/>
        <v>-0.18664705882352942</v>
      </c>
    </row>
    <row r="8" spans="1:6" x14ac:dyDescent="0.3">
      <c r="A8" s="235" t="s">
        <v>893</v>
      </c>
      <c r="B8" s="2" t="s">
        <v>65</v>
      </c>
      <c r="C8" s="249">
        <v>12000</v>
      </c>
      <c r="D8" s="249">
        <v>14163</v>
      </c>
      <c r="E8" s="243">
        <f t="shared" si="0"/>
        <v>2163</v>
      </c>
      <c r="F8" s="248">
        <f t="shared" si="1"/>
        <v>0.18024999999999999</v>
      </c>
    </row>
    <row r="9" spans="1:6" x14ac:dyDescent="0.3">
      <c r="A9" s="235" t="s">
        <v>894</v>
      </c>
      <c r="B9" s="2" t="s">
        <v>66</v>
      </c>
      <c r="C9" s="249">
        <v>9000</v>
      </c>
      <c r="D9" s="249">
        <v>3513</v>
      </c>
      <c r="E9" s="243">
        <f t="shared" si="0"/>
        <v>-5487</v>
      </c>
      <c r="F9" s="248">
        <f t="shared" si="1"/>
        <v>-0.60966666666666669</v>
      </c>
    </row>
    <row r="10" spans="1:6" x14ac:dyDescent="0.3">
      <c r="A10" s="235" t="s">
        <v>54</v>
      </c>
      <c r="B10" s="2" t="s">
        <v>15</v>
      </c>
      <c r="C10" s="250"/>
      <c r="D10" s="250"/>
      <c r="E10" s="243">
        <f t="shared" si="0"/>
        <v>0</v>
      </c>
      <c r="F10" s="248"/>
    </row>
    <row r="11" spans="1:6" x14ac:dyDescent="0.3">
      <c r="A11" s="235" t="s">
        <v>894</v>
      </c>
      <c r="B11" s="2" t="s">
        <v>67</v>
      </c>
      <c r="C11" s="249">
        <v>21000</v>
      </c>
      <c r="D11" s="249">
        <v>19616</v>
      </c>
      <c r="E11" s="243">
        <f t="shared" si="0"/>
        <v>-1384</v>
      </c>
      <c r="F11" s="248">
        <f t="shared" si="1"/>
        <v>-6.590476190476191E-2</v>
      </c>
    </row>
    <row r="12" spans="1:6" x14ac:dyDescent="0.3">
      <c r="A12" s="235" t="s">
        <v>895</v>
      </c>
      <c r="B12" s="2" t="s">
        <v>68</v>
      </c>
      <c r="C12" s="249">
        <v>13000</v>
      </c>
      <c r="D12" s="249">
        <v>10391</v>
      </c>
      <c r="E12" s="243">
        <f t="shared" si="0"/>
        <v>-2609</v>
      </c>
      <c r="F12" s="248">
        <f t="shared" si="1"/>
        <v>-0.2006923076923077</v>
      </c>
    </row>
    <row r="13" spans="1:6" x14ac:dyDescent="0.3">
      <c r="A13" s="235" t="s">
        <v>69</v>
      </c>
      <c r="B13" s="2" t="s">
        <v>69</v>
      </c>
      <c r="C13" s="249">
        <v>12000</v>
      </c>
      <c r="D13" s="249">
        <v>14986</v>
      </c>
      <c r="E13" s="243">
        <f t="shared" si="0"/>
        <v>2986</v>
      </c>
      <c r="F13" s="248">
        <f t="shared" si="1"/>
        <v>0.24883333333333332</v>
      </c>
    </row>
    <row r="14" spans="1:6" x14ac:dyDescent="0.3">
      <c r="A14" s="235" t="s">
        <v>896</v>
      </c>
      <c r="B14" s="2" t="s">
        <v>70</v>
      </c>
      <c r="C14" s="249">
        <v>7000</v>
      </c>
      <c r="D14" s="249">
        <v>8549</v>
      </c>
      <c r="E14" s="243">
        <f t="shared" si="0"/>
        <v>1549</v>
      </c>
      <c r="F14" s="248">
        <f t="shared" si="1"/>
        <v>0.22128571428571428</v>
      </c>
    </row>
    <row r="15" spans="1:6" x14ac:dyDescent="0.3">
      <c r="A15" s="2"/>
      <c r="B15" s="2"/>
      <c r="C15" s="243"/>
      <c r="D15" s="243"/>
      <c r="E15" s="243"/>
      <c r="F15" s="244"/>
    </row>
    <row r="16" spans="1:6" x14ac:dyDescent="0.3">
      <c r="A16" s="2"/>
      <c r="B16" s="245" t="s">
        <v>71</v>
      </c>
      <c r="C16" s="246"/>
      <c r="D16" s="246"/>
      <c r="E16" s="246"/>
      <c r="F16" s="247"/>
    </row>
    <row r="18" spans="2:2" x14ac:dyDescent="0.3">
      <c r="B18" s="5"/>
    </row>
    <row r="19" spans="2:2" x14ac:dyDescent="0.3">
      <c r="B19" s="6"/>
    </row>
    <row r="20" spans="2:2" x14ac:dyDescent="0.3">
      <c r="B20" s="7"/>
    </row>
    <row r="21" spans="2:2" x14ac:dyDescent="0.3">
      <c r="B21" s="7"/>
    </row>
    <row r="22" spans="2:2" x14ac:dyDescent="0.3">
      <c r="B22" s="7"/>
    </row>
    <row r="23" spans="2:2" x14ac:dyDescent="0.3">
      <c r="B23" s="6"/>
    </row>
    <row r="24" spans="2:2" x14ac:dyDescent="0.3">
      <c r="B24" s="7"/>
    </row>
    <row r="25" spans="2:2" x14ac:dyDescent="0.3">
      <c r="B25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K18"/>
  <sheetViews>
    <sheetView workbookViewId="0">
      <selection activeCell="F10" sqref="F10"/>
    </sheetView>
  </sheetViews>
  <sheetFormatPr defaultColWidth="34.85546875" defaultRowHeight="18" x14ac:dyDescent="0.25"/>
  <cols>
    <col min="1" max="1" width="1.85546875" style="8" customWidth="1"/>
    <col min="2" max="2" width="20.5703125" style="8" customWidth="1"/>
    <col min="3" max="4" width="23.85546875" style="8" customWidth="1"/>
    <col min="5" max="8" width="11.85546875" style="8" customWidth="1"/>
    <col min="9" max="10" width="22.7109375" style="8" customWidth="1"/>
    <col min="11" max="11" width="26.85546875" style="8" customWidth="1"/>
    <col min="12" max="16384" width="34.85546875" style="8"/>
  </cols>
  <sheetData>
    <row r="1" spans="2:11" ht="10.5" customHeight="1" x14ac:dyDescent="0.25"/>
    <row r="2" spans="2:11" ht="26.25" x14ac:dyDescent="0.4">
      <c r="B2" s="266" t="s">
        <v>93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2:11" ht="24" customHeight="1" x14ac:dyDescent="0.25">
      <c r="B3" s="167" t="s">
        <v>86</v>
      </c>
      <c r="C3" s="167" t="s">
        <v>87</v>
      </c>
      <c r="D3" s="167" t="s">
        <v>88</v>
      </c>
      <c r="E3" s="167" t="s">
        <v>89</v>
      </c>
      <c r="F3" s="167" t="s">
        <v>90</v>
      </c>
      <c r="G3" s="167" t="s">
        <v>91</v>
      </c>
      <c r="H3" s="167" t="s">
        <v>92</v>
      </c>
      <c r="I3" s="167" t="s">
        <v>94</v>
      </c>
      <c r="J3" s="167" t="s">
        <v>80</v>
      </c>
      <c r="K3" s="167" t="s">
        <v>95</v>
      </c>
    </row>
    <row r="4" spans="2:11" ht="24" customHeight="1" x14ac:dyDescent="0.25">
      <c r="B4" s="221" t="s">
        <v>96</v>
      </c>
      <c r="C4" s="222"/>
      <c r="D4" s="223">
        <v>11122333</v>
      </c>
      <c r="E4" s="221">
        <v>80</v>
      </c>
      <c r="F4" s="221">
        <v>71</v>
      </c>
      <c r="G4" s="221">
        <v>70</v>
      </c>
      <c r="H4" s="221">
        <v>84</v>
      </c>
      <c r="I4" s="221"/>
      <c r="J4" s="221">
        <v>65</v>
      </c>
      <c r="K4" s="221"/>
    </row>
    <row r="5" spans="2:11" ht="24" customHeight="1" x14ac:dyDescent="0.25">
      <c r="B5" s="221" t="s">
        <v>97</v>
      </c>
      <c r="C5" s="222"/>
      <c r="D5" s="223">
        <v>444556666</v>
      </c>
      <c r="E5" s="224">
        <v>96</v>
      </c>
      <c r="F5" s="224">
        <v>98</v>
      </c>
      <c r="G5" s="224">
        <v>97</v>
      </c>
      <c r="H5" s="221">
        <v>90</v>
      </c>
      <c r="I5" s="221"/>
      <c r="J5" s="221">
        <v>40</v>
      </c>
      <c r="K5" s="221"/>
    </row>
    <row r="6" spans="2:11" ht="24" customHeight="1" x14ac:dyDescent="0.25">
      <c r="B6" s="221" t="s">
        <v>98</v>
      </c>
      <c r="C6" s="222"/>
      <c r="D6" s="223">
        <v>777889999</v>
      </c>
      <c r="E6" s="221">
        <v>78</v>
      </c>
      <c r="F6" s="221">
        <v>81</v>
      </c>
      <c r="G6" s="221">
        <v>70</v>
      </c>
      <c r="H6" s="221">
        <v>78</v>
      </c>
      <c r="I6" s="221"/>
      <c r="J6" s="221">
        <v>45</v>
      </c>
      <c r="K6" s="221"/>
    </row>
    <row r="7" spans="2:11" ht="24" customHeight="1" x14ac:dyDescent="0.25">
      <c r="B7" s="221" t="s">
        <v>99</v>
      </c>
      <c r="C7" s="222"/>
      <c r="D7" s="223">
        <v>123456789</v>
      </c>
      <c r="E7" s="221">
        <v>65</v>
      </c>
      <c r="F7" s="221">
        <v>65</v>
      </c>
      <c r="G7" s="221">
        <v>65</v>
      </c>
      <c r="H7" s="221">
        <v>60</v>
      </c>
      <c r="I7" s="221"/>
      <c r="J7" s="221">
        <v>70</v>
      </c>
      <c r="K7" s="221"/>
    </row>
    <row r="8" spans="2:11" ht="24" customHeight="1" x14ac:dyDescent="0.25">
      <c r="B8" s="221" t="s">
        <v>100</v>
      </c>
      <c r="C8" s="222"/>
      <c r="D8" s="223">
        <v>999999999</v>
      </c>
      <c r="E8" s="221">
        <v>92</v>
      </c>
      <c r="F8" s="221">
        <v>95</v>
      </c>
      <c r="G8" s="221">
        <v>79</v>
      </c>
      <c r="H8" s="221">
        <v>80</v>
      </c>
      <c r="I8" s="221"/>
      <c r="J8" s="221">
        <v>78</v>
      </c>
      <c r="K8" s="221"/>
    </row>
    <row r="9" spans="2:11" ht="24" customHeight="1" x14ac:dyDescent="0.25">
      <c r="B9" s="221" t="s">
        <v>101</v>
      </c>
      <c r="C9" s="222"/>
      <c r="D9" s="223">
        <v>888888888</v>
      </c>
      <c r="E9" s="221">
        <v>90</v>
      </c>
      <c r="F9" s="221">
        <v>90</v>
      </c>
      <c r="G9" s="221">
        <v>90</v>
      </c>
      <c r="H9" s="221">
        <v>70</v>
      </c>
      <c r="I9" s="221"/>
      <c r="J9" s="221">
        <v>80</v>
      </c>
      <c r="K9" s="221"/>
    </row>
    <row r="10" spans="2:11" ht="24" customHeight="1" x14ac:dyDescent="0.25">
      <c r="B10" s="221" t="s">
        <v>102</v>
      </c>
      <c r="C10" s="222"/>
      <c r="D10" s="223">
        <v>100000000</v>
      </c>
      <c r="E10" s="221">
        <v>60</v>
      </c>
      <c r="F10" s="221">
        <v>50</v>
      </c>
      <c r="G10" s="221">
        <v>40</v>
      </c>
      <c r="H10" s="221">
        <v>79</v>
      </c>
      <c r="I10" s="221"/>
      <c r="J10" s="221">
        <v>70</v>
      </c>
      <c r="K10" s="221"/>
    </row>
    <row r="11" spans="2:11" ht="24" customHeight="1" x14ac:dyDescent="0.25">
      <c r="B11" s="221" t="s">
        <v>103</v>
      </c>
      <c r="C11" s="222"/>
      <c r="D11" s="223">
        <v>222222222</v>
      </c>
      <c r="E11" s="221">
        <v>75</v>
      </c>
      <c r="F11" s="221">
        <v>70</v>
      </c>
      <c r="G11" s="221">
        <v>65</v>
      </c>
      <c r="H11" s="221">
        <v>95</v>
      </c>
      <c r="I11" s="221"/>
      <c r="J11" s="221">
        <v>69</v>
      </c>
      <c r="K11" s="221"/>
    </row>
    <row r="12" spans="2:11" ht="24" customHeight="1" x14ac:dyDescent="0.25">
      <c r="B12" s="221" t="s">
        <v>104</v>
      </c>
      <c r="C12" s="222"/>
      <c r="D12" s="223">
        <v>200000000</v>
      </c>
      <c r="E12" s="221">
        <v>90</v>
      </c>
      <c r="F12" s="221">
        <v>90</v>
      </c>
      <c r="G12" s="221">
        <v>80</v>
      </c>
      <c r="H12" s="221">
        <v>90</v>
      </c>
      <c r="I12" s="221"/>
      <c r="J12" s="221">
        <v>80</v>
      </c>
      <c r="K12" s="221"/>
    </row>
    <row r="13" spans="2:11" ht="24" customHeight="1" x14ac:dyDescent="0.25">
      <c r="B13" s="221" t="s">
        <v>105</v>
      </c>
      <c r="C13" s="222"/>
      <c r="D13" s="223">
        <v>444444444</v>
      </c>
      <c r="E13" s="221">
        <v>85</v>
      </c>
      <c r="F13" s="221">
        <v>78</v>
      </c>
      <c r="G13" s="221">
        <v>62</v>
      </c>
      <c r="H13" s="221">
        <v>77</v>
      </c>
      <c r="I13" s="221"/>
      <c r="J13" s="221">
        <v>45</v>
      </c>
      <c r="K13" s="221"/>
    </row>
    <row r="14" spans="2:11" ht="24" customHeight="1" x14ac:dyDescent="0.25">
      <c r="B14" s="221" t="s">
        <v>106</v>
      </c>
      <c r="C14" s="223"/>
      <c r="D14" s="223">
        <v>555555555</v>
      </c>
      <c r="E14" s="221">
        <v>92</v>
      </c>
      <c r="F14" s="221">
        <v>88</v>
      </c>
      <c r="G14" s="221">
        <v>65</v>
      </c>
      <c r="H14" s="221">
        <v>78</v>
      </c>
      <c r="I14" s="221"/>
      <c r="J14" s="221">
        <v>38</v>
      </c>
      <c r="K14" s="221"/>
    </row>
    <row r="16" spans="2:11" ht="21.75" customHeight="1" x14ac:dyDescent="0.25">
      <c r="C16"/>
      <c r="D16" s="225" t="s">
        <v>202</v>
      </c>
      <c r="E16" s="221"/>
      <c r="F16" s="221"/>
      <c r="G16" s="221"/>
      <c r="H16" s="221"/>
    </row>
    <row r="17" spans="3:8" ht="21.75" customHeight="1" x14ac:dyDescent="0.25">
      <c r="C17"/>
      <c r="D17" s="225" t="s">
        <v>203</v>
      </c>
      <c r="E17" s="221"/>
      <c r="F17" s="221"/>
      <c r="G17" s="221"/>
      <c r="H17" s="221"/>
    </row>
    <row r="18" spans="3:8" ht="21.75" customHeight="1" x14ac:dyDescent="0.25">
      <c r="C18"/>
      <c r="D18" s="225" t="s">
        <v>204</v>
      </c>
      <c r="E18" s="221"/>
      <c r="F18" s="221"/>
      <c r="G18" s="221"/>
      <c r="H18" s="221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10"/>
  <sheetViews>
    <sheetView workbookViewId="0">
      <selection activeCell="J16" sqref="J16"/>
    </sheetView>
  </sheetViews>
  <sheetFormatPr defaultRowHeight="15" x14ac:dyDescent="0.25"/>
  <cols>
    <col min="1" max="9" width="20.7109375" customWidth="1"/>
  </cols>
  <sheetData>
    <row r="1" spans="1:9" ht="35.25" customHeight="1" x14ac:dyDescent="0.25">
      <c r="A1" s="267" t="s">
        <v>107</v>
      </c>
      <c r="B1" s="267"/>
      <c r="C1" s="267"/>
      <c r="D1" s="267"/>
      <c r="E1" s="267"/>
      <c r="F1" s="267"/>
      <c r="G1" s="267"/>
      <c r="H1" s="267"/>
      <c r="I1" s="267"/>
    </row>
    <row r="2" spans="1:9" ht="61.5" customHeight="1" x14ac:dyDescent="0.25">
      <c r="A2" s="154" t="s">
        <v>842</v>
      </c>
      <c r="B2" s="154" t="s">
        <v>843</v>
      </c>
      <c r="C2" s="154" t="s">
        <v>844</v>
      </c>
      <c r="D2" s="154" t="s">
        <v>845</v>
      </c>
      <c r="E2" s="154" t="s">
        <v>846</v>
      </c>
      <c r="F2" s="166" t="s">
        <v>847</v>
      </c>
      <c r="G2" s="154" t="s">
        <v>848</v>
      </c>
      <c r="H2" s="154" t="s">
        <v>850</v>
      </c>
      <c r="I2" s="154" t="s">
        <v>849</v>
      </c>
    </row>
    <row r="3" spans="1:9" ht="26.25" customHeight="1" x14ac:dyDescent="0.25">
      <c r="A3" s="164" t="s">
        <v>108</v>
      </c>
      <c r="B3" s="164">
        <v>181921</v>
      </c>
      <c r="C3" s="164">
        <v>176655</v>
      </c>
      <c r="D3" s="164">
        <v>194288</v>
      </c>
      <c r="E3" s="164"/>
      <c r="F3" s="164">
        <v>124100</v>
      </c>
      <c r="G3" s="164"/>
      <c r="H3" s="164"/>
      <c r="I3" s="165"/>
    </row>
    <row r="4" spans="1:9" ht="26.25" customHeight="1" x14ac:dyDescent="0.25">
      <c r="A4" s="12" t="s">
        <v>109</v>
      </c>
      <c r="B4" s="12">
        <v>170438</v>
      </c>
      <c r="C4" s="12">
        <v>190801</v>
      </c>
      <c r="D4" s="12">
        <v>165028</v>
      </c>
      <c r="E4" s="12"/>
      <c r="F4" s="12">
        <v>116500</v>
      </c>
      <c r="G4" s="12"/>
      <c r="H4" s="12"/>
      <c r="I4" s="157"/>
    </row>
    <row r="5" spans="1:9" ht="26.25" customHeight="1" x14ac:dyDescent="0.25">
      <c r="A5" s="12" t="s">
        <v>110</v>
      </c>
      <c r="B5" s="12">
        <v>200969</v>
      </c>
      <c r="C5" s="12">
        <v>219519</v>
      </c>
      <c r="D5" s="12">
        <v>219529</v>
      </c>
      <c r="E5" s="12"/>
      <c r="F5" s="12">
        <v>165999</v>
      </c>
      <c r="G5" s="12"/>
      <c r="H5" s="12"/>
      <c r="I5" s="157"/>
    </row>
    <row r="6" spans="1:9" ht="26.25" customHeight="1" x14ac:dyDescent="0.25">
      <c r="A6" s="12" t="s">
        <v>111</v>
      </c>
      <c r="B6" s="12">
        <v>194844</v>
      </c>
      <c r="C6" s="12">
        <v>172556</v>
      </c>
      <c r="D6" s="12">
        <v>187026</v>
      </c>
      <c r="E6" s="12"/>
      <c r="F6" s="12">
        <v>134500</v>
      </c>
      <c r="G6" s="12"/>
      <c r="H6" s="12"/>
      <c r="I6" s="157"/>
    </row>
    <row r="7" spans="1:9" ht="26.25" customHeight="1" x14ac:dyDescent="0.25">
      <c r="A7" s="12" t="s">
        <v>112</v>
      </c>
      <c r="B7" s="12">
        <v>748172</v>
      </c>
      <c r="C7" s="12">
        <v>749631</v>
      </c>
      <c r="D7" s="12">
        <v>762271</v>
      </c>
      <c r="E7" s="12"/>
      <c r="F7" s="12">
        <v>540100</v>
      </c>
      <c r="G7" s="12"/>
      <c r="H7" s="12"/>
      <c r="I7" s="157"/>
    </row>
    <row r="8" spans="1:9" ht="26.25" customHeight="1" x14ac:dyDescent="0.25">
      <c r="A8" s="12" t="s">
        <v>113</v>
      </c>
      <c r="B8" s="12">
        <v>201069</v>
      </c>
      <c r="C8" s="12">
        <v>291619</v>
      </c>
      <c r="D8" s="12">
        <v>219629</v>
      </c>
      <c r="E8" s="12"/>
      <c r="F8" s="12">
        <v>166099</v>
      </c>
      <c r="G8" s="12"/>
      <c r="H8" s="12"/>
      <c r="I8" s="157"/>
    </row>
    <row r="9" spans="1:9" ht="26.25" customHeight="1" x14ac:dyDescent="0.25">
      <c r="A9" s="12" t="s">
        <v>114</v>
      </c>
      <c r="B9" s="12">
        <v>194944</v>
      </c>
      <c r="C9" s="12">
        <v>172656</v>
      </c>
      <c r="D9" s="12">
        <v>187126</v>
      </c>
      <c r="E9" s="12"/>
      <c r="F9" s="12">
        <v>134600</v>
      </c>
      <c r="G9" s="12"/>
      <c r="H9" s="12"/>
      <c r="I9" s="157"/>
    </row>
    <row r="10" spans="1:9" ht="26.25" customHeight="1" x14ac:dyDescent="0.25">
      <c r="A10" s="12" t="s">
        <v>115</v>
      </c>
      <c r="B10" s="12">
        <v>748272</v>
      </c>
      <c r="C10" s="12">
        <v>749731</v>
      </c>
      <c r="D10" s="12">
        <v>762371</v>
      </c>
      <c r="E10" s="12"/>
      <c r="F10" s="12">
        <v>540200</v>
      </c>
      <c r="G10" s="12"/>
      <c r="H10" s="12"/>
      <c r="I10" s="157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8"/>
  <sheetViews>
    <sheetView workbookViewId="0">
      <selection activeCell="V11" sqref="V11"/>
    </sheetView>
  </sheetViews>
  <sheetFormatPr defaultRowHeight="15.75" x14ac:dyDescent="0.25"/>
  <cols>
    <col min="1" max="8" width="6" style="17" customWidth="1"/>
    <col min="9" max="9" width="8.85546875" style="17" bestFit="1" customWidth="1"/>
    <col min="10" max="20" width="6" style="17" customWidth="1"/>
    <col min="21" max="16384" width="9.140625" style="15"/>
  </cols>
  <sheetData>
    <row r="1" spans="1:20" ht="19.5" customHeight="1" x14ac:dyDescent="0.25">
      <c r="A1" s="14">
        <v>1</v>
      </c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4">
        <v>11</v>
      </c>
      <c r="L1" s="14">
        <v>12</v>
      </c>
      <c r="M1" s="14">
        <v>13</v>
      </c>
      <c r="N1" s="14">
        <v>14</v>
      </c>
      <c r="O1" s="14">
        <v>15</v>
      </c>
      <c r="P1" s="14">
        <v>16</v>
      </c>
      <c r="Q1" s="14">
        <v>17</v>
      </c>
      <c r="R1" s="14">
        <v>18</v>
      </c>
      <c r="S1" s="14">
        <v>19</v>
      </c>
      <c r="T1" s="14">
        <v>20</v>
      </c>
    </row>
    <row r="2" spans="1:20" ht="19.5" customHeight="1" x14ac:dyDescent="0.25">
      <c r="A2" s="14">
        <v>2</v>
      </c>
      <c r="B2" s="14">
        <f>$B$1*A2</f>
        <v>4</v>
      </c>
      <c r="C2" s="14">
        <f>$C$1*A2</f>
        <v>6</v>
      </c>
      <c r="D2" s="14">
        <f>$D$1*A2</f>
        <v>8</v>
      </c>
      <c r="E2" s="14">
        <f>$E$1*A2</f>
        <v>10</v>
      </c>
      <c r="F2" s="14">
        <f>$F$1*A2</f>
        <v>12</v>
      </c>
      <c r="G2" s="14">
        <f>$G$1*A2</f>
        <v>14</v>
      </c>
      <c r="H2" s="14">
        <f>$H$1*A2</f>
        <v>16</v>
      </c>
      <c r="I2" s="14">
        <f>Hang*cot</f>
        <v>18</v>
      </c>
      <c r="J2" s="14">
        <f>Hang*cot</f>
        <v>20</v>
      </c>
      <c r="K2" s="14">
        <f>Hang*cot</f>
        <v>22</v>
      </c>
      <c r="L2" s="14">
        <f>Hang*cot</f>
        <v>24</v>
      </c>
      <c r="M2" s="14">
        <f>Hang*cot</f>
        <v>26</v>
      </c>
      <c r="N2" s="14">
        <f>Hang*cot</f>
        <v>28</v>
      </c>
      <c r="O2" s="14">
        <f>Hang*cot</f>
        <v>30</v>
      </c>
      <c r="P2" s="14">
        <f>Hang*cot</f>
        <v>32</v>
      </c>
      <c r="Q2" s="14">
        <f>Hang*cot</f>
        <v>34</v>
      </c>
      <c r="R2" s="14">
        <f>Hang*cot</f>
        <v>36</v>
      </c>
      <c r="S2" s="14">
        <f>Hang*cot</f>
        <v>38</v>
      </c>
      <c r="T2" s="14">
        <f>Hang*cot</f>
        <v>40</v>
      </c>
    </row>
    <row r="3" spans="1:20" ht="19.5" customHeight="1" x14ac:dyDescent="0.25">
      <c r="A3" s="14">
        <v>3</v>
      </c>
      <c r="B3" s="14">
        <f t="shared" ref="B3" si="0">$B$1*A3</f>
        <v>6</v>
      </c>
      <c r="C3" s="14">
        <f t="shared" ref="C3:C20" si="1">$C$1*A3</f>
        <v>9</v>
      </c>
      <c r="D3" s="14">
        <f t="shared" ref="D3:D20" si="2">$D$1*A3</f>
        <v>12</v>
      </c>
      <c r="E3" s="14">
        <f t="shared" ref="E3:E20" si="3">$E$1*A3</f>
        <v>15</v>
      </c>
      <c r="F3" s="14">
        <f t="shared" ref="F3:F8" si="4">$F$1*A3</f>
        <v>18</v>
      </c>
      <c r="G3" s="14">
        <f t="shared" ref="G3:G20" si="5">$G$1*A3</f>
        <v>21</v>
      </c>
      <c r="H3" s="14">
        <f t="shared" ref="H3:H20" si="6">$H$1*A3</f>
        <v>24</v>
      </c>
      <c r="I3" s="14">
        <f>Hang*cot</f>
        <v>27</v>
      </c>
      <c r="J3" s="14">
        <f>Hang*cot</f>
        <v>30</v>
      </c>
      <c r="K3" s="14">
        <f>Hang*cot</f>
        <v>33</v>
      </c>
      <c r="L3" s="14">
        <f>Hang*cot</f>
        <v>36</v>
      </c>
      <c r="M3" s="14">
        <f>Hang*cot</f>
        <v>39</v>
      </c>
      <c r="N3" s="14">
        <f>Hang*cot</f>
        <v>42</v>
      </c>
      <c r="O3" s="14">
        <f>Hang*cot</f>
        <v>45</v>
      </c>
      <c r="P3" s="14">
        <f>Hang*cot</f>
        <v>48</v>
      </c>
      <c r="Q3" s="14">
        <f>Hang*cot</f>
        <v>51</v>
      </c>
      <c r="R3" s="14">
        <f>Hang*cot</f>
        <v>54</v>
      </c>
      <c r="S3" s="14">
        <f>Hang*cot</f>
        <v>57</v>
      </c>
      <c r="T3" s="14">
        <f>Hang*cot</f>
        <v>60</v>
      </c>
    </row>
    <row r="4" spans="1:20" ht="19.5" customHeight="1" x14ac:dyDescent="0.25">
      <c r="A4" s="14">
        <v>4</v>
      </c>
      <c r="B4" s="14">
        <f>$B$1*A4</f>
        <v>8</v>
      </c>
      <c r="C4" s="14">
        <f t="shared" si="1"/>
        <v>12</v>
      </c>
      <c r="D4" s="14">
        <f t="shared" si="2"/>
        <v>16</v>
      </c>
      <c r="E4" s="14">
        <f t="shared" si="3"/>
        <v>20</v>
      </c>
      <c r="F4" s="14">
        <f t="shared" si="4"/>
        <v>24</v>
      </c>
      <c r="G4" s="14">
        <f t="shared" si="5"/>
        <v>28</v>
      </c>
      <c r="H4" s="14">
        <f t="shared" si="6"/>
        <v>32</v>
      </c>
      <c r="I4" s="14">
        <f>Hang*cot</f>
        <v>36</v>
      </c>
      <c r="J4" s="14">
        <f>Hang*cot</f>
        <v>40</v>
      </c>
      <c r="K4" s="14">
        <f>Hang*cot</f>
        <v>44</v>
      </c>
      <c r="L4" s="14">
        <f>Hang*cot</f>
        <v>48</v>
      </c>
      <c r="M4" s="14">
        <f>Hang*cot</f>
        <v>52</v>
      </c>
      <c r="N4" s="14">
        <f>Hang*cot</f>
        <v>56</v>
      </c>
      <c r="O4" s="14">
        <f>Hang*cot</f>
        <v>60</v>
      </c>
      <c r="P4" s="14">
        <f>Hang*cot</f>
        <v>64</v>
      </c>
      <c r="Q4" s="14">
        <f>Hang*cot</f>
        <v>68</v>
      </c>
      <c r="R4" s="14">
        <f>Hang*cot</f>
        <v>72</v>
      </c>
      <c r="S4" s="14">
        <f>Hang*cot</f>
        <v>76</v>
      </c>
      <c r="T4" s="14">
        <f>Hang*cot</f>
        <v>80</v>
      </c>
    </row>
    <row r="5" spans="1:20" ht="19.5" customHeight="1" x14ac:dyDescent="0.25">
      <c r="A5" s="14">
        <v>5</v>
      </c>
      <c r="B5" s="14">
        <f>$B$1*A5</f>
        <v>10</v>
      </c>
      <c r="C5" s="14">
        <f t="shared" si="1"/>
        <v>15</v>
      </c>
      <c r="D5" s="14">
        <f t="shared" si="2"/>
        <v>20</v>
      </c>
      <c r="E5" s="14">
        <f t="shared" si="3"/>
        <v>25</v>
      </c>
      <c r="F5" s="14">
        <f t="shared" si="4"/>
        <v>30</v>
      </c>
      <c r="G5" s="14">
        <f t="shared" si="5"/>
        <v>35</v>
      </c>
      <c r="H5" s="14">
        <f t="shared" si="6"/>
        <v>40</v>
      </c>
      <c r="I5" s="14">
        <f>Hang*cot</f>
        <v>45</v>
      </c>
      <c r="J5" s="14">
        <f>Hang*cot</f>
        <v>50</v>
      </c>
      <c r="K5" s="14">
        <f>Hang*cot</f>
        <v>55</v>
      </c>
      <c r="L5" s="14">
        <f>Hang*cot</f>
        <v>60</v>
      </c>
      <c r="M5" s="14">
        <f>Hang*cot</f>
        <v>65</v>
      </c>
      <c r="N5" s="14">
        <f>Hang*cot</f>
        <v>70</v>
      </c>
      <c r="O5" s="14">
        <f>Hang*cot</f>
        <v>75</v>
      </c>
      <c r="P5" s="14">
        <f>Hang*cot</f>
        <v>80</v>
      </c>
      <c r="Q5" s="14">
        <f>Hang*cot</f>
        <v>85</v>
      </c>
      <c r="R5" s="14">
        <f>Hang*cot</f>
        <v>90</v>
      </c>
      <c r="S5" s="14">
        <f>Hang*cot</f>
        <v>95</v>
      </c>
      <c r="T5" s="14">
        <f>Hang*cot</f>
        <v>100</v>
      </c>
    </row>
    <row r="6" spans="1:20" ht="19.5" customHeight="1" x14ac:dyDescent="0.25">
      <c r="A6" s="14">
        <v>6</v>
      </c>
      <c r="B6" s="14">
        <f>$B$1*A6</f>
        <v>12</v>
      </c>
      <c r="C6" s="14">
        <f t="shared" si="1"/>
        <v>18</v>
      </c>
      <c r="D6" s="14">
        <f t="shared" si="2"/>
        <v>24</v>
      </c>
      <c r="E6" s="14">
        <f t="shared" si="3"/>
        <v>30</v>
      </c>
      <c r="F6" s="14">
        <f t="shared" si="4"/>
        <v>36</v>
      </c>
      <c r="G6" s="14">
        <f t="shared" si="5"/>
        <v>42</v>
      </c>
      <c r="H6" s="14">
        <f t="shared" si="6"/>
        <v>48</v>
      </c>
      <c r="I6" s="14">
        <f>Hang*cot</f>
        <v>54</v>
      </c>
      <c r="J6" s="14">
        <f>Hang*cot</f>
        <v>60</v>
      </c>
      <c r="K6" s="14">
        <f>Hang*cot</f>
        <v>66</v>
      </c>
      <c r="L6" s="14">
        <f>Hang*cot</f>
        <v>72</v>
      </c>
      <c r="M6" s="14">
        <f>Hang*cot</f>
        <v>78</v>
      </c>
      <c r="N6" s="14">
        <f>Hang*cot</f>
        <v>84</v>
      </c>
      <c r="O6" s="14">
        <f>Hang*cot</f>
        <v>90</v>
      </c>
      <c r="P6" s="14">
        <f>Hang*cot</f>
        <v>96</v>
      </c>
      <c r="Q6" s="14">
        <f>Hang*cot</f>
        <v>102</v>
      </c>
      <c r="R6" s="14">
        <f>Hang*cot</f>
        <v>108</v>
      </c>
      <c r="S6" s="14">
        <f>Hang*cot</f>
        <v>114</v>
      </c>
      <c r="T6" s="14">
        <f>Hang*cot</f>
        <v>120</v>
      </c>
    </row>
    <row r="7" spans="1:20" ht="19.5" customHeight="1" x14ac:dyDescent="0.25">
      <c r="A7" s="14">
        <v>7</v>
      </c>
      <c r="B7" s="14">
        <f>$B$1*A7</f>
        <v>14</v>
      </c>
      <c r="C7" s="14">
        <f t="shared" si="1"/>
        <v>21</v>
      </c>
      <c r="D7" s="14">
        <f t="shared" si="2"/>
        <v>28</v>
      </c>
      <c r="E7" s="14">
        <f t="shared" si="3"/>
        <v>35</v>
      </c>
      <c r="F7" s="14">
        <f t="shared" si="4"/>
        <v>42</v>
      </c>
      <c r="G7" s="14">
        <f t="shared" si="5"/>
        <v>49</v>
      </c>
      <c r="H7" s="14">
        <f t="shared" si="6"/>
        <v>56</v>
      </c>
      <c r="I7" s="14">
        <f>Hang*cot</f>
        <v>63</v>
      </c>
      <c r="J7" s="14">
        <f>Hang*cot</f>
        <v>70</v>
      </c>
      <c r="K7" s="14">
        <f>Hang*cot</f>
        <v>77</v>
      </c>
      <c r="L7" s="14">
        <f>Hang*cot</f>
        <v>84</v>
      </c>
      <c r="M7" s="14">
        <f>Hang*cot</f>
        <v>91</v>
      </c>
      <c r="N7" s="14">
        <f>Hang*cot</f>
        <v>98</v>
      </c>
      <c r="O7" s="14">
        <f>Hang*cot</f>
        <v>105</v>
      </c>
      <c r="P7" s="14">
        <f>Hang*cot</f>
        <v>112</v>
      </c>
      <c r="Q7" s="14">
        <f>Hang*cot</f>
        <v>119</v>
      </c>
      <c r="R7" s="14">
        <f>Hang*cot</f>
        <v>126</v>
      </c>
      <c r="S7" s="14">
        <f>Hang*cot</f>
        <v>133</v>
      </c>
      <c r="T7" s="14">
        <f>Hang*cot</f>
        <v>140</v>
      </c>
    </row>
    <row r="8" spans="1:20" ht="19.5" customHeight="1" x14ac:dyDescent="0.25">
      <c r="A8" s="14">
        <v>8</v>
      </c>
      <c r="B8" s="14">
        <f>$B$1*A8</f>
        <v>16</v>
      </c>
      <c r="C8" s="14">
        <f t="shared" si="1"/>
        <v>24</v>
      </c>
      <c r="D8" s="14">
        <f t="shared" si="2"/>
        <v>32</v>
      </c>
      <c r="E8" s="14">
        <f t="shared" si="3"/>
        <v>40</v>
      </c>
      <c r="F8" s="14">
        <f t="shared" si="4"/>
        <v>48</v>
      </c>
      <c r="G8" s="14">
        <f t="shared" si="5"/>
        <v>56</v>
      </c>
      <c r="H8" s="14">
        <f t="shared" si="6"/>
        <v>64</v>
      </c>
      <c r="I8" s="14">
        <f>Hang*cot</f>
        <v>72</v>
      </c>
      <c r="J8" s="14">
        <f>Hang*cot</f>
        <v>80</v>
      </c>
      <c r="K8" s="14">
        <f>Hang*cot</f>
        <v>88</v>
      </c>
      <c r="L8" s="14">
        <f>Hang*cot</f>
        <v>96</v>
      </c>
      <c r="M8" s="14">
        <f>Hang*cot</f>
        <v>104</v>
      </c>
      <c r="N8" s="14">
        <f>Hang*cot</f>
        <v>112</v>
      </c>
      <c r="O8" s="14">
        <f>Hang*cot</f>
        <v>120</v>
      </c>
      <c r="P8" s="14">
        <f>Hang*cot</f>
        <v>128</v>
      </c>
      <c r="Q8" s="14">
        <f>Hang*cot</f>
        <v>136</v>
      </c>
      <c r="R8" s="14">
        <f>Hang*cot</f>
        <v>144</v>
      </c>
      <c r="S8" s="14">
        <f>Hang*cot</f>
        <v>152</v>
      </c>
      <c r="T8" s="14">
        <f>Hang*cot</f>
        <v>160</v>
      </c>
    </row>
    <row r="9" spans="1:20" ht="19.5" customHeight="1" x14ac:dyDescent="0.25">
      <c r="A9" s="14">
        <v>9</v>
      </c>
      <c r="B9" s="14">
        <f>$B$1*A9</f>
        <v>18</v>
      </c>
      <c r="C9" s="14">
        <f t="shared" si="1"/>
        <v>27</v>
      </c>
      <c r="D9" s="14">
        <f t="shared" si="2"/>
        <v>36</v>
      </c>
      <c r="E9" s="14">
        <f t="shared" si="3"/>
        <v>45</v>
      </c>
      <c r="F9" s="14">
        <f>$F$1*A9</f>
        <v>54</v>
      </c>
      <c r="G9" s="14">
        <f t="shared" si="5"/>
        <v>63</v>
      </c>
      <c r="H9" s="14">
        <f t="shared" si="6"/>
        <v>72</v>
      </c>
      <c r="I9" s="14">
        <f>Hang*cot</f>
        <v>81</v>
      </c>
      <c r="J9" s="14">
        <f>Hang*cot</f>
        <v>90</v>
      </c>
      <c r="K9" s="14">
        <f>Hang*cot</f>
        <v>99</v>
      </c>
      <c r="L9" s="14">
        <f>Hang*cot</f>
        <v>108</v>
      </c>
      <c r="M9" s="14">
        <f>Hang*cot</f>
        <v>117</v>
      </c>
      <c r="N9" s="14">
        <f>Hang*cot</f>
        <v>126</v>
      </c>
      <c r="O9" s="14">
        <f>Hang*cot</f>
        <v>135</v>
      </c>
      <c r="P9" s="14">
        <f>Hang*cot</f>
        <v>144</v>
      </c>
      <c r="Q9" s="14">
        <f>Hang*cot</f>
        <v>153</v>
      </c>
      <c r="R9" s="14">
        <f>Hang*cot</f>
        <v>162</v>
      </c>
      <c r="S9" s="14">
        <f>Hang*cot</f>
        <v>171</v>
      </c>
      <c r="T9" s="14">
        <f>Hang*cot</f>
        <v>180</v>
      </c>
    </row>
    <row r="10" spans="1:20" ht="19.5" customHeight="1" x14ac:dyDescent="0.25">
      <c r="A10" s="14">
        <v>10</v>
      </c>
      <c r="B10" s="14">
        <f t="shared" ref="B10:B20" si="7">$B$1*A10</f>
        <v>20</v>
      </c>
      <c r="C10" s="14">
        <f t="shared" si="1"/>
        <v>30</v>
      </c>
      <c r="D10" s="14">
        <f t="shared" si="2"/>
        <v>40</v>
      </c>
      <c r="E10" s="14">
        <f t="shared" si="3"/>
        <v>50</v>
      </c>
      <c r="F10" s="14">
        <f>$F$1*A10</f>
        <v>60</v>
      </c>
      <c r="G10" s="14">
        <f t="shared" si="5"/>
        <v>70</v>
      </c>
      <c r="H10" s="14">
        <f t="shared" si="6"/>
        <v>80</v>
      </c>
      <c r="I10" s="14">
        <f>Hang*cot</f>
        <v>90</v>
      </c>
      <c r="J10" s="14">
        <f>Hang*cot</f>
        <v>100</v>
      </c>
      <c r="K10" s="14">
        <f>Hang*cot</f>
        <v>110</v>
      </c>
      <c r="L10" s="14">
        <f>Hang*cot</f>
        <v>120</v>
      </c>
      <c r="M10" s="14">
        <f>Hang*cot</f>
        <v>130</v>
      </c>
      <c r="N10" s="14">
        <f>Hang*cot</f>
        <v>140</v>
      </c>
      <c r="O10" s="14">
        <f>Hang*cot</f>
        <v>150</v>
      </c>
      <c r="P10" s="14">
        <f>Hang*cot</f>
        <v>160</v>
      </c>
      <c r="Q10" s="14">
        <f>Hang*cot</f>
        <v>170</v>
      </c>
      <c r="R10" s="14">
        <f>Hang*cot</f>
        <v>180</v>
      </c>
      <c r="S10" s="14">
        <f>Hang*cot</f>
        <v>190</v>
      </c>
      <c r="T10" s="14">
        <f>Hang*cot</f>
        <v>200</v>
      </c>
    </row>
    <row r="11" spans="1:20" ht="19.5" customHeight="1" x14ac:dyDescent="0.25">
      <c r="A11" s="14">
        <v>11</v>
      </c>
      <c r="B11" s="14">
        <f t="shared" si="7"/>
        <v>22</v>
      </c>
      <c r="C11" s="14">
        <f t="shared" si="1"/>
        <v>33</v>
      </c>
      <c r="D11" s="14">
        <f t="shared" si="2"/>
        <v>44</v>
      </c>
      <c r="E11" s="14">
        <f t="shared" si="3"/>
        <v>55</v>
      </c>
      <c r="F11" s="14">
        <f>$F$1*A11</f>
        <v>66</v>
      </c>
      <c r="G11" s="14">
        <f t="shared" si="5"/>
        <v>77</v>
      </c>
      <c r="H11" s="14">
        <f t="shared" si="6"/>
        <v>88</v>
      </c>
      <c r="I11" s="14">
        <f>Hang*cot</f>
        <v>99</v>
      </c>
      <c r="J11" s="14">
        <f>Hang*cot</f>
        <v>110</v>
      </c>
      <c r="K11" s="14">
        <f>Hang*cot</f>
        <v>121</v>
      </c>
      <c r="L11" s="14">
        <f>Hang*cot</f>
        <v>132</v>
      </c>
      <c r="M11" s="14">
        <f>Hang*cot</f>
        <v>143</v>
      </c>
      <c r="N11" s="14">
        <f>Hang*cot</f>
        <v>154</v>
      </c>
      <c r="O11" s="14">
        <f>Hang*cot</f>
        <v>165</v>
      </c>
      <c r="P11" s="14">
        <f>Hang*cot</f>
        <v>176</v>
      </c>
      <c r="Q11" s="14">
        <f>Hang*cot</f>
        <v>187</v>
      </c>
      <c r="R11" s="14">
        <f>Hang*cot</f>
        <v>198</v>
      </c>
      <c r="S11" s="14">
        <f>Hang*cot</f>
        <v>209</v>
      </c>
      <c r="T11" s="14">
        <f>Hang*cot</f>
        <v>220</v>
      </c>
    </row>
    <row r="12" spans="1:20" ht="19.5" customHeight="1" x14ac:dyDescent="0.25">
      <c r="A12" s="14">
        <v>12</v>
      </c>
      <c r="B12" s="14">
        <f t="shared" si="7"/>
        <v>24</v>
      </c>
      <c r="C12" s="14">
        <f t="shared" si="1"/>
        <v>36</v>
      </c>
      <c r="D12" s="14">
        <f t="shared" si="2"/>
        <v>48</v>
      </c>
      <c r="E12" s="14">
        <f t="shared" si="3"/>
        <v>60</v>
      </c>
      <c r="F12" s="14">
        <f>$F$1*A12</f>
        <v>72</v>
      </c>
      <c r="G12" s="14">
        <f t="shared" si="5"/>
        <v>84</v>
      </c>
      <c r="H12" s="14">
        <f t="shared" si="6"/>
        <v>96</v>
      </c>
      <c r="I12" s="14">
        <f>Hang*cot</f>
        <v>108</v>
      </c>
      <c r="J12" s="14">
        <f>Hang*cot</f>
        <v>120</v>
      </c>
      <c r="K12" s="14">
        <f>Hang*cot</f>
        <v>132</v>
      </c>
      <c r="L12" s="14">
        <f>Hang*cot</f>
        <v>144</v>
      </c>
      <c r="M12" s="14">
        <f>Hang*cot</f>
        <v>156</v>
      </c>
      <c r="N12" s="14">
        <f>Hang*cot</f>
        <v>168</v>
      </c>
      <c r="O12" s="14">
        <f>Hang*cot</f>
        <v>180</v>
      </c>
      <c r="P12" s="14">
        <f>Hang*cot</f>
        <v>192</v>
      </c>
      <c r="Q12" s="14">
        <f>Hang*cot</f>
        <v>204</v>
      </c>
      <c r="R12" s="14">
        <f>Hang*cot</f>
        <v>216</v>
      </c>
      <c r="S12" s="14">
        <f>Hang*cot</f>
        <v>228</v>
      </c>
      <c r="T12" s="14">
        <f>Hang*cot</f>
        <v>240</v>
      </c>
    </row>
    <row r="13" spans="1:20" ht="19.5" customHeight="1" x14ac:dyDescent="0.25">
      <c r="A13" s="14">
        <v>13</v>
      </c>
      <c r="B13" s="14">
        <f t="shared" si="7"/>
        <v>26</v>
      </c>
      <c r="C13" s="14">
        <f t="shared" si="1"/>
        <v>39</v>
      </c>
      <c r="D13" s="14">
        <f t="shared" si="2"/>
        <v>52</v>
      </c>
      <c r="E13" s="14">
        <f t="shared" si="3"/>
        <v>65</v>
      </c>
      <c r="F13" s="14">
        <f>$F$1*A13</f>
        <v>78</v>
      </c>
      <c r="G13" s="14">
        <f t="shared" si="5"/>
        <v>91</v>
      </c>
      <c r="H13" s="14">
        <f t="shared" si="6"/>
        <v>104</v>
      </c>
      <c r="I13" s="14">
        <f>Hang*cot</f>
        <v>117</v>
      </c>
      <c r="J13" s="14">
        <f>Hang*cot</f>
        <v>130</v>
      </c>
      <c r="K13" s="14">
        <f>Hang*cot</f>
        <v>143</v>
      </c>
      <c r="L13" s="14">
        <f>Hang*cot</f>
        <v>156</v>
      </c>
      <c r="M13" s="14">
        <f>Hang*cot</f>
        <v>169</v>
      </c>
      <c r="N13" s="14">
        <f>Hang*cot</f>
        <v>182</v>
      </c>
      <c r="O13" s="14">
        <f>Hang*cot</f>
        <v>195</v>
      </c>
      <c r="P13" s="14">
        <f>Hang*cot</f>
        <v>208</v>
      </c>
      <c r="Q13" s="14">
        <f>Hang*cot</f>
        <v>221</v>
      </c>
      <c r="R13" s="14">
        <f>Hang*cot</f>
        <v>234</v>
      </c>
      <c r="S13" s="14">
        <f>Hang*cot</f>
        <v>247</v>
      </c>
      <c r="T13" s="14">
        <f>Hang*cot</f>
        <v>260</v>
      </c>
    </row>
    <row r="14" spans="1:20" ht="19.5" customHeight="1" x14ac:dyDescent="0.25">
      <c r="A14" s="14">
        <v>14</v>
      </c>
      <c r="B14" s="14">
        <f t="shared" si="7"/>
        <v>28</v>
      </c>
      <c r="C14" s="14">
        <f t="shared" si="1"/>
        <v>42</v>
      </c>
      <c r="D14" s="14">
        <f t="shared" si="2"/>
        <v>56</v>
      </c>
      <c r="E14" s="14">
        <f t="shared" si="3"/>
        <v>70</v>
      </c>
      <c r="F14" s="14">
        <f>$F$1*A14</f>
        <v>84</v>
      </c>
      <c r="G14" s="14">
        <f t="shared" si="5"/>
        <v>98</v>
      </c>
      <c r="H14" s="14">
        <f t="shared" si="6"/>
        <v>112</v>
      </c>
      <c r="I14" s="14">
        <f>Hang*cot</f>
        <v>126</v>
      </c>
      <c r="J14" s="14">
        <f>Hang*cot</f>
        <v>140</v>
      </c>
      <c r="K14" s="14">
        <f>Hang*cot</f>
        <v>154</v>
      </c>
      <c r="L14" s="14">
        <f>Hang*cot</f>
        <v>168</v>
      </c>
      <c r="M14" s="14">
        <f>Hang*cot</f>
        <v>182</v>
      </c>
      <c r="N14" s="14">
        <f>Hang*cot</f>
        <v>196</v>
      </c>
      <c r="O14" s="14">
        <f>Hang*cot</f>
        <v>210</v>
      </c>
      <c r="P14" s="14">
        <f>Hang*cot</f>
        <v>224</v>
      </c>
      <c r="Q14" s="14">
        <f>Hang*cot</f>
        <v>238</v>
      </c>
      <c r="R14" s="14">
        <f>Hang*cot</f>
        <v>252</v>
      </c>
      <c r="S14" s="14">
        <f>Hang*cot</f>
        <v>266</v>
      </c>
      <c r="T14" s="14">
        <f>Hang*cot</f>
        <v>280</v>
      </c>
    </row>
    <row r="15" spans="1:20" ht="19.5" customHeight="1" x14ac:dyDescent="0.25">
      <c r="A15" s="14">
        <v>15</v>
      </c>
      <c r="B15" s="14">
        <f t="shared" si="7"/>
        <v>30</v>
      </c>
      <c r="C15" s="14">
        <f t="shared" si="1"/>
        <v>45</v>
      </c>
      <c r="D15" s="14">
        <f t="shared" si="2"/>
        <v>60</v>
      </c>
      <c r="E15" s="14">
        <f t="shared" si="3"/>
        <v>75</v>
      </c>
      <c r="F15" s="14">
        <f>$F$1*A15</f>
        <v>90</v>
      </c>
      <c r="G15" s="14">
        <f t="shared" si="5"/>
        <v>105</v>
      </c>
      <c r="H15" s="14">
        <f t="shared" si="6"/>
        <v>120</v>
      </c>
      <c r="I15" s="14">
        <f>Hang*cot</f>
        <v>135</v>
      </c>
      <c r="J15" s="14">
        <f>Hang*cot</f>
        <v>150</v>
      </c>
      <c r="K15" s="14">
        <f>Hang*cot</f>
        <v>165</v>
      </c>
      <c r="L15" s="14">
        <f>Hang*cot</f>
        <v>180</v>
      </c>
      <c r="M15" s="14">
        <f>Hang*cot</f>
        <v>195</v>
      </c>
      <c r="N15" s="14">
        <f>Hang*cot</f>
        <v>210</v>
      </c>
      <c r="O15" s="14">
        <f>Hang*cot</f>
        <v>225</v>
      </c>
      <c r="P15" s="14">
        <f>Hang*cot</f>
        <v>240</v>
      </c>
      <c r="Q15" s="14">
        <f>Hang*cot</f>
        <v>255</v>
      </c>
      <c r="R15" s="14">
        <f>Hang*cot</f>
        <v>270</v>
      </c>
      <c r="S15" s="14">
        <f>Hang*cot</f>
        <v>285</v>
      </c>
      <c r="T15" s="14">
        <f>Hang*cot</f>
        <v>300</v>
      </c>
    </row>
    <row r="16" spans="1:20" ht="19.5" customHeight="1" x14ac:dyDescent="0.25">
      <c r="A16" s="14">
        <v>16</v>
      </c>
      <c r="B16" s="14">
        <f t="shared" si="7"/>
        <v>32</v>
      </c>
      <c r="C16" s="14">
        <f t="shared" si="1"/>
        <v>48</v>
      </c>
      <c r="D16" s="14">
        <f t="shared" si="2"/>
        <v>64</v>
      </c>
      <c r="E16" s="14">
        <f t="shared" si="3"/>
        <v>80</v>
      </c>
      <c r="F16" s="14">
        <f>$F$1*A16</f>
        <v>96</v>
      </c>
      <c r="G16" s="14">
        <f t="shared" si="5"/>
        <v>112</v>
      </c>
      <c r="H16" s="14">
        <f t="shared" si="6"/>
        <v>128</v>
      </c>
      <c r="I16" s="14">
        <f>Hang*cot</f>
        <v>144</v>
      </c>
      <c r="J16" s="14">
        <f>Hang*cot</f>
        <v>160</v>
      </c>
      <c r="K16" s="14">
        <f>Hang*cot</f>
        <v>176</v>
      </c>
      <c r="L16" s="14">
        <f>Hang*cot</f>
        <v>192</v>
      </c>
      <c r="M16" s="14">
        <f>Hang*cot</f>
        <v>208</v>
      </c>
      <c r="N16" s="14">
        <f>Hang*cot</f>
        <v>224</v>
      </c>
      <c r="O16" s="14">
        <f>Hang*cot</f>
        <v>240</v>
      </c>
      <c r="P16" s="14">
        <f>Hang*cot</f>
        <v>256</v>
      </c>
      <c r="Q16" s="14">
        <f>Hang*cot</f>
        <v>272</v>
      </c>
      <c r="R16" s="14">
        <f>Hang*cot</f>
        <v>288</v>
      </c>
      <c r="S16" s="14">
        <f>Hang*cot</f>
        <v>304</v>
      </c>
      <c r="T16" s="14">
        <f>Hang*cot</f>
        <v>320</v>
      </c>
    </row>
    <row r="17" spans="1:20" ht="19.5" customHeight="1" x14ac:dyDescent="0.25">
      <c r="A17" s="14">
        <v>17</v>
      </c>
      <c r="B17" s="14">
        <f t="shared" si="7"/>
        <v>34</v>
      </c>
      <c r="C17" s="14">
        <f t="shared" si="1"/>
        <v>51</v>
      </c>
      <c r="D17" s="14">
        <f t="shared" si="2"/>
        <v>68</v>
      </c>
      <c r="E17" s="14">
        <f t="shared" si="3"/>
        <v>85</v>
      </c>
      <c r="F17" s="14">
        <f>$F$1*A17</f>
        <v>102</v>
      </c>
      <c r="G17" s="14">
        <f t="shared" si="5"/>
        <v>119</v>
      </c>
      <c r="H17" s="14">
        <f t="shared" si="6"/>
        <v>136</v>
      </c>
      <c r="I17" s="14">
        <f>Hang*cot</f>
        <v>153</v>
      </c>
      <c r="J17" s="14">
        <f>Hang*cot</f>
        <v>170</v>
      </c>
      <c r="K17" s="14">
        <f>Hang*cot</f>
        <v>187</v>
      </c>
      <c r="L17" s="14">
        <f>Hang*cot</f>
        <v>204</v>
      </c>
      <c r="M17" s="14">
        <f>Hang*cot</f>
        <v>221</v>
      </c>
      <c r="N17" s="14">
        <f>Hang*cot</f>
        <v>238</v>
      </c>
      <c r="O17" s="14">
        <f>Hang*cot</f>
        <v>255</v>
      </c>
      <c r="P17" s="14">
        <f>Hang*cot</f>
        <v>272</v>
      </c>
      <c r="Q17" s="14">
        <f>Hang*cot</f>
        <v>289</v>
      </c>
      <c r="R17" s="14">
        <f>Hang*cot</f>
        <v>306</v>
      </c>
      <c r="S17" s="14">
        <f>Hang*cot</f>
        <v>323</v>
      </c>
      <c r="T17" s="14">
        <f>Hang*cot</f>
        <v>340</v>
      </c>
    </row>
    <row r="18" spans="1:20" ht="19.5" customHeight="1" x14ac:dyDescent="0.25">
      <c r="A18" s="14">
        <v>18</v>
      </c>
      <c r="B18" s="14">
        <f t="shared" si="7"/>
        <v>36</v>
      </c>
      <c r="C18" s="14">
        <f t="shared" si="1"/>
        <v>54</v>
      </c>
      <c r="D18" s="14">
        <f t="shared" si="2"/>
        <v>72</v>
      </c>
      <c r="E18" s="14">
        <f t="shared" si="3"/>
        <v>90</v>
      </c>
      <c r="F18" s="14">
        <f>$F$1*A18</f>
        <v>108</v>
      </c>
      <c r="G18" s="14">
        <f t="shared" si="5"/>
        <v>126</v>
      </c>
      <c r="H18" s="14">
        <f t="shared" si="6"/>
        <v>144</v>
      </c>
      <c r="I18" s="14">
        <f>Hang*cot</f>
        <v>162</v>
      </c>
      <c r="J18" s="14">
        <f>Hang*cot</f>
        <v>180</v>
      </c>
      <c r="K18" s="14">
        <f>Hang*cot</f>
        <v>198</v>
      </c>
      <c r="L18" s="14">
        <f>Hang*cot</f>
        <v>216</v>
      </c>
      <c r="M18" s="14">
        <f>Hang*cot</f>
        <v>234</v>
      </c>
      <c r="N18" s="14">
        <f>Hang*cot</f>
        <v>252</v>
      </c>
      <c r="O18" s="14">
        <f>Hang*cot</f>
        <v>270</v>
      </c>
      <c r="P18" s="14">
        <f>Hang*cot</f>
        <v>288</v>
      </c>
      <c r="Q18" s="14">
        <f>Hang*cot</f>
        <v>306</v>
      </c>
      <c r="R18" s="14">
        <f>Hang*cot</f>
        <v>324</v>
      </c>
      <c r="S18" s="14">
        <f>Hang*cot</f>
        <v>342</v>
      </c>
      <c r="T18" s="14">
        <f>Hang*cot</f>
        <v>360</v>
      </c>
    </row>
    <row r="19" spans="1:20" ht="19.5" customHeight="1" x14ac:dyDescent="0.25">
      <c r="A19" s="14">
        <v>19</v>
      </c>
      <c r="B19" s="14">
        <f t="shared" si="7"/>
        <v>38</v>
      </c>
      <c r="C19" s="14">
        <f t="shared" si="1"/>
        <v>57</v>
      </c>
      <c r="D19" s="14">
        <f t="shared" si="2"/>
        <v>76</v>
      </c>
      <c r="E19" s="14">
        <f t="shared" si="3"/>
        <v>95</v>
      </c>
      <c r="F19" s="14">
        <f>$F$1*A19</f>
        <v>114</v>
      </c>
      <c r="G19" s="14">
        <f t="shared" si="5"/>
        <v>133</v>
      </c>
      <c r="H19" s="14">
        <f t="shared" si="6"/>
        <v>152</v>
      </c>
      <c r="I19" s="14">
        <f>Hang*cot</f>
        <v>171</v>
      </c>
      <c r="J19" s="14">
        <f>Hang*cot</f>
        <v>190</v>
      </c>
      <c r="K19" s="14">
        <f>Hang*cot</f>
        <v>209</v>
      </c>
      <c r="L19" s="14">
        <f>Hang*cot</f>
        <v>228</v>
      </c>
      <c r="M19" s="14">
        <f>Hang*cot</f>
        <v>247</v>
      </c>
      <c r="N19" s="14">
        <f>Hang*cot</f>
        <v>266</v>
      </c>
      <c r="O19" s="14">
        <f>Hang*cot</f>
        <v>285</v>
      </c>
      <c r="P19" s="14">
        <f>Hang*cot</f>
        <v>304</v>
      </c>
      <c r="Q19" s="14">
        <f>Hang*cot</f>
        <v>323</v>
      </c>
      <c r="R19" s="14">
        <f>Hang*cot</f>
        <v>342</v>
      </c>
      <c r="S19" s="14">
        <f>Hang*cot</f>
        <v>361</v>
      </c>
      <c r="T19" s="14">
        <f>Hang*cot</f>
        <v>380</v>
      </c>
    </row>
    <row r="20" spans="1:20" ht="19.5" customHeight="1" x14ac:dyDescent="0.25">
      <c r="A20" s="14">
        <v>20</v>
      </c>
      <c r="B20" s="14">
        <f t="shared" si="7"/>
        <v>40</v>
      </c>
      <c r="C20" s="14">
        <f t="shared" si="1"/>
        <v>60</v>
      </c>
      <c r="D20" s="14">
        <f t="shared" si="2"/>
        <v>80</v>
      </c>
      <c r="E20" s="14">
        <f t="shared" si="3"/>
        <v>100</v>
      </c>
      <c r="F20" s="14">
        <f>$F$1*A20</f>
        <v>120</v>
      </c>
      <c r="G20" s="14">
        <f t="shared" si="5"/>
        <v>140</v>
      </c>
      <c r="H20" s="14">
        <f t="shared" si="6"/>
        <v>160</v>
      </c>
      <c r="I20" s="14">
        <f>Hang*cot</f>
        <v>180</v>
      </c>
      <c r="J20" s="14">
        <f>Hang*cot</f>
        <v>200</v>
      </c>
      <c r="K20" s="14">
        <f>Hang*cot</f>
        <v>220</v>
      </c>
      <c r="L20" s="14">
        <f>Hang*cot</f>
        <v>240</v>
      </c>
      <c r="M20" s="14">
        <f>Hang*cot</f>
        <v>260</v>
      </c>
      <c r="N20" s="14">
        <f>Hang*cot</f>
        <v>280</v>
      </c>
      <c r="O20" s="14">
        <f>Hang*cot</f>
        <v>300</v>
      </c>
      <c r="P20" s="14">
        <f>Hang*cot</f>
        <v>320</v>
      </c>
      <c r="Q20" s="14">
        <f>Hang*cot</f>
        <v>340</v>
      </c>
      <c r="R20" s="14">
        <f>Hang*cot</f>
        <v>360</v>
      </c>
      <c r="S20" s="14">
        <f>Hang*cot</f>
        <v>380</v>
      </c>
      <c r="T20" s="14">
        <f>Hang*cot</f>
        <v>400</v>
      </c>
    </row>
    <row r="21" spans="1:20" ht="16.5" customHeight="1" x14ac:dyDescent="0.25"/>
    <row r="22" spans="1:20" x14ac:dyDescent="0.25">
      <c r="A22" s="16"/>
    </row>
    <row r="23" spans="1:20" s="1" customFormat="1" ht="18.75" x14ac:dyDescent="0.3">
      <c r="A23" s="1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s="1" customFormat="1" ht="18.75" x14ac:dyDescent="0.3">
      <c r="A24" s="1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s="1" customFormat="1" ht="18.75" x14ac:dyDescent="0.3">
      <c r="A25" s="1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s="1" customFormat="1" ht="18.75" x14ac:dyDescent="0.3">
      <c r="A26" s="4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s="1" customFormat="1" ht="18.75" x14ac:dyDescent="0.3">
      <c r="A27" s="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s="1" customFormat="1" ht="18.75" x14ac:dyDescent="0.3">
      <c r="A28" s="4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7"/>
  <sheetViews>
    <sheetView workbookViewId="0">
      <pane xSplit="1" topLeftCell="B1" activePane="topRight" state="frozen"/>
      <selection pane="topRight" activeCell="G10" sqref="G10"/>
    </sheetView>
  </sheetViews>
  <sheetFormatPr defaultRowHeight="15" x14ac:dyDescent="0.25"/>
  <cols>
    <col min="2" max="10" width="17.7109375" customWidth="1"/>
  </cols>
  <sheetData>
    <row r="1" spans="1:9" ht="31.5" x14ac:dyDescent="0.5">
      <c r="B1" s="270" t="s">
        <v>135</v>
      </c>
      <c r="C1" s="270"/>
      <c r="D1" s="270"/>
      <c r="E1" s="270"/>
      <c r="F1" s="270"/>
      <c r="G1" s="270"/>
      <c r="H1" s="270"/>
      <c r="I1" s="270"/>
    </row>
    <row r="2" spans="1:9" ht="39.75" customHeight="1" x14ac:dyDescent="0.25">
      <c r="A2" s="271" t="s">
        <v>18</v>
      </c>
      <c r="B2" s="271" t="s">
        <v>118</v>
      </c>
      <c r="C2" s="272" t="s">
        <v>119</v>
      </c>
      <c r="D2" s="268" t="s">
        <v>116</v>
      </c>
      <c r="E2" s="269"/>
      <c r="F2" s="162">
        <v>2.5000000000000001E-2</v>
      </c>
      <c r="G2" s="268" t="s">
        <v>117</v>
      </c>
      <c r="H2" s="269"/>
      <c r="I2" s="162">
        <v>2.2499999999999999E-2</v>
      </c>
    </row>
    <row r="3" spans="1:9" ht="18.75" x14ac:dyDescent="0.25">
      <c r="A3" s="271"/>
      <c r="B3" s="271"/>
      <c r="C3" s="272"/>
      <c r="D3" s="163" t="s">
        <v>120</v>
      </c>
      <c r="E3" s="163" t="s">
        <v>121</v>
      </c>
      <c r="F3" s="163" t="s">
        <v>122</v>
      </c>
      <c r="G3" s="163" t="s">
        <v>120</v>
      </c>
      <c r="H3" s="163" t="s">
        <v>121</v>
      </c>
      <c r="I3" s="163" t="s">
        <v>122</v>
      </c>
    </row>
    <row r="4" spans="1:9" ht="20.25" x14ac:dyDescent="0.3">
      <c r="A4" s="19">
        <v>1</v>
      </c>
      <c r="B4" s="19" t="s">
        <v>123</v>
      </c>
      <c r="C4" s="19">
        <v>120</v>
      </c>
      <c r="D4" s="19">
        <v>12</v>
      </c>
      <c r="E4" s="333">
        <f>$D4*C4</f>
        <v>1440</v>
      </c>
      <c r="F4" s="333">
        <f>E4*$F$2</f>
        <v>36</v>
      </c>
      <c r="G4" s="19">
        <v>15</v>
      </c>
      <c r="H4" s="333">
        <f>G$4*C4</f>
        <v>1800</v>
      </c>
      <c r="I4" s="333">
        <f>H4*$I$2</f>
        <v>40.5</v>
      </c>
    </row>
    <row r="5" spans="1:9" ht="20.25" x14ac:dyDescent="0.3">
      <c r="A5" s="19">
        <v>2</v>
      </c>
      <c r="B5" s="19" t="s">
        <v>124</v>
      </c>
      <c r="C5" s="19">
        <v>140</v>
      </c>
      <c r="D5" s="19">
        <v>10</v>
      </c>
      <c r="E5" s="333">
        <f t="shared" ref="E5:E15" si="0">$D5*C5</f>
        <v>1400</v>
      </c>
      <c r="F5" s="333">
        <f t="shared" ref="F5:F16" si="1">E5*$F$2</f>
        <v>35</v>
      </c>
      <c r="G5" s="19">
        <v>24</v>
      </c>
      <c r="H5" s="333">
        <f t="shared" ref="H5:H15" si="2">G$4*C5</f>
        <v>2100</v>
      </c>
      <c r="I5" s="333">
        <f t="shared" ref="I5:I16" si="3">H5*$I$2</f>
        <v>47.25</v>
      </c>
    </row>
    <row r="6" spans="1:9" ht="20.25" x14ac:dyDescent="0.3">
      <c r="A6" s="19">
        <v>3</v>
      </c>
      <c r="B6" s="19" t="s">
        <v>125</v>
      </c>
      <c r="C6" s="19">
        <v>70</v>
      </c>
      <c r="D6" s="19">
        <v>25</v>
      </c>
      <c r="E6" s="333">
        <f t="shared" si="0"/>
        <v>1750</v>
      </c>
      <c r="F6" s="333">
        <f t="shared" si="1"/>
        <v>43.75</v>
      </c>
      <c r="G6" s="19">
        <v>12</v>
      </c>
      <c r="H6" s="333">
        <f t="shared" si="2"/>
        <v>1050</v>
      </c>
      <c r="I6" s="333">
        <f t="shared" si="3"/>
        <v>23.625</v>
      </c>
    </row>
    <row r="7" spans="1:9" ht="20.25" x14ac:dyDescent="0.3">
      <c r="A7" s="19">
        <v>4</v>
      </c>
      <c r="B7" s="19" t="s">
        <v>126</v>
      </c>
      <c r="C7" s="19">
        <v>50</v>
      </c>
      <c r="D7" s="19">
        <v>15</v>
      </c>
      <c r="E7" s="333">
        <f t="shared" si="0"/>
        <v>750</v>
      </c>
      <c r="F7" s="333">
        <f t="shared" si="1"/>
        <v>18.75</v>
      </c>
      <c r="G7" s="19">
        <v>10</v>
      </c>
      <c r="H7" s="333">
        <f t="shared" si="2"/>
        <v>750</v>
      </c>
      <c r="I7" s="333">
        <f t="shared" si="3"/>
        <v>16.875</v>
      </c>
    </row>
    <row r="8" spans="1:9" ht="20.25" x14ac:dyDescent="0.3">
      <c r="A8" s="19">
        <v>5</v>
      </c>
      <c r="B8" s="19" t="s">
        <v>127</v>
      </c>
      <c r="C8" s="19">
        <v>30</v>
      </c>
      <c r="D8" s="19">
        <v>20</v>
      </c>
      <c r="E8" s="333">
        <f t="shared" si="0"/>
        <v>600</v>
      </c>
      <c r="F8" s="333">
        <f t="shared" si="1"/>
        <v>15</v>
      </c>
      <c r="G8" s="19">
        <v>24</v>
      </c>
      <c r="H8" s="333">
        <f t="shared" si="2"/>
        <v>450</v>
      </c>
      <c r="I8" s="333">
        <f t="shared" si="3"/>
        <v>10.125</v>
      </c>
    </row>
    <row r="9" spans="1:9" ht="20.25" x14ac:dyDescent="0.3">
      <c r="A9" s="19">
        <v>6</v>
      </c>
      <c r="B9" s="19" t="s">
        <v>128</v>
      </c>
      <c r="C9" s="19">
        <v>140</v>
      </c>
      <c r="D9" s="19">
        <v>10</v>
      </c>
      <c r="E9" s="333">
        <f t="shared" si="0"/>
        <v>1400</v>
      </c>
      <c r="F9" s="333">
        <f t="shared" si="1"/>
        <v>35</v>
      </c>
      <c r="G9" s="19">
        <v>15</v>
      </c>
      <c r="H9" s="333">
        <f t="shared" si="2"/>
        <v>2100</v>
      </c>
      <c r="I9" s="333">
        <f t="shared" si="3"/>
        <v>47.25</v>
      </c>
    </row>
    <row r="10" spans="1:9" ht="20.25" x14ac:dyDescent="0.3">
      <c r="A10" s="19">
        <v>7</v>
      </c>
      <c r="B10" s="19" t="s">
        <v>129</v>
      </c>
      <c r="C10" s="19">
        <v>350</v>
      </c>
      <c r="D10" s="19">
        <v>10</v>
      </c>
      <c r="E10" s="333">
        <f t="shared" si="0"/>
        <v>3500</v>
      </c>
      <c r="F10" s="333">
        <f t="shared" si="1"/>
        <v>87.5</v>
      </c>
      <c r="G10" s="19">
        <v>10</v>
      </c>
      <c r="H10" s="333">
        <f t="shared" si="2"/>
        <v>5250</v>
      </c>
      <c r="I10" s="333">
        <f t="shared" si="3"/>
        <v>118.125</v>
      </c>
    </row>
    <row r="11" spans="1:9" ht="20.25" x14ac:dyDescent="0.3">
      <c r="A11" s="19">
        <v>8</v>
      </c>
      <c r="B11" s="19" t="s">
        <v>130</v>
      </c>
      <c r="C11" s="19">
        <v>220</v>
      </c>
      <c r="D11" s="19">
        <v>25</v>
      </c>
      <c r="E11" s="333">
        <f t="shared" si="0"/>
        <v>5500</v>
      </c>
      <c r="F11" s="333">
        <f t="shared" si="1"/>
        <v>137.5</v>
      </c>
      <c r="G11" s="19">
        <v>30</v>
      </c>
      <c r="H11" s="333">
        <f t="shared" si="2"/>
        <v>3300</v>
      </c>
      <c r="I11" s="333">
        <f t="shared" si="3"/>
        <v>74.25</v>
      </c>
    </row>
    <row r="12" spans="1:9" ht="20.25" x14ac:dyDescent="0.3">
      <c r="A12" s="19">
        <v>9</v>
      </c>
      <c r="B12" s="19" t="s">
        <v>131</v>
      </c>
      <c r="C12" s="19">
        <v>60</v>
      </c>
      <c r="D12" s="19">
        <v>100</v>
      </c>
      <c r="E12" s="333">
        <f t="shared" si="0"/>
        <v>6000</v>
      </c>
      <c r="F12" s="333">
        <f t="shared" si="1"/>
        <v>150</v>
      </c>
      <c r="G12" s="19">
        <v>150</v>
      </c>
      <c r="H12" s="333">
        <f t="shared" si="2"/>
        <v>900</v>
      </c>
      <c r="I12" s="333">
        <f t="shared" si="3"/>
        <v>20.25</v>
      </c>
    </row>
    <row r="13" spans="1:9" ht="20.25" x14ac:dyDescent="0.3">
      <c r="A13" s="19">
        <v>10</v>
      </c>
      <c r="B13" s="19" t="s">
        <v>132</v>
      </c>
      <c r="C13" s="19">
        <v>120</v>
      </c>
      <c r="D13" s="19">
        <v>20</v>
      </c>
      <c r="E13" s="333">
        <f t="shared" si="0"/>
        <v>2400</v>
      </c>
      <c r="F13" s="333">
        <f t="shared" si="1"/>
        <v>60</v>
      </c>
      <c r="G13" s="19">
        <v>15</v>
      </c>
      <c r="H13" s="333">
        <f t="shared" si="2"/>
        <v>1800</v>
      </c>
      <c r="I13" s="333">
        <f t="shared" si="3"/>
        <v>40.5</v>
      </c>
    </row>
    <row r="14" spans="1:9" ht="20.25" x14ac:dyDescent="0.3">
      <c r="A14" s="19">
        <v>11</v>
      </c>
      <c r="B14" s="19" t="s">
        <v>133</v>
      </c>
      <c r="C14" s="19">
        <v>15</v>
      </c>
      <c r="D14" s="19">
        <v>50</v>
      </c>
      <c r="E14" s="333">
        <f t="shared" si="0"/>
        <v>750</v>
      </c>
      <c r="F14" s="333">
        <f t="shared" si="1"/>
        <v>18.75</v>
      </c>
      <c r="G14" s="19">
        <v>50</v>
      </c>
      <c r="H14" s="333">
        <f t="shared" si="2"/>
        <v>225</v>
      </c>
      <c r="I14" s="333">
        <f t="shared" si="3"/>
        <v>5.0625</v>
      </c>
    </row>
    <row r="15" spans="1:9" ht="20.25" x14ac:dyDescent="0.3">
      <c r="A15" s="19">
        <v>12</v>
      </c>
      <c r="B15" s="19" t="s">
        <v>134</v>
      </c>
      <c r="C15" s="19">
        <v>5</v>
      </c>
      <c r="D15" s="19">
        <v>100</v>
      </c>
      <c r="E15" s="333">
        <f t="shared" si="0"/>
        <v>500</v>
      </c>
      <c r="F15" s="333">
        <f t="shared" si="1"/>
        <v>12.5</v>
      </c>
      <c r="G15" s="19">
        <v>50</v>
      </c>
      <c r="H15" s="333">
        <f t="shared" si="2"/>
        <v>75</v>
      </c>
      <c r="I15" s="333">
        <f t="shared" si="3"/>
        <v>1.6875</v>
      </c>
    </row>
    <row r="16" spans="1:9" ht="20.25" x14ac:dyDescent="0.3">
      <c r="E16" s="333">
        <f>SUM(E4:E15)</f>
        <v>25990</v>
      </c>
      <c r="F16" s="333">
        <f t="shared" si="1"/>
        <v>649.75</v>
      </c>
      <c r="H16" s="333">
        <f>SUM(H4:H15)</f>
        <v>19800</v>
      </c>
      <c r="I16" s="333">
        <f t="shared" si="3"/>
        <v>445.5</v>
      </c>
    </row>
    <row r="17" spans="8:9" x14ac:dyDescent="0.25">
      <c r="H17" s="334"/>
      <c r="I17" s="334"/>
    </row>
  </sheetData>
  <mergeCells count="6">
    <mergeCell ref="A2:A3"/>
    <mergeCell ref="D2:E2"/>
    <mergeCell ref="G2:H2"/>
    <mergeCell ref="B1:I1"/>
    <mergeCell ref="B2:B3"/>
    <mergeCell ref="C2:C3"/>
  </mergeCells>
  <conditionalFormatting sqref="C4:C15">
    <cfRule type="cellIs" dxfId="4" priority="1" operator="greaterThan">
      <formula>100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Bai1_Phan1</vt:lpstr>
      <vt:lpstr>Bai2_Phan1</vt:lpstr>
      <vt:lpstr>Bai3_Phan1</vt:lpstr>
      <vt:lpstr>Bai1_Phan3</vt:lpstr>
      <vt:lpstr>Bai3_Phan3</vt:lpstr>
      <vt:lpstr>Bai4_Phan3</vt:lpstr>
      <vt:lpstr>Bai5_Phan3</vt:lpstr>
      <vt:lpstr>Bai1a_Phan4</vt:lpstr>
      <vt:lpstr>Bai1b_Phan4</vt:lpstr>
      <vt:lpstr>Bai2_Phan4</vt:lpstr>
      <vt:lpstr>Bai3_Phan4</vt:lpstr>
      <vt:lpstr>Bai4_Phan4</vt:lpstr>
      <vt:lpstr>Bai5_Phan4</vt:lpstr>
      <vt:lpstr>Bai6_Phan4</vt:lpstr>
      <vt:lpstr>Bai7_Phan4</vt:lpstr>
      <vt:lpstr>Bai1_Phan5</vt:lpstr>
      <vt:lpstr>Bai2_Phan5</vt:lpstr>
      <vt:lpstr>Bai3_Phan5</vt:lpstr>
      <vt:lpstr>Bai4_Phan5</vt:lpstr>
      <vt:lpstr>Bai1_Phan6</vt:lpstr>
      <vt:lpstr>Bai2_Phan6</vt:lpstr>
      <vt:lpstr>Bai3_Phan6</vt:lpstr>
      <vt:lpstr>cot</vt:lpstr>
      <vt:lpstr>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B112M42</dc:creator>
  <cp:lastModifiedBy>Student</cp:lastModifiedBy>
  <cp:lastPrinted>2017-11-15T14:22:33Z</cp:lastPrinted>
  <dcterms:created xsi:type="dcterms:W3CDTF">2016-06-11T06:34:15Z</dcterms:created>
  <dcterms:modified xsi:type="dcterms:W3CDTF">2025-08-07T14:01:51Z</dcterms:modified>
</cp:coreProperties>
</file>