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шаблон тест" sheetId="14" r:id="rId1"/>
    <sheet name="Нагрузка" sheetId="8" r:id="rId2"/>
    <sheet name="Инфолист" sheetId="11" r:id="rId3"/>
  </sheets>
  <calcPr calcId="152511"/>
</workbook>
</file>

<file path=xl/calcChain.xml><?xml version="1.0" encoding="utf-8"?>
<calcChain xmlns="http://schemas.openxmlformats.org/spreadsheetml/2006/main">
  <c r="D15" i="11" l="1"/>
  <c r="D11" i="11"/>
  <c r="D10" i="11"/>
  <c r="E10" i="11" s="1"/>
  <c r="F10" i="11" s="1"/>
  <c r="D7" i="11"/>
  <c r="E7" i="11" s="1"/>
  <c r="D6" i="11"/>
  <c r="D12" i="11" s="1"/>
  <c r="E4" i="8"/>
  <c r="E5" i="8"/>
  <c r="E6" i="8"/>
  <c r="E7" i="8"/>
  <c r="E8" i="8"/>
  <c r="E9" i="8"/>
  <c r="E3" i="8"/>
  <c r="E25" i="8"/>
  <c r="E26" i="8"/>
  <c r="E27" i="8"/>
  <c r="E28" i="8"/>
  <c r="E29" i="8"/>
  <c r="E30" i="8"/>
  <c r="E31" i="8"/>
  <c r="E32" i="8"/>
  <c r="E33" i="8"/>
  <c r="E34" i="8"/>
  <c r="E24" i="8"/>
  <c r="E23" i="8"/>
  <c r="D13" i="11" l="1"/>
  <c r="E11" i="11"/>
  <c r="G10" i="11"/>
  <c r="H10" i="11" s="1"/>
  <c r="I10" i="11" s="1"/>
  <c r="J10" i="11" s="1"/>
  <c r="K10" i="11" s="1"/>
  <c r="L10" i="11" s="1"/>
  <c r="M10" i="11" s="1"/>
  <c r="N10" i="11" s="1"/>
  <c r="O10" i="11" s="1"/>
  <c r="F7" i="11"/>
  <c r="E6" i="11"/>
  <c r="M3" i="8"/>
  <c r="M4" i="8"/>
  <c r="M5" i="8"/>
  <c r="M6" i="8"/>
  <c r="M7" i="8"/>
  <c r="M8" i="8"/>
  <c r="M9" i="8"/>
  <c r="M2" i="8"/>
  <c r="F11" i="11" l="1"/>
  <c r="E15" i="11"/>
  <c r="E13" i="11"/>
  <c r="F6" i="11"/>
  <c r="E12" i="11"/>
  <c r="G7" i="11"/>
  <c r="F13" i="11"/>
  <c r="G23" i="8"/>
  <c r="C23" i="8"/>
  <c r="D23" i="8" s="1"/>
  <c r="G11" i="11" l="1"/>
  <c r="F15" i="11"/>
  <c r="G13" i="11"/>
  <c r="H7" i="11"/>
  <c r="G6" i="11"/>
  <c r="F12" i="11"/>
  <c r="C24" i="8"/>
  <c r="C2" i="8"/>
  <c r="C3" i="8" s="1"/>
  <c r="E2" i="8"/>
  <c r="H11" i="11" l="1"/>
  <c r="H13" i="11" s="1"/>
  <c r="G15" i="11"/>
  <c r="I7" i="11"/>
  <c r="G12" i="11"/>
  <c r="H6" i="11"/>
  <c r="G3" i="8"/>
  <c r="D3" i="8"/>
  <c r="C4" i="8"/>
  <c r="D2" i="8"/>
  <c r="G2" i="8"/>
  <c r="G24" i="8"/>
  <c r="D24" i="8"/>
  <c r="C25" i="8"/>
  <c r="I11" i="11" l="1"/>
  <c r="H15" i="11"/>
  <c r="J7" i="11"/>
  <c r="I13" i="11"/>
  <c r="I6" i="11"/>
  <c r="H12" i="11"/>
  <c r="C5" i="8"/>
  <c r="D4" i="8"/>
  <c r="G4" i="8"/>
  <c r="G25" i="8"/>
  <c r="D25" i="8"/>
  <c r="C26" i="8"/>
  <c r="J11" i="11" l="1"/>
  <c r="I15" i="11"/>
  <c r="J6" i="11"/>
  <c r="I12" i="11"/>
  <c r="K7" i="11"/>
  <c r="J13" i="11"/>
  <c r="G5" i="8"/>
  <c r="D26" i="8"/>
  <c r="C27" i="8"/>
  <c r="G26" i="8"/>
  <c r="D5" i="8"/>
  <c r="C6" i="8"/>
  <c r="R9" i="11" l="1"/>
  <c r="K11" i="11"/>
  <c r="K15" i="11" s="1"/>
  <c r="J15" i="11"/>
  <c r="K6" i="11"/>
  <c r="J12" i="11"/>
  <c r="G6" i="8"/>
  <c r="C7" i="8"/>
  <c r="D6" i="8"/>
  <c r="D27" i="8"/>
  <c r="C28" i="8"/>
  <c r="G27" i="8"/>
  <c r="R10" i="11" l="1"/>
  <c r="K13" i="11"/>
  <c r="R8" i="11" s="1"/>
  <c r="K12" i="11"/>
  <c r="L6" i="11"/>
  <c r="C8" i="8"/>
  <c r="D7" i="8"/>
  <c r="G28" i="8"/>
  <c r="D28" i="8"/>
  <c r="C29" i="8"/>
  <c r="G7" i="8"/>
  <c r="L12" i="11" l="1"/>
  <c r="M6" i="11"/>
  <c r="G8" i="8"/>
  <c r="G9" i="8"/>
  <c r="G29" i="8"/>
  <c r="D29" i="8"/>
  <c r="C30" i="8"/>
  <c r="D8" i="8"/>
  <c r="C9" i="8"/>
  <c r="D9" i="8" s="1"/>
  <c r="N6" i="11" l="1"/>
  <c r="M12" i="11"/>
  <c r="G30" i="8"/>
  <c r="C31" i="8"/>
  <c r="D30" i="8"/>
  <c r="O6" i="11" l="1"/>
  <c r="O12" i="11" s="1"/>
  <c r="N12" i="11"/>
  <c r="C32" i="8"/>
  <c r="D31" i="8"/>
  <c r="G31" i="8"/>
  <c r="D14" i="11" l="1"/>
  <c r="H14" i="11"/>
  <c r="E14" i="11"/>
  <c r="I14" i="11"/>
  <c r="S8" i="11"/>
  <c r="S9" i="11" s="1"/>
  <c r="T9" i="11" s="1"/>
  <c r="F14" i="11"/>
  <c r="J14" i="11"/>
  <c r="K14" i="11"/>
  <c r="G14" i="11"/>
  <c r="G32" i="8"/>
  <c r="D32" i="8"/>
  <c r="C33" i="8"/>
  <c r="D33" i="8" l="1"/>
  <c r="C34" i="8"/>
  <c r="D34" i="8" s="1"/>
  <c r="G34" i="8"/>
  <c r="G33" i="8"/>
</calcChain>
</file>

<file path=xl/sharedStrings.xml><?xml version="1.0" encoding="utf-8"?>
<sst xmlns="http://schemas.openxmlformats.org/spreadsheetml/2006/main" count="119" uniqueCount="49">
  <si>
    <t>Период</t>
  </si>
  <si>
    <t>Весь доход</t>
  </si>
  <si>
    <t>Выплаченый НДС</t>
  </si>
  <si>
    <t>Выплаченый НДС(с нар.)</t>
  </si>
  <si>
    <t>Весь доход(с нар.)</t>
  </si>
  <si>
    <t>Нагрузка</t>
  </si>
  <si>
    <t>Весь КТО</t>
  </si>
  <si>
    <t>KPN</t>
  </si>
  <si>
    <t>Ostal'noe</t>
  </si>
  <si>
    <t>Сумма</t>
  </si>
  <si>
    <t xml:space="preserve">    </t>
  </si>
  <si>
    <t>Налоговая нагрузка 2015</t>
  </si>
  <si>
    <t>Налоговая нагрузка 2016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</si>
  <si>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</si>
  <si>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</si>
  <si>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</si>
  <si>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</si>
  <si>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</si>
  <si>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</si>
  <si>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</si>
  <si>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</si>
  <si>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</si>
  <si>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</si>
  <si>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</si>
  <si>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</si>
  <si>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ед.изм</t>
  </si>
  <si>
    <t>тыс.тг</t>
  </si>
  <si>
    <t>%</t>
  </si>
  <si>
    <t>Налоги, 2015 (нар.) тыс.тг</t>
  </si>
  <si>
    <t>Налоги, 2016 (нар.) тыс.тг</t>
  </si>
  <si>
    <t>Доход, 2015 тыс.тг</t>
  </si>
  <si>
    <t>Доход, 2016 тыс.тг</t>
  </si>
  <si>
    <t>Доход, 2015 (нар.) тыс.тг</t>
  </si>
  <si>
    <t>Доход, 2016 (нар.) тыс.тг</t>
  </si>
  <si>
    <t>Налоги, 2015  тыс.тг</t>
  </si>
  <si>
    <t>Налоги, 2016  тыс.тг</t>
  </si>
  <si>
    <t>Ресурс для оптимизации</t>
  </si>
  <si>
    <t>Отклонение по доходам</t>
  </si>
  <si>
    <t>Год</t>
  </si>
  <si>
    <t>Завод</t>
  </si>
  <si>
    <t>МЕСЯЦ</t>
  </si>
  <si>
    <t>Компания 1</t>
  </si>
  <si>
    <t>Компания 2</t>
  </si>
  <si>
    <t>Налоги, тыс.тг</t>
  </si>
  <si>
    <t>Налоги, (нарас.) тыс.тг</t>
  </si>
  <si>
    <t>Доход, тыс.тг</t>
  </si>
  <si>
    <t>Доход, (нарас.) тыс.тг</t>
  </si>
  <si>
    <t>Налоговая нагрузка</t>
  </si>
  <si>
    <t>Тестовые данные к показателю Налоговая нагрузка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</si>
</sst>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" fontId="0" fillId="0" borderId="1" xfId="0" applyNumberFormat="1" applyBorder="1"/>
    <xf numFmtId="0" fontId="0" fillId="0" borderId="0" xfId="0" applyNumberFormat="1"/>
    <xf numFmtId="0" fontId="0" fillId="0" borderId="1" xfId="0" applyBorder="1"/>
    <xf numFmtId="4" fontId="0" fillId="0" borderId="0" xfId="0" applyNumberFormat="1" applyFill="1" applyBorder="1"/>
    <xf numFmtId="3" fontId="0" fillId="0" borderId="1" xfId="0" applyNumberFormat="1" applyBorder="1"/>
    <xf numFmtId="3" fontId="0" fillId="0" borderId="0" xfId="0" applyNumberFormat="1"/>
    <xf numFmtId="0" fontId="0" fillId="0" borderId="2" xfId="0" applyFill="1" applyBorder="1"/>
    <xf numFmtId="164" fontId="0" fillId="0" borderId="0" xfId="0" applyNumberFormat="1"/>
    <xf numFmtId="0" fontId="0" fillId="0" borderId="1" xfId="0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0" fontId="3" fillId="0" borderId="0" xfId="1"/>
    <xf numFmtId="164" fontId="3" fillId="5" borderId="1" xfId="1" applyNumberFormat="1" applyFill="1" applyBorder="1"/>
    <xf numFmtId="3" fontId="3" fillId="5" borderId="1" xfId="1" applyNumberFormat="1" applyFill="1" applyBorder="1"/>
    <xf numFmtId="0" fontId="1" fillId="0" borderId="1" xfId="1" applyFont="1" applyFill="1" applyBorder="1" applyAlignment="1">
      <alignment horizontal="center"/>
    </xf>
    <xf numFmtId="0" fontId="3" fillId="0" borderId="1" xfId="1" applyFill="1" applyBorder="1"/>
    <xf numFmtId="0" fontId="1" fillId="4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АНАЛИЗ</a:t>
            </a:r>
          </a:p>
          <a:p>
            <a:pPr>
              <a:defRPr/>
            </a:pPr>
            <a:r>
              <a:rPr lang="ru-RU"/>
              <a:t>налоговой нагрузки</a:t>
            </a:r>
          </a:p>
        </c:rich>
      </c:tx>
      <c:layout>
        <c:manualLayout>
          <c:xMode val="edge"/>
          <c:yMode val="edge"/>
          <c:x val="0.4184730996845431"/>
          <c:y val="7.249487398450093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2630937431266135"/>
          <c:y val="1.4746713185162182E-2"/>
          <c:w val="0.76026108530425252"/>
          <c:h val="0.54743847639749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Инфолист!$B$4</c:f>
              <c:strCache>
                <c:ptCount val="1"/>
                <c:pt idx="0">
                  <c:v>Налоги, 2015  тыс.тг</c:v>
                </c:pt>
              </c:strCache>
            </c:strRef>
          </c:tx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Инфолист!$D$4:$O$4</c:f>
              <c:numCache>
                <c:formatCode>#,##0</c:formatCode>
                <c:ptCount val="12"/>
                <c:pt idx="0">
                  <c:v>2466.42804179</c:v>
                </c:pt>
                <c:pt idx="1">
                  <c:v>3388.6896475900003</c:v>
                </c:pt>
                <c:pt idx="2">
                  <c:v>2463.8405332800003</c:v>
                </c:pt>
                <c:pt idx="3">
                  <c:v>642.54128170000001</c:v>
                </c:pt>
                <c:pt idx="4">
                  <c:v>1495.7789828699999</c:v>
                </c:pt>
                <c:pt idx="5">
                  <c:v>527.99275741000008</c:v>
                </c:pt>
                <c:pt idx="6">
                  <c:v>524.72376731999998</c:v>
                </c:pt>
                <c:pt idx="7">
                  <c:v>2028.3212736600001</c:v>
                </c:pt>
                <c:pt idx="8">
                  <c:v>1764.3070405000001</c:v>
                </c:pt>
                <c:pt idx="9">
                  <c:v>1498.7261884500001</c:v>
                </c:pt>
                <c:pt idx="10">
                  <c:v>3950.5685661900002</c:v>
                </c:pt>
                <c:pt idx="11">
                  <c:v>8872.4795507099989</c:v>
                </c:pt>
              </c:numCache>
            </c:numRef>
          </c:val>
        </c:ser>
        <c:ser>
          <c:idx val="1"/>
          <c:order val="1"/>
          <c:tx>
            <c:strRef>
              <c:f>Инфолист!$B$5</c:f>
              <c:strCache>
                <c:ptCount val="1"/>
                <c:pt idx="0">
                  <c:v>Налоги, 2016  тыс.тг</c:v>
                </c:pt>
              </c:strCache>
            </c:strRef>
          </c:tx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Инфолист!$D$5:$O$5</c:f>
              <c:numCache>
                <c:formatCode>#,##0</c:formatCode>
                <c:ptCount val="12"/>
                <c:pt idx="0">
                  <c:v>2873.9645882</c:v>
                </c:pt>
                <c:pt idx="1">
                  <c:v>3601.74701547</c:v>
                </c:pt>
                <c:pt idx="2">
                  <c:v>3592.2903015700003</c:v>
                </c:pt>
                <c:pt idx="3">
                  <c:v>2763.73079327</c:v>
                </c:pt>
                <c:pt idx="4">
                  <c:v>3544.7185131399997</c:v>
                </c:pt>
                <c:pt idx="5">
                  <c:v>2495.2227823600001</c:v>
                </c:pt>
                <c:pt idx="6">
                  <c:v>2469.0415990400002</c:v>
                </c:pt>
                <c:pt idx="7">
                  <c:v>3937.1570300100002</c:v>
                </c:pt>
              </c:numCache>
            </c:numRef>
          </c:val>
        </c:ser>
        <c:ser>
          <c:idx val="2"/>
          <c:order val="2"/>
          <c:tx>
            <c:strRef>
              <c:f>Инфолист!$B$6</c:f>
              <c:strCache>
                <c:ptCount val="1"/>
                <c:pt idx="0">
                  <c:v>Налоги, 2015 (нар.)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Инфолист!$D$6:$O$6</c:f>
              <c:numCache>
                <c:formatCode>#,##0</c:formatCode>
                <c:ptCount val="12"/>
                <c:pt idx="0">
                  <c:v>2466.42804179</c:v>
                </c:pt>
                <c:pt idx="1">
                  <c:v>5855.1176893800002</c:v>
                </c:pt>
                <c:pt idx="2">
                  <c:v>8318.9582226599996</c:v>
                </c:pt>
                <c:pt idx="3">
                  <c:v>8961.4995043599993</c:v>
                </c:pt>
                <c:pt idx="4">
                  <c:v>10457.27848723</c:v>
                </c:pt>
                <c:pt idx="5">
                  <c:v>10985.27124464</c:v>
                </c:pt>
                <c:pt idx="6">
                  <c:v>11509.99501196</c:v>
                </c:pt>
                <c:pt idx="7">
                  <c:v>13538.31628562</c:v>
                </c:pt>
                <c:pt idx="8">
                  <c:v>15302.62332612</c:v>
                </c:pt>
                <c:pt idx="9">
                  <c:v>16801.34951457</c:v>
                </c:pt>
                <c:pt idx="10">
                  <c:v>20751.918080759999</c:v>
                </c:pt>
                <c:pt idx="11">
                  <c:v>29624.397631469998</c:v>
                </c:pt>
              </c:numCache>
            </c:numRef>
          </c:val>
        </c:ser>
        <c:ser>
          <c:idx val="3"/>
          <c:order val="3"/>
          <c:tx>
            <c:strRef>
              <c:f>Инфолист!$B$7</c:f>
              <c:strCache>
                <c:ptCount val="1"/>
                <c:pt idx="0">
                  <c:v>Налоги, 2016 (нар.)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Инфолист!$D$7:$O$7</c:f>
              <c:numCache>
                <c:formatCode>#,##0</c:formatCode>
                <c:ptCount val="12"/>
                <c:pt idx="0">
                  <c:v>2873.9645882</c:v>
                </c:pt>
                <c:pt idx="1">
                  <c:v>6475.7116036699999</c:v>
                </c:pt>
                <c:pt idx="2">
                  <c:v>10068.00190524</c:v>
                </c:pt>
                <c:pt idx="3">
                  <c:v>12831.732698510001</c:v>
                </c:pt>
                <c:pt idx="4">
                  <c:v>16376.451211650001</c:v>
                </c:pt>
                <c:pt idx="5">
                  <c:v>18871.673994010001</c:v>
                </c:pt>
                <c:pt idx="6">
                  <c:v>21340.715593050001</c:v>
                </c:pt>
                <c:pt idx="7">
                  <c:v>25277.87262306</c:v>
                </c:pt>
              </c:numCache>
            </c:numRef>
          </c:val>
        </c:ser>
        <c:ser>
          <c:idx val="4"/>
          <c:order val="4"/>
          <c:tx>
            <c:strRef>
              <c:f>Инфолист!$B$8</c:f>
              <c:strCache>
                <c:ptCount val="1"/>
                <c:pt idx="0">
                  <c:v>Доход, 2015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Инфолист!$D$8:$O$8</c:f>
              <c:numCache>
                <c:formatCode>#,##0</c:formatCode>
                <c:ptCount val="12"/>
                <c:pt idx="0">
                  <c:v>17830.699283590002</c:v>
                </c:pt>
                <c:pt idx="1">
                  <c:v>15649.27742534</c:v>
                </c:pt>
                <c:pt idx="2">
                  <c:v>18444.024583999992</c:v>
                </c:pt>
                <c:pt idx="3">
                  <c:v>17753.115884900009</c:v>
                </c:pt>
                <c:pt idx="4">
                  <c:v>18527.537231590013</c:v>
                </c:pt>
                <c:pt idx="5">
                  <c:v>18404.194989499985</c:v>
                </c:pt>
                <c:pt idx="6">
                  <c:v>16373.011957050003</c:v>
                </c:pt>
                <c:pt idx="7">
                  <c:v>24941.80460626999</c:v>
                </c:pt>
                <c:pt idx="8">
                  <c:v>21983.555602619996</c:v>
                </c:pt>
                <c:pt idx="9">
                  <c:v>18883.948420669982</c:v>
                </c:pt>
                <c:pt idx="10">
                  <c:v>21786.564652600038</c:v>
                </c:pt>
                <c:pt idx="11">
                  <c:v>22572.196158390016</c:v>
                </c:pt>
              </c:numCache>
            </c:numRef>
          </c:val>
        </c:ser>
        <c:ser>
          <c:idx val="5"/>
          <c:order val="5"/>
          <c:tx>
            <c:strRef>
              <c:f>Инфолист!$B$9</c:f>
              <c:strCache>
                <c:ptCount val="1"/>
                <c:pt idx="0">
                  <c:v>Доход, 2016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Инфолист!$D$9:$O$9</c:f>
              <c:numCache>
                <c:formatCode>#,##0</c:formatCode>
                <c:ptCount val="12"/>
                <c:pt idx="0">
                  <c:v>21753.765619559999</c:v>
                </c:pt>
                <c:pt idx="1">
                  <c:v>16220.596138220002</c:v>
                </c:pt>
                <c:pt idx="2">
                  <c:v>18671.610170470001</c:v>
                </c:pt>
                <c:pt idx="3">
                  <c:v>16282.293299979996</c:v>
                </c:pt>
                <c:pt idx="4">
                  <c:v>18802.734832239988</c:v>
                </c:pt>
                <c:pt idx="5">
                  <c:v>17463.058880970017</c:v>
                </c:pt>
                <c:pt idx="6">
                  <c:v>17031.406418160004</c:v>
                </c:pt>
                <c:pt idx="7">
                  <c:v>16747.057195939971</c:v>
                </c:pt>
              </c:numCache>
            </c:numRef>
          </c:val>
        </c:ser>
        <c:ser>
          <c:idx val="6"/>
          <c:order val="6"/>
          <c:tx>
            <c:strRef>
              <c:f>Инфолист!$B$10</c:f>
              <c:strCache>
                <c:ptCount val="1"/>
                <c:pt idx="0">
                  <c:v>Доход, 2015 (нар.)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Инфолист!$D$10:$O$10</c:f>
              <c:numCache>
                <c:formatCode>#,##0</c:formatCode>
                <c:ptCount val="12"/>
                <c:pt idx="0">
                  <c:v>17830.699283590002</c:v>
                </c:pt>
                <c:pt idx="1">
                  <c:v>33479.97670893</c:v>
                </c:pt>
                <c:pt idx="2">
                  <c:v>51924.001292929992</c:v>
                </c:pt>
                <c:pt idx="3">
                  <c:v>69677.117177830005</c:v>
                </c:pt>
                <c:pt idx="4">
                  <c:v>88204.654409420022</c:v>
                </c:pt>
                <c:pt idx="5">
                  <c:v>106608.84939892001</c:v>
                </c:pt>
                <c:pt idx="6">
                  <c:v>122981.86135597</c:v>
                </c:pt>
                <c:pt idx="7">
                  <c:v>147923.66596223999</c:v>
                </c:pt>
                <c:pt idx="8">
                  <c:v>169907.22156486</c:v>
                </c:pt>
                <c:pt idx="9">
                  <c:v>188791.16998552997</c:v>
                </c:pt>
                <c:pt idx="10">
                  <c:v>210577.73463813</c:v>
                </c:pt>
                <c:pt idx="11">
                  <c:v>233149.93079652003</c:v>
                </c:pt>
              </c:numCache>
            </c:numRef>
          </c:val>
        </c:ser>
        <c:ser>
          <c:idx val="7"/>
          <c:order val="7"/>
          <c:tx>
            <c:strRef>
              <c:f>Инфолист!$B$11</c:f>
              <c:strCache>
                <c:ptCount val="1"/>
                <c:pt idx="0">
                  <c:v>Доход, 2016 (нар.) тыс.тг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Инфолист!$D$11:$O$11</c:f>
              <c:numCache>
                <c:formatCode>#,##0</c:formatCode>
                <c:ptCount val="12"/>
                <c:pt idx="0">
                  <c:v>21753.765619559999</c:v>
                </c:pt>
                <c:pt idx="1">
                  <c:v>37974.361757780003</c:v>
                </c:pt>
                <c:pt idx="2">
                  <c:v>56645.971928250001</c:v>
                </c:pt>
                <c:pt idx="3">
                  <c:v>72928.265228229997</c:v>
                </c:pt>
                <c:pt idx="4">
                  <c:v>91731.000060469989</c:v>
                </c:pt>
                <c:pt idx="5">
                  <c:v>109194.05894144</c:v>
                </c:pt>
                <c:pt idx="6">
                  <c:v>126225.4653596</c:v>
                </c:pt>
                <c:pt idx="7">
                  <c:v>142972.52255553997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48"/>
        <c:axId val="190380320"/>
        <c:axId val="190523120"/>
      </c:barChart>
      <c:lineChart>
        <c:grouping val="standard"/>
        <c:varyColors val="0"/>
        <c:ser>
          <c:idx val="8"/>
          <c:order val="8"/>
          <c:tx>
            <c:strRef>
              <c:f>Инфолист!$B$12</c:f>
              <c:strCache>
                <c:ptCount val="1"/>
                <c:pt idx="0">
                  <c:v>Налоговая нагрузка 2015</c:v>
                </c:pt>
              </c:strCache>
            </c:strRef>
          </c:tx>
          <c:spPr>
            <a:ln w="50800">
              <a:solidFill>
                <a:srgbClr val="002060"/>
              </a:solidFill>
              <a:prstDash val="sysDot"/>
            </a:ln>
          </c:spPr>
          <c:marker>
            <c:symbol val="none"/>
          </c:marker>
          <c:dLbls>
            <c:dLbl>
              <c:idx val="11"/>
              <c:layout>
                <c:manualLayout>
                  <c:x val="-1.4576213799772175E-2"/>
                  <c:y val="-3.8663932791733836E-2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b="1">
                      <a:solidFill>
                        <a:srgbClr val="00206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Инфолист!$D$12:$O$12</c:f>
              <c:numCache>
                <c:formatCode>0.0%</c:formatCode>
                <c:ptCount val="12"/>
                <c:pt idx="0">
                  <c:v>0.13832480726428434</c:v>
                </c:pt>
                <c:pt idx="1">
                  <c:v>0.17488416256329964</c:v>
                </c:pt>
                <c:pt idx="2">
                  <c:v>0.16021412093664505</c:v>
                </c:pt>
                <c:pt idx="3">
                  <c:v>0.12861467103308036</c:v>
                </c:pt>
                <c:pt idx="4">
                  <c:v>0.11855699177381722</c:v>
                </c:pt>
                <c:pt idx="5">
                  <c:v>0.10304277090107386</c:v>
                </c:pt>
                <c:pt idx="6">
                  <c:v>9.3590996957221298E-2</c:v>
                </c:pt>
                <c:pt idx="7">
                  <c:v>9.1522314550234865E-2</c:v>
                </c:pt>
                <c:pt idx="8">
                  <c:v>9.0064584572577516E-2</c:v>
                </c:pt>
                <c:pt idx="9">
                  <c:v>8.8994360890171667E-2</c:v>
                </c:pt>
                <c:pt idx="10">
                  <c:v>9.8547541678237718E-2</c:v>
                </c:pt>
                <c:pt idx="11">
                  <c:v>0.12706157591496128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Инфолист!$B$13</c:f>
              <c:strCache>
                <c:ptCount val="1"/>
                <c:pt idx="0">
                  <c:v>Налоговая нагрузка 2016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4.3728641399317595E-3"/>
                  <c:y val="-3.624743699225047E-2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Инфолист!$D$13:$O$13</c:f>
              <c:numCache>
                <c:formatCode>0.0%</c:formatCode>
                <c:ptCount val="12"/>
                <c:pt idx="0">
                  <c:v>0.13211342985215679</c:v>
                </c:pt>
                <c:pt idx="1">
                  <c:v>0.17052851723948428</c:v>
                </c:pt>
                <c:pt idx="2">
                  <c:v>0.17773553109817808</c:v>
                </c:pt>
                <c:pt idx="3">
                  <c:v>0.17595006076660288</c:v>
                </c:pt>
                <c:pt idx="4">
                  <c:v>0.17852690149300107</c:v>
                </c:pt>
                <c:pt idx="5">
                  <c:v>0.17282693011833863</c:v>
                </c:pt>
                <c:pt idx="6">
                  <c:v>0.16906822670253635</c:v>
                </c:pt>
                <c:pt idx="7">
                  <c:v>0.17680231257891113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6568"/>
        <c:axId val="192650456"/>
      </c:lineChart>
      <c:catAx>
        <c:axId val="1903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23120"/>
        <c:crosses val="autoZero"/>
        <c:auto val="1"/>
        <c:lblAlgn val="ctr"/>
        <c:lblOffset val="100"/>
        <c:noMultiLvlLbl val="0"/>
      </c:catAx>
      <c:valAx>
        <c:axId val="190523120"/>
        <c:scaling>
          <c:orientation val="minMax"/>
          <c:max val="10000"/>
        </c:scaling>
        <c:delete val="0"/>
        <c:axPos val="l"/>
        <c:numFmt formatCode="#,##0" sourceLinked="1"/>
        <c:majorTickMark val="out"/>
        <c:minorTickMark val="none"/>
        <c:tickLblPos val="nextTo"/>
        <c:crossAx val="190380320"/>
        <c:crosses val="autoZero"/>
        <c:crossBetween val="between"/>
        <c:majorUnit val="2000"/>
      </c:valAx>
      <c:valAx>
        <c:axId val="192650456"/>
        <c:scaling>
          <c:orientation val="minMax"/>
          <c:max val="0.2"/>
          <c:min val="8.0000000000000016E-2"/>
        </c:scaling>
        <c:delete val="0"/>
        <c:axPos val="r"/>
        <c:numFmt formatCode="0.0%" sourceLinked="1"/>
        <c:majorTickMark val="out"/>
        <c:minorTickMark val="none"/>
        <c:tickLblPos val="nextTo"/>
        <c:crossAx val="198806568"/>
        <c:crosses val="max"/>
        <c:crossBetween val="between"/>
        <c:majorUnit val="4.0000000000000008E-2"/>
      </c:valAx>
      <c:catAx>
        <c:axId val="198806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504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Инфолист!$B$8</c:f>
              <c:strCache>
                <c:ptCount val="1"/>
                <c:pt idx="0">
                  <c:v>Доход, 2015 тыс.тг</c:v>
                </c:pt>
              </c:strCache>
            </c:strRef>
          </c:tx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Инфолист!$D$8:$O$8</c:f>
              <c:numCache>
                <c:formatCode>#,##0</c:formatCode>
                <c:ptCount val="12"/>
                <c:pt idx="0">
                  <c:v>17830.699283590002</c:v>
                </c:pt>
                <c:pt idx="1">
                  <c:v>15649.27742534</c:v>
                </c:pt>
                <c:pt idx="2">
                  <c:v>18444.024583999992</c:v>
                </c:pt>
                <c:pt idx="3">
                  <c:v>17753.115884900009</c:v>
                </c:pt>
                <c:pt idx="4">
                  <c:v>18527.537231590013</c:v>
                </c:pt>
                <c:pt idx="5">
                  <c:v>18404.194989499985</c:v>
                </c:pt>
                <c:pt idx="6">
                  <c:v>16373.011957050003</c:v>
                </c:pt>
                <c:pt idx="7">
                  <c:v>24941.80460626999</c:v>
                </c:pt>
                <c:pt idx="8">
                  <c:v>21983.555602619996</c:v>
                </c:pt>
                <c:pt idx="9">
                  <c:v>18883.948420669982</c:v>
                </c:pt>
                <c:pt idx="10">
                  <c:v>21786.564652600038</c:v>
                </c:pt>
                <c:pt idx="11">
                  <c:v>22572.196158390016</c:v>
                </c:pt>
              </c:numCache>
            </c:numRef>
          </c:val>
        </c:ser>
        <c:ser>
          <c:idx val="1"/>
          <c:order val="1"/>
          <c:tx>
            <c:strRef>
              <c:f>Инфолист!$B$9</c:f>
              <c:strCache>
                <c:ptCount val="1"/>
                <c:pt idx="0">
                  <c:v>Доход, 2016 тыс.тг</c:v>
                </c:pt>
              </c:strCache>
            </c:strRef>
          </c:tx>
          <c:invertIfNegative val="0"/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Инфолист!$D$9:$O$9</c:f>
              <c:numCache>
                <c:formatCode>#,##0</c:formatCode>
                <c:ptCount val="12"/>
                <c:pt idx="0">
                  <c:v>21753.765619559999</c:v>
                </c:pt>
                <c:pt idx="1">
                  <c:v>16220.596138220002</c:v>
                </c:pt>
                <c:pt idx="2">
                  <c:v>18671.610170470001</c:v>
                </c:pt>
                <c:pt idx="3">
                  <c:v>16282.293299979996</c:v>
                </c:pt>
                <c:pt idx="4">
                  <c:v>18802.734832239988</c:v>
                </c:pt>
                <c:pt idx="5">
                  <c:v>17463.058880970017</c:v>
                </c:pt>
                <c:pt idx="6">
                  <c:v>17031.406418160004</c:v>
                </c:pt>
                <c:pt idx="7">
                  <c:v>16747.057195939971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40392"/>
        <c:axId val="146540344"/>
      </c:barChart>
      <c:lineChart>
        <c:grouping val="standard"/>
        <c:varyColors val="0"/>
        <c:ser>
          <c:idx val="2"/>
          <c:order val="2"/>
          <c:tx>
            <c:strRef>
              <c:f>Инфолист!$B$15</c:f>
              <c:strCache>
                <c:ptCount val="1"/>
                <c:pt idx="0">
                  <c:v>Отклонение по доходам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7"/>
              <c:layout>
                <c:manualLayout>
                  <c:x val="-1.0403397897203069E-2"/>
                  <c:y val="-6.7401648094811376E-2"/>
                </c:manualLayout>
              </c:layout>
              <c:spPr>
                <a:solidFill>
                  <a:srgbClr val="FFFF00"/>
                </a:solidFill>
              </c:spPr>
              <c:txPr>
                <a:bodyPr/>
                <a:lstStyle/>
                <a:p>
                  <a:pPr>
                    <a:defRPr sz="1600" b="1">
                      <a:solidFill>
                        <a:srgbClr val="FF0000"/>
                      </a:solidFill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Инфолист!$D$3:$O$3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Инфолист!$D$15:$O$15</c:f>
              <c:numCache>
                <c:formatCode>0.0%</c:formatCode>
                <c:ptCount val="12"/>
                <c:pt idx="0">
                  <c:v>1.2200175255930923</c:v>
                </c:pt>
                <c:pt idx="1">
                  <c:v>1.1342409849302921</c:v>
                </c:pt>
                <c:pt idx="2">
                  <c:v>1.0909400377039693</c:v>
                </c:pt>
                <c:pt idx="3">
                  <c:v>1.0466601975237064</c:v>
                </c:pt>
                <c:pt idx="4">
                  <c:v>1.0399791334670585</c:v>
                </c:pt>
                <c:pt idx="5">
                  <c:v>1.0242494835756681</c:v>
                </c:pt>
                <c:pt idx="6">
                  <c:v>1.0263746536917457</c:v>
                </c:pt>
                <c:pt idx="7">
                  <c:v>0.96652906501138303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41128"/>
        <c:axId val="146540736"/>
      </c:lineChart>
      <c:catAx>
        <c:axId val="19894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540344"/>
        <c:crosses val="autoZero"/>
        <c:auto val="1"/>
        <c:lblAlgn val="ctr"/>
        <c:lblOffset val="100"/>
        <c:noMultiLvlLbl val="0"/>
      </c:catAx>
      <c:valAx>
        <c:axId val="146540344"/>
        <c:scaling>
          <c:orientation val="minMax"/>
          <c:max val="25000"/>
          <c:min val="15000"/>
        </c:scaling>
        <c:delete val="0"/>
        <c:axPos val="l"/>
        <c:numFmt formatCode="#,##0" sourceLinked="1"/>
        <c:majorTickMark val="out"/>
        <c:minorTickMark val="none"/>
        <c:tickLblPos val="nextTo"/>
        <c:crossAx val="198940392"/>
        <c:crosses val="autoZero"/>
        <c:crossBetween val="between"/>
        <c:majorUnit val="5000"/>
      </c:valAx>
      <c:valAx>
        <c:axId val="146540736"/>
        <c:scaling>
          <c:orientation val="minMax"/>
          <c:min val="0.8"/>
        </c:scaling>
        <c:delete val="0"/>
        <c:axPos val="r"/>
        <c:numFmt formatCode="0.0%" sourceLinked="1"/>
        <c:majorTickMark val="out"/>
        <c:minorTickMark val="none"/>
        <c:tickLblPos val="nextTo"/>
        <c:crossAx val="146541128"/>
        <c:crosses val="max"/>
        <c:crossBetween val="between"/>
        <c:majorUnit val="0.1"/>
      </c:valAx>
      <c:catAx>
        <c:axId val="146541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407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63850</xdr:colOff>
      <xdr:row>16</xdr:row>
      <xdr:rowOff>94817</xdr:rowOff>
    </xdr:from>
    <xdr:to>
      <xdr:col>14</xdr:col>
      <xdr:colOff>542152</xdr:colOff>
      <xdr:row>45</xdr:row>
      <xdr:rowOff>31400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69082</xdr:colOff>
      <xdr:row>45</xdr:row>
      <xdr:rowOff>135653</xdr:rowOff>
    </xdr:from>
    <xdr:to>
      <xdr:col>14</xdr:col>
      <xdr:colOff>554752</xdr:colOff>
      <xdr:row>71</xdr:row>
      <xdr:rowOff>136072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0.00227</cdr:x>
      <cdr:y>0.09873</cdr:y>
    </cdr:from>
    <cdr:to>
      <cdr:x>0.17079</cdr:x>
      <cdr:y>0.30806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86" y="533204"/>
          <a:ext cx="1475852" cy="1130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Ресурс для </a:t>
          </a:r>
        </a:p>
        <a:p xmlns:a="http://schemas.openxmlformats.org/drawingml/2006/main">
          <a:r>
            <a:rPr lang="ru-RU" sz="1100"/>
            <a:t>оптимизации</a:t>
          </a:r>
        </a:p>
        <a:p xmlns:a="http://schemas.openxmlformats.org/drawingml/2006/main">
          <a:r>
            <a:rPr lang="ru-RU" sz="1100"/>
            <a:t>налоговой нагрузки</a:t>
          </a:r>
        </a:p>
        <a:p xmlns:a="http://schemas.openxmlformats.org/drawingml/2006/main">
          <a:endParaRPr lang="ru-RU" sz="1100"/>
        </a:p>
        <a:p xmlns:a="http://schemas.openxmlformats.org/drawingml/2006/main">
          <a:r>
            <a:rPr lang="ru-RU" sz="1800" b="1"/>
            <a:t>7 112</a:t>
          </a:r>
          <a:r>
            <a:rPr lang="ru-RU" sz="1800" b="1" baseline="0"/>
            <a:t> тыс.тг</a:t>
          </a:r>
          <a:endParaRPr lang="ru-RU" sz="1800" b="1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9"/>
  <sheetViews>
    <sheetView tabSelected="1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9.140625" style="24"/>
    <col min="2" max="2" width="11.5703125" style="24" bestFit="1" customWidth="1"/>
    <col min="3" max="4" width="9.140625" style="24"/>
    <col min="5" max="5" width="18.85546875" style="24" bestFit="1" customWidth="1"/>
    <col min="6" max="8" width="24.28515625" style="24" bestFit="1" customWidth="1"/>
    <col min="9" max="9" width="23.5703125" style="24" bestFit="1" customWidth="1"/>
    <col min="10" max="10" width="17.85546875" style="24" bestFit="1" customWidth="1"/>
    <col min="11" max="12" width="23.7109375" style="24" bestFit="1" customWidth="1"/>
    <col min="13" max="14" width="23.5703125" style="24" bestFit="1" customWidth="1"/>
    <col min="15" max="16" width="23.85546875" style="24" bestFit="1" customWidth="1"/>
    <col min="17" max="16384" width="9.140625" style="24"/>
  </cols>
  <sheetData>
    <row r="3" spans="2:9" s="24" customFormat="1" ht="18.75" x14ac:dyDescent="0.3">
      <c r="B3" s="31" t="s">
        <v>48</v>
      </c>
      <c r="C3" s="31"/>
      <c r="D3" s="31"/>
      <c r="E3" s="31"/>
      <c r="F3" s="31"/>
      <c r="G3" s="31"/>
      <c r="H3" s="31"/>
      <c r="I3" s="31"/>
    </row>
    <row r="5" spans="2:9" s="24" customFormat="1" ht="21" customHeight="1" x14ac:dyDescent="0.25">
      <c r="B5" s="30" t="s">
        <v>39</v>
      </c>
      <c r="C5" s="30" t="s">
        <v>38</v>
      </c>
      <c r="D5" s="30" t="s">
        <v>40</v>
      </c>
      <c r="E5" s="29" t="s">
        <v>43</v>
      </c>
      <c r="F5" s="29" t="s">
        <v>44</v>
      </c>
      <c r="G5" s="29" t="s">
        <v>45</v>
      </c>
      <c r="H5" s="29" t="s">
        <v>46</v>
      </c>
      <c r="I5" s="29" t="s">
        <v>47</v>
      </c>
    </row>
    <row r="6" spans="2:9" s="24" customFormat="1" x14ac:dyDescent="0.25">
      <c r="B6" s="28" t="s">
        <v>41</v>
      </c>
      <c r="C6" s="28">
        <v>2015</v>
      </c>
      <c r="D6" s="27" t="s">
        <v>13</v>
      </c>
      <c r="E6" s="26">
        <v>2466.42804179</v>
      </c>
      <c r="F6" s="26">
        <v>2466.42804179</v>
      </c>
      <c r="G6" s="26">
        <v>17830.699283590002</v>
      </c>
      <c r="H6" s="26">
        <v>17830.699283590002</v>
      </c>
      <c r="I6" s="25">
        <v>0.13832480726428434</v>
      </c>
    </row>
    <row r="7" spans="2:9" s="24" customFormat="1" x14ac:dyDescent="0.25">
      <c r="B7" s="28" t="s">
        <v>41</v>
      </c>
      <c r="C7" s="28">
        <v>2015</v>
      </c>
      <c r="D7" s="27" t="s">
        <v>14</v>
      </c>
      <c r="E7" s="26">
        <v>3388.6896475900003</v>
      </c>
      <c r="F7" s="26">
        <v>5855.1176893800002</v>
      </c>
      <c r="G7" s="26">
        <v>15649.27742534</v>
      </c>
      <c r="H7" s="26">
        <v>33479.97670893</v>
      </c>
      <c r="I7" s="25">
        <v>0.17488416256329964</v>
      </c>
    </row>
    <row r="8" spans="2:9" s="24" customFormat="1" x14ac:dyDescent="0.25">
      <c r="B8" s="28" t="s">
        <v>41</v>
      </c>
      <c r="C8" s="28">
        <v>2015</v>
      </c>
      <c r="D8" s="27" t="s">
        <v>15</v>
      </c>
      <c r="E8" s="26">
        <v>2463.8405332800003</v>
      </c>
      <c r="F8" s="26">
        <v>8318.9582226599996</v>
      </c>
      <c r="G8" s="26">
        <v>18444.024583999992</v>
      </c>
      <c r="H8" s="26">
        <v>51924.001292929992</v>
      </c>
      <c r="I8" s="25">
        <v>0.16021412093664505</v>
      </c>
    </row>
    <row r="9" spans="2:9" s="24" customFormat="1" x14ac:dyDescent="0.25">
      <c r="B9" s="28" t="s">
        <v>41</v>
      </c>
      <c r="C9" s="28">
        <v>2015</v>
      </c>
      <c r="D9" s="27" t="s">
        <v>16</v>
      </c>
      <c r="E9" s="26">
        <v>642.54128170000001</v>
      </c>
      <c r="F9" s="26">
        <v>8961.4995043599993</v>
      </c>
      <c r="G9" s="26">
        <v>17753.115884900009</v>
      </c>
      <c r="H9" s="26">
        <v>69677.117177830005</v>
      </c>
      <c r="I9" s="25">
        <v>0.12861467103308036</v>
      </c>
    </row>
    <row r="10" spans="2:9" s="24" customFormat="1" x14ac:dyDescent="0.25">
      <c r="B10" s="28" t="s">
        <v>41</v>
      </c>
      <c r="C10" s="28">
        <v>2015</v>
      </c>
      <c r="D10" s="27" t="s">
        <v>17</v>
      </c>
      <c r="E10" s="26">
        <v>1495.7789828699999</v>
      </c>
      <c r="F10" s="26">
        <v>10457.27848723</v>
      </c>
      <c r="G10" s="26">
        <v>18527.537231590013</v>
      </c>
      <c r="H10" s="26">
        <v>88204.654409420022</v>
      </c>
      <c r="I10" s="25">
        <v>0.11855699177381722</v>
      </c>
    </row>
    <row r="11" spans="2:9" s="24" customFormat="1" x14ac:dyDescent="0.25">
      <c r="B11" s="28" t="s">
        <v>41</v>
      </c>
      <c r="C11" s="28">
        <v>2015</v>
      </c>
      <c r="D11" s="27" t="s">
        <v>18</v>
      </c>
      <c r="E11" s="26">
        <v>527.99275741000008</v>
      </c>
      <c r="F11" s="26">
        <v>10985.27124464</v>
      </c>
      <c r="G11" s="26">
        <v>18404.194989499985</v>
      </c>
      <c r="H11" s="26">
        <v>106608.84939892001</v>
      </c>
      <c r="I11" s="25">
        <v>0.10304277090107386</v>
      </c>
    </row>
    <row r="12" spans="2:9" s="24" customFormat="1" x14ac:dyDescent="0.25">
      <c r="B12" s="28" t="s">
        <v>41</v>
      </c>
      <c r="C12" s="28">
        <v>2015</v>
      </c>
      <c r="D12" s="27" t="s">
        <v>19</v>
      </c>
      <c r="E12" s="26">
        <v>524.72376731999998</v>
      </c>
      <c r="F12" s="26">
        <v>11509.99501196</v>
      </c>
      <c r="G12" s="26">
        <v>16373.011957050003</v>
      </c>
      <c r="H12" s="26">
        <v>122981.86135597</v>
      </c>
      <c r="I12" s="25">
        <v>9.3590996957221298E-2</v>
      </c>
    </row>
    <row r="13" spans="2:9" s="24" customFormat="1" x14ac:dyDescent="0.25">
      <c r="B13" s="28" t="s">
        <v>41</v>
      </c>
      <c r="C13" s="28">
        <v>2015</v>
      </c>
      <c r="D13" s="27" t="s">
        <v>20</v>
      </c>
      <c r="E13" s="26">
        <v>2028.3212736600001</v>
      </c>
      <c r="F13" s="26">
        <v>13538.31628562</v>
      </c>
      <c r="G13" s="26">
        <v>24941.80460626999</v>
      </c>
      <c r="H13" s="26">
        <v>147923.66596223999</v>
      </c>
      <c r="I13" s="25">
        <v>9.1522314550234865E-2</v>
      </c>
    </row>
    <row r="14" spans="2:9" s="24" customFormat="1" x14ac:dyDescent="0.25">
      <c r="B14" s="28" t="s">
        <v>41</v>
      </c>
      <c r="C14" s="28">
        <v>2015</v>
      </c>
      <c r="D14" s="27" t="s">
        <v>21</v>
      </c>
      <c r="E14" s="26">
        <v>1764.3070405000001</v>
      </c>
      <c r="F14" s="26">
        <v>15302.62332612</v>
      </c>
      <c r="G14" s="26">
        <v>21983.555602619996</v>
      </c>
      <c r="H14" s="26">
        <v>169907.22156486</v>
      </c>
      <c r="I14" s="25">
        <v>9.0064584572577516E-2</v>
      </c>
    </row>
    <row r="15" spans="2:9" s="24" customFormat="1" x14ac:dyDescent="0.25">
      <c r="B15" s="28" t="s">
        <v>41</v>
      </c>
      <c r="C15" s="28">
        <v>2015</v>
      </c>
      <c r="D15" s="27" t="s">
        <v>22</v>
      </c>
      <c r="E15" s="26">
        <v>1498.7261884500001</v>
      </c>
      <c r="F15" s="26">
        <v>16801.34951457</v>
      </c>
      <c r="G15" s="26">
        <v>18883.948420669982</v>
      </c>
      <c r="H15" s="26">
        <v>188791.16998552997</v>
      </c>
      <c r="I15" s="25">
        <v>8.8994360890171667E-2</v>
      </c>
    </row>
    <row r="16" spans="2:9" s="24" customFormat="1" x14ac:dyDescent="0.25">
      <c r="B16" s="28" t="s">
        <v>41</v>
      </c>
      <c r="C16" s="28">
        <v>2015</v>
      </c>
      <c r="D16" s="27" t="s">
        <v>23</v>
      </c>
      <c r="E16" s="26">
        <v>3950.5685661900002</v>
      </c>
      <c r="F16" s="26">
        <v>20751.918080759999</v>
      </c>
      <c r="G16" s="26">
        <v>21786.564652600038</v>
      </c>
      <c r="H16" s="26">
        <v>210577.73463813</v>
      </c>
      <c r="I16" s="25">
        <v>9.8547541678237718E-2</v>
      </c>
    </row>
    <row r="17" spans="2:9" s="24" customFormat="1" x14ac:dyDescent="0.25">
      <c r="B17" s="28" t="s">
        <v>41</v>
      </c>
      <c r="C17" s="28">
        <v>2015</v>
      </c>
      <c r="D17" s="27" t="s">
        <v>24</v>
      </c>
      <c r="E17" s="26">
        <v>8872.4795507099989</v>
      </c>
      <c r="F17" s="26">
        <v>29624.397631469998</v>
      </c>
      <c r="G17" s="26">
        <v>22572.196158390016</v>
      </c>
      <c r="H17" s="26">
        <v>233149.93079652003</v>
      </c>
      <c r="I17" s="25">
        <v>0.12706157591496128</v>
      </c>
    </row>
    <row r="18" spans="2:9" s="24" customFormat="1" x14ac:dyDescent="0.25">
      <c r="B18" s="28" t="s">
        <v>42</v>
      </c>
      <c r="C18" s="28">
        <v>2016</v>
      </c>
      <c r="D18" s="27" t="s">
        <v>13</v>
      </c>
      <c r="E18" s="26">
        <v>2873.9645882</v>
      </c>
      <c r="F18" s="26">
        <v>2873.9645882</v>
      </c>
      <c r="G18" s="26">
        <v>21753.765619559999</v>
      </c>
      <c r="H18" s="26">
        <v>21753.765619559999</v>
      </c>
      <c r="I18" s="25">
        <v>0.13211342985215679</v>
      </c>
    </row>
    <row r="19" spans="2:9" s="24" customFormat="1" x14ac:dyDescent="0.25">
      <c r="B19" s="28" t="s">
        <v>42</v>
      </c>
      <c r="C19" s="28">
        <v>2016</v>
      </c>
      <c r="D19" s="27" t="s">
        <v>14</v>
      </c>
      <c r="E19" s="26">
        <v>3601.74701547</v>
      </c>
      <c r="F19" s="26">
        <v>6475.7116036699999</v>
      </c>
      <c r="G19" s="26">
        <v>16220.596138220002</v>
      </c>
      <c r="H19" s="26">
        <v>37974.361757780003</v>
      </c>
      <c r="I19" s="25">
        <v>0.17052851723948428</v>
      </c>
    </row>
    <row r="20" spans="2:9" s="24" customFormat="1" x14ac:dyDescent="0.25">
      <c r="B20" s="28" t="s">
        <v>42</v>
      </c>
      <c r="C20" s="28">
        <v>2016</v>
      </c>
      <c r="D20" s="27" t="s">
        <v>15</v>
      </c>
      <c r="E20" s="26">
        <v>3592.2903015700003</v>
      </c>
      <c r="F20" s="26">
        <v>10068.00190524</v>
      </c>
      <c r="G20" s="26">
        <v>18671.610170470001</v>
      </c>
      <c r="H20" s="26">
        <v>56645.971928250001</v>
      </c>
      <c r="I20" s="25">
        <v>0.17773553109817808</v>
      </c>
    </row>
    <row r="21" spans="2:9" s="24" customFormat="1" x14ac:dyDescent="0.25">
      <c r="B21" s="28" t="s">
        <v>42</v>
      </c>
      <c r="C21" s="28">
        <v>2016</v>
      </c>
      <c r="D21" s="27" t="s">
        <v>16</v>
      </c>
      <c r="E21" s="26">
        <v>2763.73079327</v>
      </c>
      <c r="F21" s="26">
        <v>12831.732698510001</v>
      </c>
      <c r="G21" s="26">
        <v>16282.293299979996</v>
      </c>
      <c r="H21" s="26">
        <v>72928.265228229997</v>
      </c>
      <c r="I21" s="25">
        <v>0.17595006076660288</v>
      </c>
    </row>
    <row r="22" spans="2:9" s="24" customFormat="1" x14ac:dyDescent="0.25">
      <c r="B22" s="28" t="s">
        <v>42</v>
      </c>
      <c r="C22" s="28">
        <v>2016</v>
      </c>
      <c r="D22" s="27" t="s">
        <v>17</v>
      </c>
      <c r="E22" s="26">
        <v>3544.7185131399997</v>
      </c>
      <c r="F22" s="26">
        <v>16376.451211650001</v>
      </c>
      <c r="G22" s="26">
        <v>18802.734832239988</v>
      </c>
      <c r="H22" s="26">
        <v>91731.000060469989</v>
      </c>
      <c r="I22" s="25">
        <v>0.17852690149300107</v>
      </c>
    </row>
    <row r="23" spans="2:9" s="24" customFormat="1" x14ac:dyDescent="0.25">
      <c r="B23" s="28" t="s">
        <v>42</v>
      </c>
      <c r="C23" s="28">
        <v>2016</v>
      </c>
      <c r="D23" s="27" t="s">
        <v>18</v>
      </c>
      <c r="E23" s="26">
        <v>2495.2227823600001</v>
      </c>
      <c r="F23" s="26">
        <v>18871.673994010001</v>
      </c>
      <c r="G23" s="26">
        <v>17463.058880970017</v>
      </c>
      <c r="H23" s="26">
        <v>109194.05894144</v>
      </c>
      <c r="I23" s="25">
        <v>0.17282693011833863</v>
      </c>
    </row>
    <row r="24" spans="2:9" s="24" customFormat="1" x14ac:dyDescent="0.25">
      <c r="B24" s="28" t="s">
        <v>42</v>
      </c>
      <c r="C24" s="28">
        <v>2016</v>
      </c>
      <c r="D24" s="27" t="s">
        <v>19</v>
      </c>
      <c r="E24" s="26">
        <v>2469.0415990400002</v>
      </c>
      <c r="F24" s="26">
        <v>21340.715593050001</v>
      </c>
      <c r="G24" s="26">
        <v>17031.406418160004</v>
      </c>
      <c r="H24" s="26">
        <v>126225.4653596</v>
      </c>
      <c r="I24" s="25">
        <v>0.16906822670253635</v>
      </c>
    </row>
    <row r="25" spans="2:9" s="24" customFormat="1" x14ac:dyDescent="0.25">
      <c r="B25" s="28" t="s">
        <v>42</v>
      </c>
      <c r="C25" s="28">
        <v>2016</v>
      </c>
      <c r="D25" s="27" t="s">
        <v>20</v>
      </c>
      <c r="E25" s="26">
        <v>3937.1570300100002</v>
      </c>
      <c r="F25" s="26">
        <v>25277.87262306</v>
      </c>
      <c r="G25" s="26">
        <v>16747.057195939971</v>
      </c>
      <c r="H25" s="26">
        <v>142972.52255553997</v>
      </c>
      <c r="I25" s="25">
        <v>0.17680231257891113</v>
      </c>
    </row>
    <row r="26" spans="2:9" s="24" customFormat="1" x14ac:dyDescent="0.25">
      <c r="B26" s="28" t="s">
        <v>42</v>
      </c>
      <c r="C26" s="28">
        <v>2016</v>
      </c>
      <c r="D26" s="27" t="s">
        <v>21</v>
      </c>
      <c r="E26" s="26"/>
      <c r="F26" s="26"/>
      <c r="G26" s="26"/>
      <c r="H26" s="26"/>
      <c r="I26" s="25"/>
    </row>
    <row r="27" spans="2:9" s="24" customFormat="1" x14ac:dyDescent="0.25">
      <c r="B27" s="28" t="s">
        <v>42</v>
      </c>
      <c r="C27" s="28">
        <v>2016</v>
      </c>
      <c r="D27" s="27" t="s">
        <v>22</v>
      </c>
      <c r="E27" s="26"/>
      <c r="F27" s="26"/>
      <c r="G27" s="26"/>
      <c r="H27" s="26"/>
      <c r="I27" s="25"/>
    </row>
    <row r="28" spans="2:9" s="24" customFormat="1" x14ac:dyDescent="0.25">
      <c r="B28" s="28" t="s">
        <v>42</v>
      </c>
      <c r="C28" s="28">
        <v>2016</v>
      </c>
      <c r="D28" s="27" t="s">
        <v>23</v>
      </c>
      <c r="E28" s="26"/>
      <c r="F28" s="26"/>
      <c r="G28" s="26"/>
      <c r="H28" s="26"/>
      <c r="I28" s="25"/>
    </row>
    <row r="29" spans="2:9" s="24" customFormat="1" x14ac:dyDescent="0.25">
      <c r="B29" s="28" t="s">
        <v>42</v>
      </c>
      <c r="C29" s="28">
        <v>2016</v>
      </c>
      <c r="D29" s="27" t="s">
        <v>24</v>
      </c>
      <c r="E29" s="26"/>
      <c r="F29" s="26"/>
      <c r="G29" s="26"/>
      <c r="H29" s="26"/>
      <c r="I29" s="25"/>
    </row>
  </sheetData>
  <mergeCells count="1">
    <mergeCell ref="B3:I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Normal="100" workbookViewId="0">
      <selection activeCell="F23" sqref="F23"/>
    </sheetView>
  </sheetViews>
  <sheetFormatPr defaultRowHeight="15" x14ac:dyDescent="0.25"/>
  <cols>
    <col min="1" max="1" width="9.140625" style="1"/>
    <col min="2" max="2" width="18" style="1" bestFit="1" customWidth="1"/>
    <col min="3" max="3" width="24" style="1" bestFit="1" customWidth="1"/>
    <col min="4" max="4" width="17.28515625" style="1" customWidth="1"/>
    <col min="5" max="5" width="18.7109375" style="1" customWidth="1"/>
    <col min="6" max="6" width="17.28515625" style="1" bestFit="1" customWidth="1"/>
    <col min="7" max="8" width="9.140625" style="1"/>
    <col min="9" max="9" width="2.7109375" style="1" bestFit="1" customWidth="1"/>
    <col min="10" max="10" width="9.140625" style="1"/>
    <col min="11" max="11" width="16.7109375" style="1" bestFit="1" customWidth="1"/>
    <col min="12" max="12" width="15.7109375" bestFit="1" customWidth="1"/>
    <col min="13" max="13" width="15" bestFit="1" customWidth="1"/>
  </cols>
  <sheetData>
    <row r="1" spans="1:13" x14ac:dyDescent="0.25">
      <c r="A1" s="2" t="s">
        <v>0</v>
      </c>
      <c r="B1" s="2" t="s">
        <v>4</v>
      </c>
      <c r="C1" s="2" t="s">
        <v>3</v>
      </c>
      <c r="D1" s="2" t="s">
        <v>5</v>
      </c>
      <c r="E1" s="2" t="s">
        <v>1</v>
      </c>
      <c r="F1" s="2" t="s">
        <v>2</v>
      </c>
      <c r="G1" s="2" t="s">
        <v>5</v>
      </c>
      <c r="H1" s="5">
        <v>2016</v>
      </c>
      <c r="I1" s="1" t="s">
        <v>10</v>
      </c>
      <c r="J1" s="1" t="s">
        <v>6</v>
      </c>
      <c r="K1" s="1" t="s">
        <v>8</v>
      </c>
      <c r="L1" t="s">
        <v>7</v>
      </c>
      <c r="M1" s="7" t="s">
        <v>9</v>
      </c>
    </row>
    <row r="2" spans="1:13" x14ac:dyDescent="0.25">
      <c r="A2" s="3">
        <v>1</v>
      </c>
      <c r="B2" s="4">
        <v>21753765619.559998</v>
      </c>
      <c r="C2" s="4">
        <f>F2</f>
        <v>2873964588.1999998</v>
      </c>
      <c r="D2" s="4">
        <f>C2/B2*100</f>
        <v>13.21134298521568</v>
      </c>
      <c r="E2" s="4">
        <f>B2</f>
        <v>21753765619.559998</v>
      </c>
      <c r="F2" s="4">
        <v>2873964588.1999998</v>
      </c>
      <c r="G2" s="4">
        <f>F2/E2*100</f>
        <v>13.21134298521568</v>
      </c>
      <c r="K2" s="1">
        <v>1042456455.85</v>
      </c>
      <c r="L2" s="1">
        <v>1791226191</v>
      </c>
      <c r="M2" s="1">
        <f>K2+L2</f>
        <v>2833682646.8499999</v>
      </c>
    </row>
    <row r="3" spans="1:13" x14ac:dyDescent="0.25">
      <c r="A3" s="3">
        <v>2</v>
      </c>
      <c r="B3" s="4">
        <v>37974361757.779999</v>
      </c>
      <c r="C3" s="4">
        <f t="shared" ref="C3:C9" si="0">C2+F3</f>
        <v>6475711603.6700001</v>
      </c>
      <c r="D3" s="4">
        <f t="shared" ref="D3:D9" si="1">C3/B3*100</f>
        <v>17.052851723948432</v>
      </c>
      <c r="E3" s="4">
        <f>B3-B2</f>
        <v>16220596138.220001</v>
      </c>
      <c r="F3" s="4">
        <v>3601747015.4699998</v>
      </c>
      <c r="G3" s="4">
        <f t="shared" ref="G3:G9" si="2">F3/E3*100</f>
        <v>22.204775858905297</v>
      </c>
      <c r="K3" s="1">
        <v>1788658903.6800001</v>
      </c>
      <c r="L3" s="1">
        <v>1791226191</v>
      </c>
      <c r="M3" s="1">
        <f t="shared" ref="M3:M9" si="3">K3+L3</f>
        <v>3579885094.6800003</v>
      </c>
    </row>
    <row r="4" spans="1:13" x14ac:dyDescent="0.25">
      <c r="A4" s="3">
        <v>3</v>
      </c>
      <c r="B4" s="4">
        <v>56645971928.25</v>
      </c>
      <c r="C4" s="4">
        <f t="shared" si="0"/>
        <v>10068001905.24</v>
      </c>
      <c r="D4" s="4">
        <f t="shared" si="1"/>
        <v>17.773553109817808</v>
      </c>
      <c r="E4" s="4">
        <f t="shared" ref="E4:E9" si="4">B4-B3</f>
        <v>18671610170.470001</v>
      </c>
      <c r="F4" s="4">
        <v>3592290301.5700002</v>
      </c>
      <c r="G4" s="4">
        <f t="shared" si="2"/>
        <v>19.239317170681776</v>
      </c>
      <c r="K4" s="1">
        <v>950918997.25</v>
      </c>
      <c r="L4" s="1">
        <v>2591226191</v>
      </c>
      <c r="M4" s="1">
        <f t="shared" si="3"/>
        <v>3542145188.25</v>
      </c>
    </row>
    <row r="5" spans="1:13" x14ac:dyDescent="0.25">
      <c r="A5" s="3">
        <v>4</v>
      </c>
      <c r="B5" s="4">
        <v>72928265228.229996</v>
      </c>
      <c r="C5" s="4">
        <f t="shared" si="0"/>
        <v>12831732698.51</v>
      </c>
      <c r="D5" s="4">
        <f t="shared" si="1"/>
        <v>17.595006076660287</v>
      </c>
      <c r="E5" s="4">
        <f t="shared" si="4"/>
        <v>16282293299.979996</v>
      </c>
      <c r="F5" s="4">
        <v>2763730793.27</v>
      </c>
      <c r="G5" s="4">
        <f t="shared" si="2"/>
        <v>16.973842335056055</v>
      </c>
      <c r="K5" s="1">
        <v>613887219.61000001</v>
      </c>
      <c r="L5" s="1">
        <v>2083000000</v>
      </c>
      <c r="M5" s="1">
        <f t="shared" si="3"/>
        <v>2696887219.6100001</v>
      </c>
    </row>
    <row r="6" spans="1:13" x14ac:dyDescent="0.25">
      <c r="A6" s="3">
        <v>5</v>
      </c>
      <c r="B6" s="4">
        <v>91731000060.469986</v>
      </c>
      <c r="C6" s="4">
        <f t="shared" si="0"/>
        <v>16376451211.65</v>
      </c>
      <c r="D6" s="4">
        <f t="shared" si="1"/>
        <v>17.852690149300106</v>
      </c>
      <c r="E6" s="4">
        <f t="shared" si="4"/>
        <v>18802734832.23999</v>
      </c>
      <c r="F6" s="4">
        <v>3544718513.1399999</v>
      </c>
      <c r="G6" s="4">
        <f t="shared" si="2"/>
        <v>18.852143290677432</v>
      </c>
      <c r="K6" s="1">
        <v>1582797303.3800001</v>
      </c>
      <c r="L6" s="1">
        <v>1875000000</v>
      </c>
      <c r="M6" s="1">
        <f t="shared" si="3"/>
        <v>3457797303.3800001</v>
      </c>
    </row>
    <row r="7" spans="1:13" x14ac:dyDescent="0.25">
      <c r="A7" s="3">
        <v>6</v>
      </c>
      <c r="B7" s="4">
        <v>109194058941.44</v>
      </c>
      <c r="C7" s="4">
        <f t="shared" si="0"/>
        <v>18871673994.009998</v>
      </c>
      <c r="D7" s="4">
        <f t="shared" si="1"/>
        <v>17.28269301183386</v>
      </c>
      <c r="E7" s="4">
        <f t="shared" si="4"/>
        <v>17463058880.970016</v>
      </c>
      <c r="F7" s="4">
        <v>2495222782.3600001</v>
      </c>
      <c r="G7" s="4">
        <f t="shared" si="2"/>
        <v>14.288577959724538</v>
      </c>
      <c r="K7" s="1">
        <v>512037528.5</v>
      </c>
      <c r="L7" s="1">
        <v>1875000000</v>
      </c>
      <c r="M7" s="1">
        <f t="shared" si="3"/>
        <v>2387037528.5</v>
      </c>
    </row>
    <row r="8" spans="1:13" x14ac:dyDescent="0.25">
      <c r="A8" s="3">
        <v>7</v>
      </c>
      <c r="B8" s="4">
        <v>126225465359.60001</v>
      </c>
      <c r="C8" s="4">
        <f t="shared" si="0"/>
        <v>21340715593.049999</v>
      </c>
      <c r="D8" s="4">
        <f t="shared" si="1"/>
        <v>16.906822670253632</v>
      </c>
      <c r="E8" s="4">
        <f t="shared" si="4"/>
        <v>17031406418.160004</v>
      </c>
      <c r="F8" s="4">
        <v>2469041599.04</v>
      </c>
      <c r="G8" s="4">
        <f t="shared" si="2"/>
        <v>14.496991842126119</v>
      </c>
      <c r="K8" s="1">
        <v>540708081.98000002</v>
      </c>
      <c r="L8" s="1">
        <v>1875000000</v>
      </c>
      <c r="M8" s="1">
        <f t="shared" si="3"/>
        <v>2415708081.98</v>
      </c>
    </row>
    <row r="9" spans="1:13" x14ac:dyDescent="0.25">
      <c r="A9" s="3">
        <v>8</v>
      </c>
      <c r="B9" s="4">
        <v>142972522555.53998</v>
      </c>
      <c r="C9" s="4">
        <f t="shared" si="0"/>
        <v>25277872623.059998</v>
      </c>
      <c r="D9" s="4">
        <f t="shared" si="1"/>
        <v>17.680231257891108</v>
      </c>
      <c r="E9" s="4">
        <f t="shared" si="4"/>
        <v>16747057195.939972</v>
      </c>
      <c r="F9" s="4">
        <v>3937157030.0100002</v>
      </c>
      <c r="G9" s="4">
        <f t="shared" si="2"/>
        <v>23.509545491756572</v>
      </c>
      <c r="K9" s="1">
        <v>2013427952.9200001</v>
      </c>
      <c r="L9" s="1">
        <v>1875000000</v>
      </c>
      <c r="M9" s="1">
        <f t="shared" si="3"/>
        <v>3888427952.9200001</v>
      </c>
    </row>
    <row r="11" spans="1:13" x14ac:dyDescent="0.25">
      <c r="E11" s="1">
        <v>21753765619.559998</v>
      </c>
    </row>
    <row r="12" spans="1:13" x14ac:dyDescent="0.25">
      <c r="E12" s="1">
        <v>16220596138.220001</v>
      </c>
    </row>
    <row r="13" spans="1:13" x14ac:dyDescent="0.25">
      <c r="E13" s="1">
        <v>18671610170.470001</v>
      </c>
    </row>
    <row r="14" spans="1:13" x14ac:dyDescent="0.25">
      <c r="E14" s="1">
        <v>16282293299.979996</v>
      </c>
    </row>
    <row r="15" spans="1:13" x14ac:dyDescent="0.25">
      <c r="E15" s="1">
        <v>18802734832.23999</v>
      </c>
    </row>
    <row r="16" spans="1:13" x14ac:dyDescent="0.25">
      <c r="E16" s="1">
        <v>17463058880.970016</v>
      </c>
    </row>
    <row r="17" spans="1:12" x14ac:dyDescent="0.25">
      <c r="E17" s="1">
        <v>17031406418.160004</v>
      </c>
    </row>
    <row r="18" spans="1:12" x14ac:dyDescent="0.25">
      <c r="E18" s="1">
        <v>16747057195.939972</v>
      </c>
    </row>
    <row r="22" spans="1:12" x14ac:dyDescent="0.25">
      <c r="A22" s="2" t="s">
        <v>0</v>
      </c>
      <c r="B22" s="2" t="s">
        <v>4</v>
      </c>
      <c r="C22" s="2" t="s">
        <v>3</v>
      </c>
      <c r="D22" s="2" t="s">
        <v>5</v>
      </c>
      <c r="E22" s="2" t="s">
        <v>1</v>
      </c>
      <c r="F22" s="2" t="s">
        <v>2</v>
      </c>
      <c r="G22" s="2" t="s">
        <v>5</v>
      </c>
      <c r="H22" s="5">
        <v>2015</v>
      </c>
      <c r="K22" s="1">
        <v>12360545722.780001</v>
      </c>
      <c r="L22" s="1" t="s">
        <v>8</v>
      </c>
    </row>
    <row r="23" spans="1:12" x14ac:dyDescent="0.25">
      <c r="A23" s="3">
        <v>1</v>
      </c>
      <c r="B23" s="4">
        <v>17830699283.59</v>
      </c>
      <c r="C23" s="4">
        <f>F23</f>
        <v>2466428041.79</v>
      </c>
      <c r="D23" s="4">
        <f>C23/B23*100</f>
        <v>13.832480726428436</v>
      </c>
      <c r="E23" s="4">
        <f>B23</f>
        <v>17830699283.59</v>
      </c>
      <c r="F23" s="4">
        <v>2466428041.79</v>
      </c>
      <c r="G23" s="4">
        <f>F23/E23*100</f>
        <v>13.832480726428436</v>
      </c>
      <c r="H23" s="5"/>
      <c r="K23" s="1">
        <v>16850828876</v>
      </c>
      <c r="L23" t="s">
        <v>7</v>
      </c>
    </row>
    <row r="24" spans="1:12" x14ac:dyDescent="0.25">
      <c r="A24" s="3">
        <v>2</v>
      </c>
      <c r="B24" s="4">
        <v>33479976708.93</v>
      </c>
      <c r="C24" s="4">
        <f t="shared" ref="C24:C34" si="5">C23+F24</f>
        <v>5855117689.3800001</v>
      </c>
      <c r="D24" s="4">
        <f t="shared" ref="D24:D34" si="6">C24/B24*100</f>
        <v>17.488416256329963</v>
      </c>
      <c r="E24" s="4">
        <f>B24-B23</f>
        <v>15649277425.34</v>
      </c>
      <c r="F24" s="4">
        <v>3388689647.5900002</v>
      </c>
      <c r="G24" s="4">
        <f t="shared" ref="G24:G34" si="7">F24/E24*100</f>
        <v>21.653968777516109</v>
      </c>
      <c r="H24" s="5"/>
    </row>
    <row r="25" spans="1:12" x14ac:dyDescent="0.25">
      <c r="A25" s="3">
        <v>3</v>
      </c>
      <c r="B25" s="4">
        <v>51924001292.929993</v>
      </c>
      <c r="C25" s="4">
        <f t="shared" si="5"/>
        <v>8318958222.6599998</v>
      </c>
      <c r="D25" s="4">
        <f t="shared" si="6"/>
        <v>16.021412093664505</v>
      </c>
      <c r="E25" s="4">
        <f t="shared" ref="E25:E34" si="8">B25-B24</f>
        <v>18444024583.999992</v>
      </c>
      <c r="F25" s="4">
        <v>2463840533.2800002</v>
      </c>
      <c r="G25" s="4">
        <f t="shared" si="7"/>
        <v>13.35847565187783</v>
      </c>
      <c r="H25" s="5">
        <v>2014</v>
      </c>
      <c r="K25" s="1">
        <v>13086278042.870001</v>
      </c>
      <c r="L25" s="1" t="s">
        <v>8</v>
      </c>
    </row>
    <row r="26" spans="1:12" x14ac:dyDescent="0.25">
      <c r="A26" s="3">
        <v>4</v>
      </c>
      <c r="B26" s="4">
        <v>69677117177.830002</v>
      </c>
      <c r="C26" s="4">
        <f t="shared" si="5"/>
        <v>8961499504.3600006</v>
      </c>
      <c r="D26" s="4">
        <f t="shared" si="6"/>
        <v>12.861467103308039</v>
      </c>
      <c r="E26" s="4">
        <f t="shared" si="8"/>
        <v>17753115884.900009</v>
      </c>
      <c r="F26" s="4">
        <v>642541281.70000005</v>
      </c>
      <c r="G26" s="4">
        <f t="shared" si="7"/>
        <v>3.6193155379924966</v>
      </c>
      <c r="H26" s="5"/>
      <c r="K26" s="1">
        <v>18964511134</v>
      </c>
      <c r="L26" t="s">
        <v>7</v>
      </c>
    </row>
    <row r="27" spans="1:12" x14ac:dyDescent="0.25">
      <c r="A27" s="3">
        <v>5</v>
      </c>
      <c r="B27" s="4">
        <v>88204654409.420013</v>
      </c>
      <c r="C27" s="4">
        <f t="shared" si="5"/>
        <v>10457278487.23</v>
      </c>
      <c r="D27" s="4">
        <f t="shared" si="6"/>
        <v>11.855699177381721</v>
      </c>
      <c r="E27" s="4">
        <f t="shared" si="8"/>
        <v>18527537231.590012</v>
      </c>
      <c r="F27" s="4">
        <v>1495778982.8699999</v>
      </c>
      <c r="G27" s="4">
        <f t="shared" si="7"/>
        <v>8.0732747378839509</v>
      </c>
      <c r="H27" s="5"/>
    </row>
    <row r="28" spans="1:12" x14ac:dyDescent="0.25">
      <c r="A28" s="3">
        <v>6</v>
      </c>
      <c r="B28" s="4">
        <v>106608849398.92</v>
      </c>
      <c r="C28" s="4">
        <f t="shared" si="5"/>
        <v>10985271244.639999</v>
      </c>
      <c r="D28" s="4">
        <f t="shared" si="6"/>
        <v>10.304277090107385</v>
      </c>
      <c r="E28" s="4">
        <f t="shared" si="8"/>
        <v>18404194989.499985</v>
      </c>
      <c r="F28" s="4">
        <v>527992757.41000003</v>
      </c>
      <c r="G28" s="4">
        <f t="shared" si="7"/>
        <v>2.8688717855425461</v>
      </c>
      <c r="H28" s="5">
        <v>2013</v>
      </c>
      <c r="K28" s="1">
        <v>14053172473.120001</v>
      </c>
      <c r="L28" s="1" t="s">
        <v>8</v>
      </c>
    </row>
    <row r="29" spans="1:12" x14ac:dyDescent="0.25">
      <c r="A29" s="3">
        <v>7</v>
      </c>
      <c r="B29" s="4">
        <v>122981861355.97</v>
      </c>
      <c r="C29" s="4">
        <f t="shared" si="5"/>
        <v>11509995011.959999</v>
      </c>
      <c r="D29" s="4">
        <f t="shared" si="6"/>
        <v>9.3590996957221293</v>
      </c>
      <c r="E29" s="4">
        <f t="shared" si="8"/>
        <v>16373011957.050003</v>
      </c>
      <c r="F29" s="4">
        <v>524723767.31999999</v>
      </c>
      <c r="G29" s="4">
        <f t="shared" si="7"/>
        <v>3.2048090400011024</v>
      </c>
      <c r="H29" s="5"/>
      <c r="K29" s="1">
        <v>16256330182</v>
      </c>
      <c r="L29" t="s">
        <v>7</v>
      </c>
    </row>
    <row r="30" spans="1:12" x14ac:dyDescent="0.25">
      <c r="A30" s="3">
        <v>8</v>
      </c>
      <c r="B30" s="4">
        <v>147923665962.23999</v>
      </c>
      <c r="C30" s="4">
        <f t="shared" si="5"/>
        <v>13538316285.619999</v>
      </c>
      <c r="D30" s="4">
        <f t="shared" si="6"/>
        <v>9.152231455023486</v>
      </c>
      <c r="E30" s="4">
        <f t="shared" si="8"/>
        <v>24941804606.269989</v>
      </c>
      <c r="F30" s="4">
        <v>2028321273.6600001</v>
      </c>
      <c r="G30" s="4">
        <f t="shared" si="7"/>
        <v>8.1322153937093677</v>
      </c>
      <c r="H30" s="5"/>
    </row>
    <row r="31" spans="1:12" x14ac:dyDescent="0.25">
      <c r="A31" s="3">
        <v>9</v>
      </c>
      <c r="B31" s="4">
        <v>169907221564.85999</v>
      </c>
      <c r="C31" s="4">
        <f t="shared" si="5"/>
        <v>15302623326.119999</v>
      </c>
      <c r="D31" s="4">
        <f t="shared" si="6"/>
        <v>9.006458457257752</v>
      </c>
      <c r="E31" s="4">
        <f t="shared" si="8"/>
        <v>21983555602.619995</v>
      </c>
      <c r="F31" s="4">
        <v>1764307040.5</v>
      </c>
      <c r="G31" s="4">
        <f t="shared" si="7"/>
        <v>8.0255763553086492</v>
      </c>
      <c r="H31" s="5"/>
    </row>
    <row r="32" spans="1:12" x14ac:dyDescent="0.25">
      <c r="A32" s="3">
        <v>10</v>
      </c>
      <c r="B32" s="4">
        <v>188791169985.52997</v>
      </c>
      <c r="C32" s="4">
        <f t="shared" si="5"/>
        <v>16801349514.57</v>
      </c>
      <c r="D32" s="4">
        <f t="shared" si="6"/>
        <v>8.8994360890171667</v>
      </c>
      <c r="E32" s="4">
        <f t="shared" si="8"/>
        <v>18883948420.669983</v>
      </c>
      <c r="F32" s="4">
        <v>1498726188.45</v>
      </c>
      <c r="G32" s="4">
        <f t="shared" si="7"/>
        <v>7.9365085895358884</v>
      </c>
      <c r="H32" s="5"/>
    </row>
    <row r="33" spans="1:8" x14ac:dyDescent="0.25">
      <c r="A33" s="3">
        <v>11</v>
      </c>
      <c r="B33" s="4">
        <v>210577734638.13</v>
      </c>
      <c r="C33" s="4">
        <f t="shared" si="5"/>
        <v>20751918080.759998</v>
      </c>
      <c r="D33" s="4">
        <f t="shared" si="6"/>
        <v>9.8547541678237724</v>
      </c>
      <c r="E33" s="4">
        <f t="shared" si="8"/>
        <v>21786564652.600037</v>
      </c>
      <c r="F33" s="4">
        <v>3950568566.1900001</v>
      </c>
      <c r="G33" s="4">
        <f t="shared" si="7"/>
        <v>18.133049561434799</v>
      </c>
      <c r="H33" s="5"/>
    </row>
    <row r="34" spans="1:8" x14ac:dyDescent="0.25">
      <c r="A34" s="3">
        <v>12</v>
      </c>
      <c r="B34" s="4">
        <v>233149930796.52002</v>
      </c>
      <c r="C34" s="4">
        <f t="shared" si="5"/>
        <v>29624397631.469997</v>
      </c>
      <c r="D34" s="4">
        <f t="shared" si="6"/>
        <v>12.706157591496128</v>
      </c>
      <c r="E34" s="4">
        <f t="shared" si="8"/>
        <v>22572196158.390015</v>
      </c>
      <c r="F34" s="4">
        <v>8872479550.7099991</v>
      </c>
      <c r="G34" s="4">
        <f t="shared" si="7"/>
        <v>39.307116987870607</v>
      </c>
      <c r="H34" s="5"/>
    </row>
    <row r="35" spans="1:8" x14ac:dyDescent="0.25">
      <c r="H35" s="5"/>
    </row>
    <row r="36" spans="1:8" x14ac:dyDescent="0.25">
      <c r="E36" s="1">
        <v>17830699283.59</v>
      </c>
    </row>
    <row r="37" spans="1:8" x14ac:dyDescent="0.25">
      <c r="E37" s="1">
        <v>15649277425.34</v>
      </c>
    </row>
    <row r="38" spans="1:8" x14ac:dyDescent="0.25">
      <c r="E38" s="1">
        <v>18444024583.999992</v>
      </c>
    </row>
    <row r="39" spans="1:8" x14ac:dyDescent="0.25">
      <c r="E39" s="1">
        <v>17753115884.900009</v>
      </c>
    </row>
    <row r="40" spans="1:8" x14ac:dyDescent="0.25">
      <c r="E40" s="1">
        <v>18527537231.590012</v>
      </c>
    </row>
    <row r="41" spans="1:8" x14ac:dyDescent="0.25">
      <c r="E41" s="1">
        <v>18404194989.499985</v>
      </c>
    </row>
    <row r="42" spans="1:8" x14ac:dyDescent="0.25">
      <c r="E42" s="1">
        <v>16373011957.050003</v>
      </c>
    </row>
    <row r="43" spans="1:8" x14ac:dyDescent="0.25">
      <c r="E43" s="1">
        <v>24941804606.269989</v>
      </c>
    </row>
    <row r="44" spans="1:8" x14ac:dyDescent="0.25">
      <c r="E44" s="1">
        <v>21983555602.619995</v>
      </c>
    </row>
    <row r="45" spans="1:8" x14ac:dyDescent="0.25">
      <c r="E45" s="1">
        <v>18883948420.669983</v>
      </c>
    </row>
    <row r="46" spans="1:8" x14ac:dyDescent="0.25">
      <c r="E46" s="1">
        <v>21786564652.600037</v>
      </c>
    </row>
    <row r="47" spans="1:8" x14ac:dyDescent="0.25">
      <c r="E47" s="1">
        <v>22572196158.390015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5"/>
  <sheetViews>
    <sheetView topLeftCell="A13" zoomScale="87" zoomScaleNormal="87" workbookViewId="0">
      <selection activeCell="D5" sqref="D5"/>
    </sheetView>
  </sheetViews>
  <sheetFormatPr defaultRowHeight="15" x14ac:dyDescent="0.25"/>
  <cols>
    <col min="1" max="1" width="3.140625" bestFit="1" customWidth="1"/>
    <col min="2" max="2" width="24.28515625" bestFit="1" customWidth="1"/>
    <col min="3" max="3" width="10.85546875" customWidth="1"/>
    <col min="4" max="4" width="7.42578125" bestFit="1" customWidth="1"/>
    <col min="5" max="8" width="8.42578125" bestFit="1" customWidth="1"/>
    <col min="9" max="15" width="8.28515625" bestFit="1" customWidth="1"/>
  </cols>
  <sheetData>
    <row r="3" spans="1:20" x14ac:dyDescent="0.25">
      <c r="A3" s="15"/>
      <c r="B3" s="15"/>
      <c r="C3" s="16" t="s">
        <v>25</v>
      </c>
      <c r="D3" s="14" t="s">
        <v>13</v>
      </c>
      <c r="E3" s="14" t="s">
        <v>14</v>
      </c>
      <c r="F3" s="14" t="s">
        <v>15</v>
      </c>
      <c r="G3" s="14" t="s">
        <v>16</v>
      </c>
      <c r="H3" s="14" t="s">
        <v>17</v>
      </c>
      <c r="I3" s="14" t="s">
        <v>18</v>
      </c>
      <c r="J3" s="14" t="s">
        <v>19</v>
      </c>
      <c r="K3" s="14" t="s">
        <v>20</v>
      </c>
      <c r="L3" s="14" t="s">
        <v>21</v>
      </c>
      <c r="M3" s="14" t="s">
        <v>22</v>
      </c>
      <c r="N3" s="14" t="s">
        <v>23</v>
      </c>
      <c r="O3" s="14" t="s">
        <v>24</v>
      </c>
    </row>
    <row r="4" spans="1:20" x14ac:dyDescent="0.25">
      <c r="A4" s="6">
        <v>1</v>
      </c>
      <c r="B4" s="6" t="s">
        <v>34</v>
      </c>
      <c r="C4" s="17" t="s">
        <v>26</v>
      </c>
      <c r="D4" s="8">
        <v>2466.42804179</v>
      </c>
      <c r="E4" s="8">
        <v>3388.6896475900003</v>
      </c>
      <c r="F4" s="8">
        <v>2463.8405332800003</v>
      </c>
      <c r="G4" s="8">
        <v>642.54128170000001</v>
      </c>
      <c r="H4" s="8">
        <v>1495.7789828699999</v>
      </c>
      <c r="I4" s="8">
        <v>527.99275741000008</v>
      </c>
      <c r="J4" s="8">
        <v>524.72376731999998</v>
      </c>
      <c r="K4" s="8">
        <v>2028.3212736600001</v>
      </c>
      <c r="L4" s="8">
        <v>1764.3070405000001</v>
      </c>
      <c r="M4" s="8">
        <v>1498.7261884500001</v>
      </c>
      <c r="N4" s="8">
        <v>3950.5685661900002</v>
      </c>
      <c r="O4" s="8">
        <v>8872.4795507099989</v>
      </c>
    </row>
    <row r="5" spans="1:20" x14ac:dyDescent="0.25">
      <c r="A5" s="6">
        <v>2</v>
      </c>
      <c r="B5" s="6" t="s">
        <v>35</v>
      </c>
      <c r="C5" s="17" t="s">
        <v>26</v>
      </c>
      <c r="D5" s="8">
        <v>2873.9645882</v>
      </c>
      <c r="E5" s="8">
        <v>3601.74701547</v>
      </c>
      <c r="F5" s="8">
        <v>3592.2903015700003</v>
      </c>
      <c r="G5" s="8">
        <v>2763.73079327</v>
      </c>
      <c r="H5" s="8">
        <v>3544.7185131399997</v>
      </c>
      <c r="I5" s="8">
        <v>2495.2227823600001</v>
      </c>
      <c r="J5" s="8">
        <v>2469.0415990400002</v>
      </c>
      <c r="K5" s="8">
        <v>3937.1570300100002</v>
      </c>
      <c r="L5" s="8"/>
      <c r="M5" s="8"/>
      <c r="N5" s="8"/>
      <c r="O5" s="8"/>
    </row>
    <row r="6" spans="1:20" x14ac:dyDescent="0.25">
      <c r="A6" s="6">
        <v>3</v>
      </c>
      <c r="B6" s="6" t="s">
        <v>28</v>
      </c>
      <c r="C6" s="17" t="s">
        <v>26</v>
      </c>
      <c r="D6" s="8">
        <f>D4</f>
        <v>2466.42804179</v>
      </c>
      <c r="E6" s="8">
        <f>D6+E4</f>
        <v>5855.1176893800002</v>
      </c>
      <c r="F6" s="8">
        <f t="shared" ref="F6:O6" si="0">E6+F4</f>
        <v>8318.9582226599996</v>
      </c>
      <c r="G6" s="8">
        <f t="shared" si="0"/>
        <v>8961.4995043599993</v>
      </c>
      <c r="H6" s="8">
        <f t="shared" si="0"/>
        <v>10457.27848723</v>
      </c>
      <c r="I6" s="8">
        <f t="shared" si="0"/>
        <v>10985.27124464</v>
      </c>
      <c r="J6" s="8">
        <f t="shared" si="0"/>
        <v>11509.99501196</v>
      </c>
      <c r="K6" s="8">
        <f t="shared" si="0"/>
        <v>13538.31628562</v>
      </c>
      <c r="L6" s="8">
        <f t="shared" si="0"/>
        <v>15302.62332612</v>
      </c>
      <c r="M6" s="8">
        <f t="shared" si="0"/>
        <v>16801.34951457</v>
      </c>
      <c r="N6" s="8">
        <f t="shared" si="0"/>
        <v>20751.918080759999</v>
      </c>
      <c r="O6" s="8">
        <f t="shared" si="0"/>
        <v>29624.397631469998</v>
      </c>
    </row>
    <row r="7" spans="1:20" x14ac:dyDescent="0.25">
      <c r="A7" s="6">
        <v>4</v>
      </c>
      <c r="B7" s="6" t="s">
        <v>29</v>
      </c>
      <c r="C7" s="17" t="s">
        <v>26</v>
      </c>
      <c r="D7" s="8">
        <f>D5</f>
        <v>2873.9645882</v>
      </c>
      <c r="E7" s="8">
        <f>D7+E5</f>
        <v>6475.7116036699999</v>
      </c>
      <c r="F7" s="8">
        <f t="shared" ref="F7:K7" si="1">E7+F5</f>
        <v>10068.00190524</v>
      </c>
      <c r="G7" s="8">
        <f t="shared" si="1"/>
        <v>12831.732698510001</v>
      </c>
      <c r="H7" s="8">
        <f t="shared" si="1"/>
        <v>16376.451211650001</v>
      </c>
      <c r="I7" s="8">
        <f t="shared" si="1"/>
        <v>18871.673994010001</v>
      </c>
      <c r="J7" s="8">
        <f t="shared" si="1"/>
        <v>21340.715593050001</v>
      </c>
      <c r="K7" s="8">
        <f t="shared" si="1"/>
        <v>25277.87262306</v>
      </c>
      <c r="L7" s="8"/>
      <c r="M7" s="8"/>
      <c r="N7" s="8"/>
      <c r="O7" s="8"/>
    </row>
    <row r="8" spans="1:20" x14ac:dyDescent="0.25">
      <c r="A8" s="6">
        <v>5</v>
      </c>
      <c r="B8" s="6" t="s">
        <v>30</v>
      </c>
      <c r="C8" s="17" t="s">
        <v>26</v>
      </c>
      <c r="D8" s="8">
        <v>17830.699283590002</v>
      </c>
      <c r="E8" s="8">
        <v>15649.27742534</v>
      </c>
      <c r="F8" s="8">
        <v>18444.024583999992</v>
      </c>
      <c r="G8" s="8">
        <v>17753.115884900009</v>
      </c>
      <c r="H8" s="8">
        <v>18527.537231590013</v>
      </c>
      <c r="I8" s="8">
        <v>18404.194989499985</v>
      </c>
      <c r="J8" s="8">
        <v>16373.011957050003</v>
      </c>
      <c r="K8" s="8">
        <v>24941.80460626999</v>
      </c>
      <c r="L8" s="8">
        <v>21983.555602619996</v>
      </c>
      <c r="M8" s="8">
        <v>18883.948420669982</v>
      </c>
      <c r="N8" s="8">
        <v>21786.564652600038</v>
      </c>
      <c r="O8" s="8">
        <v>22572.196158390016</v>
      </c>
      <c r="R8" s="11">
        <f>K13</f>
        <v>0.17680231257891113</v>
      </c>
      <c r="S8" s="11">
        <f>O12</f>
        <v>0.12706157591496128</v>
      </c>
    </row>
    <row r="9" spans="1:20" x14ac:dyDescent="0.25">
      <c r="A9" s="6">
        <v>6</v>
      </c>
      <c r="B9" s="6" t="s">
        <v>31</v>
      </c>
      <c r="C9" s="17" t="s">
        <v>26</v>
      </c>
      <c r="D9" s="8">
        <v>21753.765619559999</v>
      </c>
      <c r="E9" s="8">
        <v>16220.596138220002</v>
      </c>
      <c r="F9" s="8">
        <v>18671.610170470001</v>
      </c>
      <c r="G9" s="8">
        <v>16282.293299979996</v>
      </c>
      <c r="H9" s="8">
        <v>18802.734832239988</v>
      </c>
      <c r="I9" s="8">
        <v>17463.058880970017</v>
      </c>
      <c r="J9" s="8">
        <v>17031.406418160004</v>
      </c>
      <c r="K9" s="8">
        <v>16747.057195939971</v>
      </c>
      <c r="L9" s="6"/>
      <c r="M9" s="6"/>
      <c r="N9" s="6"/>
      <c r="O9" s="6"/>
      <c r="R9" s="9">
        <f>K7</f>
        <v>25277.87262306</v>
      </c>
      <c r="S9" s="9">
        <f>R10*S8</f>
        <v>18166.314028444256</v>
      </c>
      <c r="T9" s="9">
        <f>R9-S9</f>
        <v>7111.5585946157444</v>
      </c>
    </row>
    <row r="10" spans="1:20" x14ac:dyDescent="0.25">
      <c r="A10" s="6">
        <v>7</v>
      </c>
      <c r="B10" s="6" t="s">
        <v>32</v>
      </c>
      <c r="C10" s="17" t="s">
        <v>26</v>
      </c>
      <c r="D10" s="8">
        <f>D8</f>
        <v>17830.699283590002</v>
      </c>
      <c r="E10" s="8">
        <f>D10+E8</f>
        <v>33479.97670893</v>
      </c>
      <c r="F10" s="8">
        <f t="shared" ref="F10:O10" si="2">E10+F8</f>
        <v>51924.001292929992</v>
      </c>
      <c r="G10" s="8">
        <f t="shared" si="2"/>
        <v>69677.117177830005</v>
      </c>
      <c r="H10" s="8">
        <f t="shared" si="2"/>
        <v>88204.654409420022</v>
      </c>
      <c r="I10" s="8">
        <f t="shared" si="2"/>
        <v>106608.84939892001</v>
      </c>
      <c r="J10" s="8">
        <f t="shared" si="2"/>
        <v>122981.86135597</v>
      </c>
      <c r="K10" s="8">
        <f t="shared" si="2"/>
        <v>147923.66596223999</v>
      </c>
      <c r="L10" s="8">
        <f t="shared" si="2"/>
        <v>169907.22156486</v>
      </c>
      <c r="M10" s="8">
        <f t="shared" si="2"/>
        <v>188791.16998552997</v>
      </c>
      <c r="N10" s="8">
        <f t="shared" si="2"/>
        <v>210577.73463813</v>
      </c>
      <c r="O10" s="8">
        <f t="shared" si="2"/>
        <v>233149.93079652003</v>
      </c>
      <c r="R10">
        <f>R9/R8</f>
        <v>142972.52255553997</v>
      </c>
    </row>
    <row r="11" spans="1:20" x14ac:dyDescent="0.25">
      <c r="A11" s="6">
        <v>8</v>
      </c>
      <c r="B11" s="6" t="s">
        <v>33</v>
      </c>
      <c r="C11" s="17" t="s">
        <v>26</v>
      </c>
      <c r="D11" s="8">
        <f>D9</f>
        <v>21753.765619559999</v>
      </c>
      <c r="E11" s="8">
        <f>D11+E9</f>
        <v>37974.361757780003</v>
      </c>
      <c r="F11" s="8">
        <f t="shared" ref="F11:K11" si="3">E11+F9</f>
        <v>56645.971928250001</v>
      </c>
      <c r="G11" s="8">
        <f t="shared" si="3"/>
        <v>72928.265228229997</v>
      </c>
      <c r="H11" s="8">
        <f t="shared" si="3"/>
        <v>91731.000060469989</v>
      </c>
      <c r="I11" s="8">
        <f t="shared" si="3"/>
        <v>109194.05894144</v>
      </c>
      <c r="J11" s="8">
        <f t="shared" si="3"/>
        <v>126225.4653596</v>
      </c>
      <c r="K11" s="8">
        <f t="shared" si="3"/>
        <v>142972.52255553997</v>
      </c>
      <c r="L11" s="8"/>
      <c r="M11" s="8"/>
      <c r="N11" s="8"/>
      <c r="O11" s="8"/>
    </row>
    <row r="12" spans="1:20" x14ac:dyDescent="0.25">
      <c r="A12" s="6">
        <v>9</v>
      </c>
      <c r="B12" s="12" t="s">
        <v>11</v>
      </c>
      <c r="C12" s="18" t="s">
        <v>27</v>
      </c>
      <c r="D12" s="13">
        <f>D6/D10</f>
        <v>0.13832480726428434</v>
      </c>
      <c r="E12" s="13">
        <f t="shared" ref="E12:O12" si="4">E6/E10</f>
        <v>0.17488416256329964</v>
      </c>
      <c r="F12" s="13">
        <f t="shared" si="4"/>
        <v>0.16021412093664505</v>
      </c>
      <c r="G12" s="13">
        <f t="shared" si="4"/>
        <v>0.12861467103308036</v>
      </c>
      <c r="H12" s="13">
        <f t="shared" si="4"/>
        <v>0.11855699177381722</v>
      </c>
      <c r="I12" s="13">
        <f t="shared" si="4"/>
        <v>0.10304277090107386</v>
      </c>
      <c r="J12" s="13">
        <f t="shared" si="4"/>
        <v>9.3590996957221298E-2</v>
      </c>
      <c r="K12" s="13">
        <f t="shared" si="4"/>
        <v>9.1522314550234865E-2</v>
      </c>
      <c r="L12" s="13">
        <f t="shared" si="4"/>
        <v>9.0064584572577516E-2</v>
      </c>
      <c r="M12" s="13">
        <f t="shared" si="4"/>
        <v>8.8994360890171667E-2</v>
      </c>
      <c r="N12" s="13">
        <f t="shared" si="4"/>
        <v>9.8547541678237718E-2</v>
      </c>
      <c r="O12" s="13">
        <f t="shared" si="4"/>
        <v>0.12706157591496128</v>
      </c>
    </row>
    <row r="13" spans="1:20" x14ac:dyDescent="0.25">
      <c r="A13" s="6">
        <v>10</v>
      </c>
      <c r="B13" s="12" t="s">
        <v>12</v>
      </c>
      <c r="C13" s="18" t="s">
        <v>27</v>
      </c>
      <c r="D13" s="13">
        <f>D7/D11</f>
        <v>0.13211342985215679</v>
      </c>
      <c r="E13" s="13">
        <f t="shared" ref="E13:K13" si="5">E7/E11</f>
        <v>0.17052851723948428</v>
      </c>
      <c r="F13" s="13">
        <f t="shared" si="5"/>
        <v>0.17773553109817808</v>
      </c>
      <c r="G13" s="13">
        <f t="shared" si="5"/>
        <v>0.17595006076660288</v>
      </c>
      <c r="H13" s="13">
        <f t="shared" si="5"/>
        <v>0.17852690149300107</v>
      </c>
      <c r="I13" s="13">
        <f t="shared" si="5"/>
        <v>0.17282693011833863</v>
      </c>
      <c r="J13" s="13">
        <f t="shared" si="5"/>
        <v>0.16906822670253635</v>
      </c>
      <c r="K13" s="13">
        <f t="shared" si="5"/>
        <v>0.17680231257891113</v>
      </c>
      <c r="L13" s="6"/>
      <c r="M13" s="6"/>
      <c r="N13" s="6"/>
      <c r="O13" s="6"/>
    </row>
    <row r="14" spans="1:20" ht="18.75" x14ac:dyDescent="0.25">
      <c r="A14" s="20">
        <v>11</v>
      </c>
      <c r="B14" s="21" t="s">
        <v>36</v>
      </c>
      <c r="C14" s="17" t="s">
        <v>26</v>
      </c>
      <c r="D14" s="22">
        <f t="shared" ref="D14:J14" si="6">$O$12*D11-D7</f>
        <v>-109.89684649400215</v>
      </c>
      <c r="E14" s="22">
        <f t="shared" si="6"/>
        <v>-1650.6293543616339</v>
      </c>
      <c r="F14" s="22">
        <f t="shared" si="6"/>
        <v>-2870.4754428018969</v>
      </c>
      <c r="G14" s="22">
        <f t="shared" si="6"/>
        <v>-3565.3523898668245</v>
      </c>
      <c r="H14" s="22">
        <f t="shared" si="6"/>
        <v>-4720.9657837112754</v>
      </c>
      <c r="I14" s="22">
        <f t="shared" si="6"/>
        <v>-4997.304784359465</v>
      </c>
      <c r="J14" s="22">
        <f t="shared" si="6"/>
        <v>-5302.3090438598701</v>
      </c>
      <c r="K14" s="23">
        <f>$O$12*K11-K7</f>
        <v>-7111.5585946157444</v>
      </c>
      <c r="L14" s="20"/>
      <c r="M14" s="20"/>
      <c r="N14" s="20"/>
      <c r="O14" s="20"/>
    </row>
    <row r="15" spans="1:20" x14ac:dyDescent="0.25">
      <c r="A15" s="10">
        <v>12</v>
      </c>
      <c r="B15" s="10" t="s">
        <v>37</v>
      </c>
      <c r="C15" s="19" t="s">
        <v>27</v>
      </c>
      <c r="D15" s="13">
        <f>D11/D10</f>
        <v>1.2200175255930923</v>
      </c>
      <c r="E15" s="13">
        <f t="shared" ref="E15:K15" si="7">E11/E10</f>
        <v>1.1342409849302921</v>
      </c>
      <c r="F15" s="13">
        <f t="shared" si="7"/>
        <v>1.0909400377039693</v>
      </c>
      <c r="G15" s="13">
        <f>G11/G10</f>
        <v>1.0466601975237064</v>
      </c>
      <c r="H15" s="13">
        <f t="shared" si="7"/>
        <v>1.0399791334670585</v>
      </c>
      <c r="I15" s="13">
        <f t="shared" si="7"/>
        <v>1.0242494835756681</v>
      </c>
      <c r="J15" s="13">
        <f t="shared" si="7"/>
        <v>1.0263746536917457</v>
      </c>
      <c r="K15" s="13">
        <f t="shared" si="7"/>
        <v>0.96652906501138303</v>
      </c>
      <c r="L15" s="13"/>
      <c r="M15" s="13"/>
      <c r="N15" s="13"/>
      <c r="O15" s="13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шаблон тест</vt:lpstr>
      <vt:lpstr>Нагрузка</vt:lpstr>
      <vt:lpstr>Инфолист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2016-11-29T10:24:07Z</dcterms:modified>
</cp:coreProperties>
</file>