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20490" windowHeight="7095"/>
  </bookViews>
  <sheets>
    <sheet name="шаблон тест" sheetId="14" r:id="rId1"/>
    <sheet name="Нагрузка" sheetId="8" r:id="rId2"/>
    <sheet name="Инфолист" sheetId="11" r:id="rId3"/>
  </sheets>
  <calcPr calcId="144525"/>
</workbook>
</file>

<file path=xl/calcChain.xml><?xml version="1.0" encoding="utf-8"?>
<calcChain xmlns="http://schemas.openxmlformats.org/spreadsheetml/2006/main">
  <c r="D15" i="11" l="1"/>
  <c r="D11" i="11"/>
  <c r="D10" i="11"/>
  <c r="E10" i="11" s="1"/>
  <c r="F10" i="11" s="1"/>
  <c r="D7" i="11"/>
  <c r="E7" i="11" s="1"/>
  <c r="D6" i="11"/>
  <c r="D12" i="11" s="1"/>
  <c r="E4" i="8"/>
  <c r="E5" i="8"/>
  <c r="E6" i="8"/>
  <c r="E7" i="8"/>
  <c r="E8" i="8"/>
  <c r="E9" i="8"/>
  <c r="E3" i="8"/>
  <c r="E25" i="8"/>
  <c r="E26" i="8"/>
  <c r="E27" i="8"/>
  <c r="E28" i="8"/>
  <c r="E29" i="8"/>
  <c r="E30" i="8"/>
  <c r="E31" i="8"/>
  <c r="E32" i="8"/>
  <c r="E33" i="8"/>
  <c r="E34" i="8"/>
  <c r="E24" i="8"/>
  <c r="E23" i="8"/>
  <c r="D13" i="11" l="1"/>
  <c r="E11" i="11"/>
  <c r="G10" i="11"/>
  <c r="H10" i="11" s="1"/>
  <c r="I10" i="11" s="1"/>
  <c r="J10" i="11" s="1"/>
  <c r="K10" i="11" s="1"/>
  <c r="L10" i="11" s="1"/>
  <c r="M10" i="11" s="1"/>
  <c r="N10" i="11" s="1"/>
  <c r="O10" i="11" s="1"/>
  <c r="F7" i="11"/>
  <c r="E6" i="11"/>
  <c r="M3" i="8"/>
  <c r="M4" i="8"/>
  <c r="M5" i="8"/>
  <c r="M6" i="8"/>
  <c r="M7" i="8"/>
  <c r="M8" i="8"/>
  <c r="M9" i="8"/>
  <c r="M2" i="8"/>
  <c r="F11" i="11" l="1"/>
  <c r="E15" i="11"/>
  <c r="E13" i="11"/>
  <c r="F6" i="11"/>
  <c r="E12" i="11"/>
  <c r="G7" i="11"/>
  <c r="F13" i="11"/>
  <c r="G23" i="8"/>
  <c r="C23" i="8"/>
  <c r="D23" i="8" s="1"/>
  <c r="G11" i="11" l="1"/>
  <c r="F15" i="11"/>
  <c r="G13" i="11"/>
  <c r="H7" i="11"/>
  <c r="G6" i="11"/>
  <c r="F12" i="11"/>
  <c r="C24" i="8"/>
  <c r="C2" i="8"/>
  <c r="C3" i="8" s="1"/>
  <c r="E2" i="8"/>
  <c r="H11" i="11" l="1"/>
  <c r="H13" i="11" s="1"/>
  <c r="G15" i="11"/>
  <c r="I7" i="11"/>
  <c r="G12" i="11"/>
  <c r="H6" i="11"/>
  <c r="G3" i="8"/>
  <c r="D3" i="8"/>
  <c r="C4" i="8"/>
  <c r="D2" i="8"/>
  <c r="G2" i="8"/>
  <c r="G24" i="8"/>
  <c r="D24" i="8"/>
  <c r="C25" i="8"/>
  <c r="I11" i="11" l="1"/>
  <c r="H15" i="11"/>
  <c r="J7" i="11"/>
  <c r="I13" i="11"/>
  <c r="I6" i="11"/>
  <c r="H12" i="11"/>
  <c r="C5" i="8"/>
  <c r="D4" i="8"/>
  <c r="G4" i="8"/>
  <c r="G25" i="8"/>
  <c r="D25" i="8"/>
  <c r="C26" i="8"/>
  <c r="J11" i="11" l="1"/>
  <c r="I15" i="11"/>
  <c r="J6" i="11"/>
  <c r="I12" i="11"/>
  <c r="K7" i="11"/>
  <c r="J13" i="11"/>
  <c r="G5" i="8"/>
  <c r="D26" i="8"/>
  <c r="C27" i="8"/>
  <c r="G26" i="8"/>
  <c r="D5" i="8"/>
  <c r="C6" i="8"/>
  <c r="R9" i="11" l="1"/>
  <c r="K11" i="11"/>
  <c r="K15" i="11" s="1"/>
  <c r="J15" i="11"/>
  <c r="K6" i="11"/>
  <c r="J12" i="11"/>
  <c r="G6" i="8"/>
  <c r="C7" i="8"/>
  <c r="D6" i="8"/>
  <c r="D27" i="8"/>
  <c r="C28" i="8"/>
  <c r="G27" i="8"/>
  <c r="R10" i="11" l="1"/>
  <c r="K13" i="11"/>
  <c r="R8" i="11" s="1"/>
  <c r="K12" i="11"/>
  <c r="L6" i="11"/>
  <c r="C8" i="8"/>
  <c r="D7" i="8"/>
  <c r="G28" i="8"/>
  <c r="D28" i="8"/>
  <c r="C29" i="8"/>
  <c r="G7" i="8"/>
  <c r="L12" i="11" l="1"/>
  <c r="M6" i="11"/>
  <c r="G8" i="8"/>
  <c r="G9" i="8"/>
  <c r="G29" i="8"/>
  <c r="D29" i="8"/>
  <c r="C30" i="8"/>
  <c r="D8" i="8"/>
  <c r="C9" i="8"/>
  <c r="D9" i="8" s="1"/>
  <c r="N6" i="11" l="1"/>
  <c r="M12" i="11"/>
  <c r="G30" i="8"/>
  <c r="C31" i="8"/>
  <c r="D30" i="8"/>
  <c r="O6" i="11" l="1"/>
  <c r="O12" i="11" s="1"/>
  <c r="N12" i="11"/>
  <c r="C32" i="8"/>
  <c r="D31" i="8"/>
  <c r="G31" i="8"/>
  <c r="D14" i="11" l="1"/>
  <c r="H14" i="11"/>
  <c r="E14" i="11"/>
  <c r="I14" i="11"/>
  <c r="S8" i="11"/>
  <c r="S9" i="11" s="1"/>
  <c r="T9" i="11" s="1"/>
  <c r="F14" i="11"/>
  <c r="J14" i="11"/>
  <c r="K14" i="11"/>
  <c r="G14" i="11"/>
  <c r="G32" i="8"/>
  <c r="D32" i="8"/>
  <c r="C33" i="8"/>
  <c r="D33" i="8" l="1"/>
  <c r="C34" i="8"/>
  <c r="D34" i="8" s="1"/>
  <c r="G34" i="8"/>
  <c r="G33" i="8"/>
</calcChain>
</file>

<file path=xl/sharedStrings.xml><?xml version="1.0" encoding="utf-8"?>
<sst xmlns="http://schemas.openxmlformats.org/spreadsheetml/2006/main" count="191" uniqueCount="48">
  <si>
    <t>Период</t>
  </si>
  <si>
    <t>Весь доход</t>
  </si>
  <si>
    <t>Выплаченый НДС</t>
  </si>
  <si>
    <t>Выплаченый НДС(с нар.)</t>
  </si>
  <si>
    <t>Весь доход(с нар.)</t>
  </si>
  <si>
    <t>Нагрузка</t>
  </si>
  <si>
    <t>Весь КТО</t>
  </si>
  <si>
    <t>KPN</t>
  </si>
  <si>
    <t>Ostal'noe</t>
  </si>
  <si>
    <t>Сумма</t>
  </si>
  <si>
    <t xml:space="preserve">    </t>
  </si>
  <si>
    <t>Налоговая нагрузка 2015</t>
  </si>
  <si>
    <t>Налоговая нагрузка 2016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</si>
  <si>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</si>
  <si>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</si>
  <si>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</si>
  <si>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</si>
  <si>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</si>
  <si>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</si>
  <si>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</si>
  <si>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</si>
  <si>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</si>
  <si>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</si>
  <si>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</si>
  <si>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</si>
  <si>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ед.изм</t>
  </si>
  <si>
    <t>тыс.тг</t>
  </si>
  <si>
    <t>%</t>
  </si>
  <si>
    <t>Налоги, 2015 (нар.) тыс.тг</t>
  </si>
  <si>
    <t>Налоги, 2016 (нар.) тыс.тг</t>
  </si>
  <si>
    <t>Доход, 2015 тыс.тг</t>
  </si>
  <si>
    <t>Доход, 2016 тыс.тг</t>
  </si>
  <si>
    <t>Доход, 2015 (нар.) тыс.тг</t>
  </si>
  <si>
    <t>Доход, 2016 (нар.) тыс.тг</t>
  </si>
  <si>
    <t>Налоги, 2015  тыс.тг</t>
  </si>
  <si>
    <t>Налоги, 2016  тыс.тг</t>
  </si>
  <si>
    <t>Ресурс для оптимизации</t>
  </si>
  <si>
    <t>Отклонение по доходам</t>
  </si>
  <si>
    <t>Год</t>
  </si>
  <si>
    <t>Завод</t>
  </si>
  <si>
    <t>МЕСЯЦ</t>
  </si>
  <si>
    <t>Налоги, тыс.тг</t>
  </si>
  <si>
    <t>Налоги, (нарас.) тыс.тг</t>
  </si>
  <si>
    <t>Доход, тыс.тг</t>
  </si>
  <si>
    <t>Доход, (нарас.) тыс.тг</t>
  </si>
  <si>
    <t>Налоговая нагрузка</t>
  </si>
  <si>
    <t>АО ЭМГ</t>
  </si>
  <si>
    <t>Реальные данные к показателю Налоговая нагрузка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</si>
</sst>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41">
    <xf numFmtId="0" fontId="0" fillId="0" borderId="0" xfId="0"/>
    <xf numFmtId="4" fontId="0" fillId="0" borderId="0" xfId="0" applyNumberFormat="1"/>
    <xf numFmtId="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4" fontId="0" fillId="0" borderId="1" xfId="0" applyNumberFormat="1" applyBorder="1"/>
    <xf numFmtId="0" fontId="0" fillId="0" borderId="0" xfId="0" applyNumberFormat="1"/>
    <xf numFmtId="0" fontId="0" fillId="0" borderId="1" xfId="0" applyBorder="1"/>
    <xf numFmtId="4" fontId="0" fillId="0" borderId="0" xfId="0" applyNumberFormat="1" applyFill="1" applyBorder="1"/>
    <xf numFmtId="3" fontId="0" fillId="0" borderId="1" xfId="0" applyNumberFormat="1" applyBorder="1"/>
    <xf numFmtId="3" fontId="0" fillId="0" borderId="0" xfId="0" applyNumberFormat="1"/>
    <xf numFmtId="0" fontId="0" fillId="0" borderId="2" xfId="0" applyFill="1" applyBorder="1"/>
    <xf numFmtId="164" fontId="0" fillId="0" borderId="0" xfId="0" applyNumberFormat="1"/>
    <xf numFmtId="0" fontId="0" fillId="0" borderId="1" xfId="0" applyFill="1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3" fontId="0" fillId="0" borderId="1" xfId="0" applyNumberFormat="1" applyBorder="1" applyAlignment="1">
      <alignment vertical="center"/>
    </xf>
    <xf numFmtId="3" fontId="2" fillId="2" borderId="1" xfId="0" applyNumberFormat="1" applyFont="1" applyFill="1" applyBorder="1" applyAlignment="1">
      <alignment vertical="center"/>
    </xf>
    <xf numFmtId="0" fontId="3" fillId="0" borderId="0" xfId="1"/>
    <xf numFmtId="0" fontId="1" fillId="0" borderId="1" xfId="1" applyFont="1" applyFill="1" applyBorder="1" applyAlignment="1">
      <alignment horizontal="center"/>
    </xf>
    <xf numFmtId="0" fontId="1" fillId="4" borderId="1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4" fillId="0" borderId="0" xfId="1" applyFont="1" applyAlignment="1">
      <alignment horizontal="center"/>
    </xf>
    <xf numFmtId="0" fontId="0" fillId="0" borderId="1" xfId="1" applyFont="1" applyFill="1" applyBorder="1"/>
    <xf numFmtId="0" fontId="0" fillId="5" borderId="1" xfId="0" applyFill="1" applyBorder="1"/>
    <xf numFmtId="4" fontId="0" fillId="5" borderId="1" xfId="0" applyNumberFormat="1" applyFill="1" applyBorder="1"/>
    <xf numFmtId="10" fontId="0" fillId="0" borderId="1" xfId="0" applyNumberFormat="1" applyBorder="1"/>
    <xf numFmtId="0" fontId="0" fillId="6" borderId="1" xfId="0" applyFill="1" applyBorder="1"/>
    <xf numFmtId="4" fontId="0" fillId="6" borderId="1" xfId="0" applyNumberFormat="1" applyFill="1" applyBorder="1"/>
    <xf numFmtId="0" fontId="0" fillId="7" borderId="1" xfId="0" applyFill="1" applyBorder="1"/>
    <xf numFmtId="4" fontId="0" fillId="7" borderId="1" xfId="0" applyNumberFormat="1" applyFill="1" applyBorder="1"/>
    <xf numFmtId="0" fontId="0" fillId="8" borderId="1" xfId="0" applyFill="1" applyBorder="1"/>
    <xf numFmtId="4" fontId="0" fillId="8" borderId="1" xfId="0" applyNumberFormat="1" applyFill="1" applyBorder="1"/>
    <xf numFmtId="0" fontId="0" fillId="9" borderId="1" xfId="0" applyFill="1" applyBorder="1"/>
    <xf numFmtId="4" fontId="0" fillId="9" borderId="1" xfId="0" applyNumberFormat="1" applyFill="1" applyBorder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АНАЛИЗ</a:t>
            </a:r>
          </a:p>
          <a:p>
            <a:pPr>
              <a:defRPr/>
            </a:pPr>
            <a:r>
              <a:rPr lang="ru-RU"/>
              <a:t>налоговой нагрузки</a:t>
            </a:r>
          </a:p>
        </c:rich>
      </c:tx>
      <c:layout>
        <c:manualLayout>
          <c:xMode val="edge"/>
          <c:yMode val="edge"/>
          <c:x val="0.4184730996845431"/>
          <c:y val="7.2494873984500939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2630937431266135"/>
          <c:y val="1.4746713185162182E-2"/>
          <c:w val="0.76026108530425252"/>
          <c:h val="0.547438476397495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Инфолист!$B$4</c:f>
              <c:strCache>
                <c:ptCount val="1"/>
                <c:pt idx="0">
                  <c:v>Налоги, 2015  тыс.тг</c:v>
                </c:pt>
              </c:strCache>
            </c:strRef>
          </c:tx>
          <c:invertIfNegative val="0"/>
          <c:cat>
            <c:strRef>
              <c:f>Инфолист!$D$3:$O$3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Инфолист!$D$4:$O$4</c:f>
              <c:numCache>
                <c:formatCode>#,##0</c:formatCode>
                <c:ptCount val="12"/>
                <c:pt idx="0">
                  <c:v>2466.42804179</c:v>
                </c:pt>
                <c:pt idx="1">
                  <c:v>3388.6896475900003</c:v>
                </c:pt>
                <c:pt idx="2">
                  <c:v>2463.8405332800003</c:v>
                </c:pt>
                <c:pt idx="3">
                  <c:v>642.54128170000001</c:v>
                </c:pt>
                <c:pt idx="4">
                  <c:v>1495.7789828699999</c:v>
                </c:pt>
                <c:pt idx="5">
                  <c:v>527.99275741000008</c:v>
                </c:pt>
                <c:pt idx="6">
                  <c:v>524.72376731999998</c:v>
                </c:pt>
                <c:pt idx="7">
                  <c:v>2028.3212736600001</c:v>
                </c:pt>
                <c:pt idx="8">
                  <c:v>1764.3070405000001</c:v>
                </c:pt>
                <c:pt idx="9">
                  <c:v>1498.7261884500001</c:v>
                </c:pt>
                <c:pt idx="10">
                  <c:v>3950.5685661900002</c:v>
                </c:pt>
                <c:pt idx="11">
                  <c:v>8872.4795507099989</c:v>
                </c:pt>
              </c:numCache>
            </c:numRef>
          </c:val>
        </c:ser>
        <c:ser>
          <c:idx val="1"/>
          <c:order val="1"/>
          <c:tx>
            <c:strRef>
              <c:f>Инфолист!$B$5</c:f>
              <c:strCache>
                <c:ptCount val="1"/>
                <c:pt idx="0">
                  <c:v>Налоги, 2016  тыс.тг</c:v>
                </c:pt>
              </c:strCache>
            </c:strRef>
          </c:tx>
          <c:invertIfNegative val="0"/>
          <c:cat>
            <c:strRef>
              <c:f>Инфолист!$D$3:$O$3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Инфолист!$D$5:$O$5</c:f>
              <c:numCache>
                <c:formatCode>#,##0</c:formatCode>
                <c:ptCount val="12"/>
                <c:pt idx="0">
                  <c:v>2873.9645882</c:v>
                </c:pt>
                <c:pt idx="1">
                  <c:v>3601.74701547</c:v>
                </c:pt>
                <c:pt idx="2">
                  <c:v>3592.2903015700003</c:v>
                </c:pt>
                <c:pt idx="3">
                  <c:v>2763.73079327</c:v>
                </c:pt>
                <c:pt idx="4">
                  <c:v>3544.7185131399997</c:v>
                </c:pt>
                <c:pt idx="5">
                  <c:v>2495.2227823600001</c:v>
                </c:pt>
                <c:pt idx="6">
                  <c:v>2469.0415990400002</c:v>
                </c:pt>
                <c:pt idx="7">
                  <c:v>3937.1570300100002</c:v>
                </c:pt>
              </c:numCache>
            </c:numRef>
          </c:val>
        </c:ser>
        <c:ser>
          <c:idx val="2"/>
          <c:order val="2"/>
          <c:tx>
            <c:strRef>
              <c:f>Инфолист!$B$6</c:f>
              <c:strCache>
                <c:ptCount val="1"/>
                <c:pt idx="0">
                  <c:v>Налоги, 2015 (нар.) тыс.тг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Инфолист!$D$3:$O$3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Инфолист!$D$6:$O$6</c:f>
              <c:numCache>
                <c:formatCode>#,##0</c:formatCode>
                <c:ptCount val="12"/>
                <c:pt idx="0">
                  <c:v>2466.42804179</c:v>
                </c:pt>
                <c:pt idx="1">
                  <c:v>5855.1176893800002</c:v>
                </c:pt>
                <c:pt idx="2">
                  <c:v>8318.9582226599996</c:v>
                </c:pt>
                <c:pt idx="3">
                  <c:v>8961.4995043599993</c:v>
                </c:pt>
                <c:pt idx="4">
                  <c:v>10457.27848723</c:v>
                </c:pt>
                <c:pt idx="5">
                  <c:v>10985.27124464</c:v>
                </c:pt>
                <c:pt idx="6">
                  <c:v>11509.99501196</c:v>
                </c:pt>
                <c:pt idx="7">
                  <c:v>13538.31628562</c:v>
                </c:pt>
                <c:pt idx="8">
                  <c:v>15302.62332612</c:v>
                </c:pt>
                <c:pt idx="9">
                  <c:v>16801.34951457</c:v>
                </c:pt>
                <c:pt idx="10">
                  <c:v>20751.918080759999</c:v>
                </c:pt>
                <c:pt idx="11">
                  <c:v>29624.397631469998</c:v>
                </c:pt>
              </c:numCache>
            </c:numRef>
          </c:val>
        </c:ser>
        <c:ser>
          <c:idx val="3"/>
          <c:order val="3"/>
          <c:tx>
            <c:strRef>
              <c:f>Инфолист!$B$7</c:f>
              <c:strCache>
                <c:ptCount val="1"/>
                <c:pt idx="0">
                  <c:v>Налоги, 2016 (нар.) тыс.тг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Инфолист!$D$3:$O$3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Инфолист!$D$7:$O$7</c:f>
              <c:numCache>
                <c:formatCode>#,##0</c:formatCode>
                <c:ptCount val="12"/>
                <c:pt idx="0">
                  <c:v>2873.9645882</c:v>
                </c:pt>
                <c:pt idx="1">
                  <c:v>6475.7116036699999</c:v>
                </c:pt>
                <c:pt idx="2">
                  <c:v>10068.00190524</c:v>
                </c:pt>
                <c:pt idx="3">
                  <c:v>12831.732698510001</c:v>
                </c:pt>
                <c:pt idx="4">
                  <c:v>16376.451211650001</c:v>
                </c:pt>
                <c:pt idx="5">
                  <c:v>18871.673994010001</c:v>
                </c:pt>
                <c:pt idx="6">
                  <c:v>21340.715593050001</c:v>
                </c:pt>
                <c:pt idx="7">
                  <c:v>25277.87262306</c:v>
                </c:pt>
              </c:numCache>
            </c:numRef>
          </c:val>
        </c:ser>
        <c:ser>
          <c:idx val="4"/>
          <c:order val="4"/>
          <c:tx>
            <c:strRef>
              <c:f>Инфолист!$B$8</c:f>
              <c:strCache>
                <c:ptCount val="1"/>
                <c:pt idx="0">
                  <c:v>Доход, 2015 тыс.тг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Инфолист!$D$3:$O$3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Инфолист!$D$8:$O$8</c:f>
              <c:numCache>
                <c:formatCode>#,##0</c:formatCode>
                <c:ptCount val="12"/>
                <c:pt idx="0">
                  <c:v>17830.699283590002</c:v>
                </c:pt>
                <c:pt idx="1">
                  <c:v>15649.27742534</c:v>
                </c:pt>
                <c:pt idx="2">
                  <c:v>18444.024583999992</c:v>
                </c:pt>
                <c:pt idx="3">
                  <c:v>17753.115884900009</c:v>
                </c:pt>
                <c:pt idx="4">
                  <c:v>18527.537231590013</c:v>
                </c:pt>
                <c:pt idx="5">
                  <c:v>18404.194989499985</c:v>
                </c:pt>
                <c:pt idx="6">
                  <c:v>16373.011957050003</c:v>
                </c:pt>
                <c:pt idx="7">
                  <c:v>24941.80460626999</c:v>
                </c:pt>
                <c:pt idx="8">
                  <c:v>21983.555602619996</c:v>
                </c:pt>
                <c:pt idx="9">
                  <c:v>18883.948420669982</c:v>
                </c:pt>
                <c:pt idx="10">
                  <c:v>21786.564652600038</c:v>
                </c:pt>
                <c:pt idx="11">
                  <c:v>22572.196158390016</c:v>
                </c:pt>
              </c:numCache>
            </c:numRef>
          </c:val>
        </c:ser>
        <c:ser>
          <c:idx val="5"/>
          <c:order val="5"/>
          <c:tx>
            <c:strRef>
              <c:f>Инфолист!$B$9</c:f>
              <c:strCache>
                <c:ptCount val="1"/>
                <c:pt idx="0">
                  <c:v>Доход, 2016 тыс.тг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Инфолист!$D$3:$O$3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Инфолист!$D$9:$O$9</c:f>
              <c:numCache>
                <c:formatCode>#,##0</c:formatCode>
                <c:ptCount val="12"/>
                <c:pt idx="0">
                  <c:v>21753.765619559999</c:v>
                </c:pt>
                <c:pt idx="1">
                  <c:v>16220.596138220002</c:v>
                </c:pt>
                <c:pt idx="2">
                  <c:v>18671.610170470001</c:v>
                </c:pt>
                <c:pt idx="3">
                  <c:v>16282.293299979996</c:v>
                </c:pt>
                <c:pt idx="4">
                  <c:v>18802.734832239988</c:v>
                </c:pt>
                <c:pt idx="5">
                  <c:v>17463.058880970017</c:v>
                </c:pt>
                <c:pt idx="6">
                  <c:v>17031.406418160004</c:v>
                </c:pt>
                <c:pt idx="7">
                  <c:v>16747.057195939971</c:v>
                </c:pt>
              </c:numCache>
            </c:numRef>
          </c:val>
        </c:ser>
        <c:ser>
          <c:idx val="6"/>
          <c:order val="6"/>
          <c:tx>
            <c:strRef>
              <c:f>Инфолист!$B$10</c:f>
              <c:strCache>
                <c:ptCount val="1"/>
                <c:pt idx="0">
                  <c:v>Доход, 2015 (нар.) тыс.тг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Инфолист!$D$3:$O$3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Инфолист!$D$10:$O$10</c:f>
              <c:numCache>
                <c:formatCode>#,##0</c:formatCode>
                <c:ptCount val="12"/>
                <c:pt idx="0">
                  <c:v>17830.699283590002</c:v>
                </c:pt>
                <c:pt idx="1">
                  <c:v>33479.97670893</c:v>
                </c:pt>
                <c:pt idx="2">
                  <c:v>51924.001292929992</c:v>
                </c:pt>
                <c:pt idx="3">
                  <c:v>69677.117177830005</c:v>
                </c:pt>
                <c:pt idx="4">
                  <c:v>88204.654409420022</c:v>
                </c:pt>
                <c:pt idx="5">
                  <c:v>106608.84939892001</c:v>
                </c:pt>
                <c:pt idx="6">
                  <c:v>122981.86135597</c:v>
                </c:pt>
                <c:pt idx="7">
                  <c:v>147923.66596223999</c:v>
                </c:pt>
                <c:pt idx="8">
                  <c:v>169907.22156486</c:v>
                </c:pt>
                <c:pt idx="9">
                  <c:v>188791.16998552997</c:v>
                </c:pt>
                <c:pt idx="10">
                  <c:v>210577.73463813</c:v>
                </c:pt>
                <c:pt idx="11">
                  <c:v>233149.93079652003</c:v>
                </c:pt>
              </c:numCache>
            </c:numRef>
          </c:val>
        </c:ser>
        <c:ser>
          <c:idx val="7"/>
          <c:order val="7"/>
          <c:tx>
            <c:strRef>
              <c:f>Инфолист!$B$11</c:f>
              <c:strCache>
                <c:ptCount val="1"/>
                <c:pt idx="0">
                  <c:v>Доход, 2016 (нар.) тыс.тг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Инфолист!$D$3:$O$3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Инфолист!$D$11:$O$11</c:f>
              <c:numCache>
                <c:formatCode>#,##0</c:formatCode>
                <c:ptCount val="12"/>
                <c:pt idx="0">
                  <c:v>21753.765619559999</c:v>
                </c:pt>
                <c:pt idx="1">
                  <c:v>37974.361757780003</c:v>
                </c:pt>
                <c:pt idx="2">
                  <c:v>56645.971928250001</c:v>
                </c:pt>
                <c:pt idx="3">
                  <c:v>72928.265228229997</c:v>
                </c:pt>
                <c:pt idx="4">
                  <c:v>91731.000060469989</c:v>
                </c:pt>
                <c:pt idx="5">
                  <c:v>109194.05894144</c:v>
                </c:pt>
                <c:pt idx="6">
                  <c:v>126225.4653596</c:v>
                </c:pt>
                <c:pt idx="7">
                  <c:v>142972.52255553997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48"/>
        <c:axId val="39743488"/>
        <c:axId val="39745024"/>
      </c:barChart>
      <c:lineChart>
        <c:grouping val="standard"/>
        <c:varyColors val="0"/>
        <c:ser>
          <c:idx val="8"/>
          <c:order val="8"/>
          <c:tx>
            <c:strRef>
              <c:f>Инфолист!$B$12</c:f>
              <c:strCache>
                <c:ptCount val="1"/>
                <c:pt idx="0">
                  <c:v>Налоговая нагрузка 2015</c:v>
                </c:pt>
              </c:strCache>
            </c:strRef>
          </c:tx>
          <c:spPr>
            <a:ln w="50800">
              <a:solidFill>
                <a:srgbClr val="002060"/>
              </a:solidFill>
              <a:prstDash val="sysDot"/>
            </a:ln>
          </c:spPr>
          <c:marker>
            <c:symbol val="none"/>
          </c:marker>
          <c:dLbls>
            <c:dLbl>
              <c:idx val="11"/>
              <c:layout>
                <c:manualLayout>
                  <c:x val="-1.4576213799772175E-2"/>
                  <c:y val="-3.8663932791733836E-2"/>
                </c:manualLayout>
              </c:layout>
              <c:spPr>
                <a:solidFill>
                  <a:srgbClr val="FFFF00"/>
                </a:solidFill>
              </c:spPr>
              <c:txPr>
                <a:bodyPr/>
                <a:lstStyle/>
                <a:p>
                  <a:pPr>
                    <a:defRPr b="1">
                      <a:solidFill>
                        <a:srgbClr val="002060"/>
                      </a:solidFill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Инфолист!$D$3:$O$3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Инфолист!$D$12:$O$12</c:f>
              <c:numCache>
                <c:formatCode>0.0%</c:formatCode>
                <c:ptCount val="12"/>
                <c:pt idx="0">
                  <c:v>0.13832480726428434</c:v>
                </c:pt>
                <c:pt idx="1">
                  <c:v>0.17488416256329964</c:v>
                </c:pt>
                <c:pt idx="2">
                  <c:v>0.16021412093664505</c:v>
                </c:pt>
                <c:pt idx="3">
                  <c:v>0.12861467103308036</c:v>
                </c:pt>
                <c:pt idx="4">
                  <c:v>0.11855699177381722</c:v>
                </c:pt>
                <c:pt idx="5">
                  <c:v>0.10304277090107386</c:v>
                </c:pt>
                <c:pt idx="6">
                  <c:v>9.3590996957221298E-2</c:v>
                </c:pt>
                <c:pt idx="7">
                  <c:v>9.1522314550234865E-2</c:v>
                </c:pt>
                <c:pt idx="8">
                  <c:v>9.0064584572577516E-2</c:v>
                </c:pt>
                <c:pt idx="9">
                  <c:v>8.8994360890171667E-2</c:v>
                </c:pt>
                <c:pt idx="10">
                  <c:v>9.8547541678237718E-2</c:v>
                </c:pt>
                <c:pt idx="11">
                  <c:v>0.12706157591496128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Инфолист!$B$13</c:f>
              <c:strCache>
                <c:ptCount val="1"/>
                <c:pt idx="0">
                  <c:v>Налоговая нагрузка 2016</c:v>
                </c:pt>
              </c:strCache>
            </c:strRef>
          </c:tx>
          <c:spPr>
            <a:ln w="5080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7"/>
              <c:layout>
                <c:manualLayout>
                  <c:x val="-4.3728641399317595E-3"/>
                  <c:y val="-3.624743699225047E-2"/>
                </c:manualLayout>
              </c:layout>
              <c:spPr>
                <a:solidFill>
                  <a:srgbClr val="FFFF00"/>
                </a:solidFill>
              </c:spPr>
              <c:txPr>
                <a:bodyPr/>
                <a:lstStyle/>
                <a:p>
                  <a:pPr>
                    <a:defRPr b="1">
                      <a:solidFill>
                        <a:srgbClr val="FF0000"/>
                      </a:solidFill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Инфолист!$D$3:$O$3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Инфолист!$D$13:$O$13</c:f>
              <c:numCache>
                <c:formatCode>0.0%</c:formatCode>
                <c:ptCount val="12"/>
                <c:pt idx="0">
                  <c:v>0.13211342985215679</c:v>
                </c:pt>
                <c:pt idx="1">
                  <c:v>0.17052851723948428</c:v>
                </c:pt>
                <c:pt idx="2">
                  <c:v>0.17773553109817808</c:v>
                </c:pt>
                <c:pt idx="3">
                  <c:v>0.17595006076660288</c:v>
                </c:pt>
                <c:pt idx="4">
                  <c:v>0.17852690149300107</c:v>
                </c:pt>
                <c:pt idx="5">
                  <c:v>0.17282693011833863</c:v>
                </c:pt>
                <c:pt idx="6">
                  <c:v>0.16906822670253635</c:v>
                </c:pt>
                <c:pt idx="7">
                  <c:v>0.17680231257891113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60640"/>
        <c:axId val="39746560"/>
      </c:lineChart>
      <c:catAx>
        <c:axId val="3974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745024"/>
        <c:crosses val="autoZero"/>
        <c:auto val="1"/>
        <c:lblAlgn val="ctr"/>
        <c:lblOffset val="100"/>
        <c:noMultiLvlLbl val="0"/>
      </c:catAx>
      <c:valAx>
        <c:axId val="39745024"/>
        <c:scaling>
          <c:orientation val="minMax"/>
          <c:max val="10000"/>
        </c:scaling>
        <c:delete val="0"/>
        <c:axPos val="l"/>
        <c:numFmt formatCode="#,##0" sourceLinked="1"/>
        <c:majorTickMark val="out"/>
        <c:minorTickMark val="none"/>
        <c:tickLblPos val="nextTo"/>
        <c:crossAx val="39743488"/>
        <c:crosses val="autoZero"/>
        <c:crossBetween val="between"/>
        <c:majorUnit val="2000"/>
      </c:valAx>
      <c:valAx>
        <c:axId val="39746560"/>
        <c:scaling>
          <c:orientation val="minMax"/>
          <c:max val="0.2"/>
          <c:min val="8.0000000000000016E-2"/>
        </c:scaling>
        <c:delete val="0"/>
        <c:axPos val="r"/>
        <c:numFmt formatCode="0.0%" sourceLinked="1"/>
        <c:majorTickMark val="out"/>
        <c:minorTickMark val="none"/>
        <c:tickLblPos val="nextTo"/>
        <c:crossAx val="39760640"/>
        <c:crosses val="max"/>
        <c:crossBetween val="between"/>
        <c:majorUnit val="4.0000000000000008E-2"/>
      </c:valAx>
      <c:catAx>
        <c:axId val="39760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74656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Инфолист!$B$8</c:f>
              <c:strCache>
                <c:ptCount val="1"/>
                <c:pt idx="0">
                  <c:v>Доход, 2015 тыс.тг</c:v>
                </c:pt>
              </c:strCache>
            </c:strRef>
          </c:tx>
          <c:invertIfNegative val="0"/>
          <c:cat>
            <c:strRef>
              <c:f>Инфолист!$D$3:$O$3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Инфолист!$D$8:$O$8</c:f>
              <c:numCache>
                <c:formatCode>#,##0</c:formatCode>
                <c:ptCount val="12"/>
                <c:pt idx="0">
                  <c:v>17830.699283590002</c:v>
                </c:pt>
                <c:pt idx="1">
                  <c:v>15649.27742534</c:v>
                </c:pt>
                <c:pt idx="2">
                  <c:v>18444.024583999992</c:v>
                </c:pt>
                <c:pt idx="3">
                  <c:v>17753.115884900009</c:v>
                </c:pt>
                <c:pt idx="4">
                  <c:v>18527.537231590013</c:v>
                </c:pt>
                <c:pt idx="5">
                  <c:v>18404.194989499985</c:v>
                </c:pt>
                <c:pt idx="6">
                  <c:v>16373.011957050003</c:v>
                </c:pt>
                <c:pt idx="7">
                  <c:v>24941.80460626999</c:v>
                </c:pt>
                <c:pt idx="8">
                  <c:v>21983.555602619996</c:v>
                </c:pt>
                <c:pt idx="9">
                  <c:v>18883.948420669982</c:v>
                </c:pt>
                <c:pt idx="10">
                  <c:v>21786.564652600038</c:v>
                </c:pt>
                <c:pt idx="11">
                  <c:v>22572.196158390016</c:v>
                </c:pt>
              </c:numCache>
            </c:numRef>
          </c:val>
        </c:ser>
        <c:ser>
          <c:idx val="1"/>
          <c:order val="1"/>
          <c:tx>
            <c:strRef>
              <c:f>Инфолист!$B$9</c:f>
              <c:strCache>
                <c:ptCount val="1"/>
                <c:pt idx="0">
                  <c:v>Доход, 2016 тыс.тг</c:v>
                </c:pt>
              </c:strCache>
            </c:strRef>
          </c:tx>
          <c:invertIfNegative val="0"/>
          <c:cat>
            <c:strRef>
              <c:f>Инфолист!$D$3:$O$3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Инфолист!$D$9:$O$9</c:f>
              <c:numCache>
                <c:formatCode>#,##0</c:formatCode>
                <c:ptCount val="12"/>
                <c:pt idx="0">
                  <c:v>21753.765619559999</c:v>
                </c:pt>
                <c:pt idx="1">
                  <c:v>16220.596138220002</c:v>
                </c:pt>
                <c:pt idx="2">
                  <c:v>18671.610170470001</c:v>
                </c:pt>
                <c:pt idx="3">
                  <c:v>16282.293299979996</c:v>
                </c:pt>
                <c:pt idx="4">
                  <c:v>18802.734832239988</c:v>
                </c:pt>
                <c:pt idx="5">
                  <c:v>17463.058880970017</c:v>
                </c:pt>
                <c:pt idx="6">
                  <c:v>17031.406418160004</c:v>
                </c:pt>
                <c:pt idx="7">
                  <c:v>16747.057195939971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515264"/>
        <c:axId val="41529344"/>
      </c:barChart>
      <c:lineChart>
        <c:grouping val="standard"/>
        <c:varyColors val="0"/>
        <c:ser>
          <c:idx val="2"/>
          <c:order val="2"/>
          <c:tx>
            <c:strRef>
              <c:f>Инфолист!$B$15</c:f>
              <c:strCache>
                <c:ptCount val="1"/>
                <c:pt idx="0">
                  <c:v>Отклонение по доходам</c:v>
                </c:pt>
              </c:strCache>
            </c:strRef>
          </c:tx>
          <c:spPr>
            <a:ln w="5080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7"/>
              <c:layout>
                <c:manualLayout>
                  <c:x val="-1.0403397897203069E-2"/>
                  <c:y val="-6.7401648094811376E-2"/>
                </c:manualLayout>
              </c:layout>
              <c:spPr>
                <a:solidFill>
                  <a:srgbClr val="FFFF00"/>
                </a:solidFill>
              </c:spPr>
              <c:txPr>
                <a:bodyPr/>
                <a:lstStyle/>
                <a:p>
                  <a:pPr>
                    <a:defRPr sz="1600" b="1">
                      <a:solidFill>
                        <a:srgbClr val="FF0000"/>
                      </a:solidFill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Инфолист!$D$3:$O$3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Инфолист!$D$15:$O$15</c:f>
              <c:numCache>
                <c:formatCode>0.0%</c:formatCode>
                <c:ptCount val="12"/>
                <c:pt idx="0">
                  <c:v>1.2200175255930923</c:v>
                </c:pt>
                <c:pt idx="1">
                  <c:v>1.1342409849302921</c:v>
                </c:pt>
                <c:pt idx="2">
                  <c:v>1.0909400377039693</c:v>
                </c:pt>
                <c:pt idx="3">
                  <c:v>1.0466601975237064</c:v>
                </c:pt>
                <c:pt idx="4">
                  <c:v>1.0399791334670585</c:v>
                </c:pt>
                <c:pt idx="5">
                  <c:v>1.0242494835756681</c:v>
                </c:pt>
                <c:pt idx="6">
                  <c:v>1.0263746536917457</c:v>
                </c:pt>
                <c:pt idx="7">
                  <c:v>0.96652906501138303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32416"/>
        <c:axId val="41530880"/>
      </c:lineChart>
      <c:catAx>
        <c:axId val="4151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529344"/>
        <c:crosses val="autoZero"/>
        <c:auto val="1"/>
        <c:lblAlgn val="ctr"/>
        <c:lblOffset val="100"/>
        <c:noMultiLvlLbl val="0"/>
      </c:catAx>
      <c:valAx>
        <c:axId val="41529344"/>
        <c:scaling>
          <c:orientation val="minMax"/>
          <c:max val="25000"/>
          <c:min val="15000"/>
        </c:scaling>
        <c:delete val="0"/>
        <c:axPos val="l"/>
        <c:numFmt formatCode="#,##0" sourceLinked="1"/>
        <c:majorTickMark val="out"/>
        <c:minorTickMark val="none"/>
        <c:tickLblPos val="nextTo"/>
        <c:crossAx val="41515264"/>
        <c:crosses val="autoZero"/>
        <c:crossBetween val="between"/>
        <c:majorUnit val="5000"/>
      </c:valAx>
      <c:valAx>
        <c:axId val="41530880"/>
        <c:scaling>
          <c:orientation val="minMax"/>
          <c:min val="0.8"/>
        </c:scaling>
        <c:delete val="0"/>
        <c:axPos val="r"/>
        <c:numFmt formatCode="0.0%" sourceLinked="1"/>
        <c:majorTickMark val="out"/>
        <c:minorTickMark val="none"/>
        <c:tickLblPos val="nextTo"/>
        <c:crossAx val="41532416"/>
        <c:crosses val="max"/>
        <c:crossBetween val="between"/>
        <c:majorUnit val="0.1"/>
      </c:valAx>
      <c:catAx>
        <c:axId val="41532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53088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63850</xdr:colOff>
      <xdr:row>16</xdr:row>
      <xdr:rowOff>94817</xdr:rowOff>
    </xdr:from>
    <xdr:to>
      <xdr:col>14</xdr:col>
      <xdr:colOff>542152</xdr:colOff>
      <xdr:row>45</xdr:row>
      <xdr:rowOff>31400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69082</xdr:colOff>
      <xdr:row>45</xdr:row>
      <xdr:rowOff>135653</xdr:rowOff>
    </xdr:from>
    <xdr:to>
      <xdr:col>14</xdr:col>
      <xdr:colOff>554752</xdr:colOff>
      <xdr:row>71</xdr:row>
      <xdr:rowOff>136072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0.00227</cdr:x>
      <cdr:y>0.09873</cdr:y>
    </cdr:from>
    <cdr:to>
      <cdr:x>0.17079</cdr:x>
      <cdr:y>0.30806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886" y="533204"/>
          <a:ext cx="1475852" cy="11304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100"/>
            <a:t>Ресурс для </a:t>
          </a:r>
        </a:p>
        <a:p xmlns:a="http://schemas.openxmlformats.org/drawingml/2006/main">
          <a:r>
            <a:rPr lang="ru-RU" sz="1100"/>
            <a:t>оптимизации</a:t>
          </a:r>
        </a:p>
        <a:p xmlns:a="http://schemas.openxmlformats.org/drawingml/2006/main">
          <a:r>
            <a:rPr lang="ru-RU" sz="1100"/>
            <a:t>налоговой нагрузки</a:t>
          </a:r>
        </a:p>
        <a:p xmlns:a="http://schemas.openxmlformats.org/drawingml/2006/main">
          <a:endParaRPr lang="ru-RU" sz="1100"/>
        </a:p>
        <a:p xmlns:a="http://schemas.openxmlformats.org/drawingml/2006/main">
          <a:r>
            <a:rPr lang="ru-RU" sz="1800" b="1"/>
            <a:t>7 112</a:t>
          </a:r>
          <a:r>
            <a:rPr lang="ru-RU" sz="1800" b="1" baseline="0"/>
            <a:t> тыс.тг</a:t>
          </a:r>
          <a:endParaRPr lang="ru-RU" sz="1800" b="1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65"/>
  <sheetViews>
    <sheetView tabSelected="1"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9.140625" style="24"/>
    <col min="2" max="2" width="11.5703125" style="24" bestFit="1" customWidth="1"/>
    <col min="3" max="4" width="9.140625" style="24"/>
    <col min="5" max="5" width="18.85546875" style="24" bestFit="1" customWidth="1"/>
    <col min="6" max="7" width="24.28515625" style="24" bestFit="1" customWidth="1"/>
    <col min="8" max="8" width="28.42578125" style="24" customWidth="1"/>
    <col min="9" max="9" width="23.5703125" style="24" bestFit="1" customWidth="1"/>
    <col min="10" max="10" width="17.85546875" style="24" bestFit="1" customWidth="1"/>
    <col min="11" max="12" width="23.7109375" style="24" bestFit="1" customWidth="1"/>
    <col min="13" max="14" width="23.5703125" style="24" bestFit="1" customWidth="1"/>
    <col min="15" max="16" width="23.85546875" style="24" bestFit="1" customWidth="1"/>
    <col min="17" max="16384" width="9.140625" style="24"/>
  </cols>
  <sheetData>
    <row r="3" spans="2:9" ht="18.75" x14ac:dyDescent="0.3">
      <c r="B3" s="28" t="s">
        <v>47</v>
      </c>
      <c r="C3" s="28"/>
      <c r="D3" s="28"/>
      <c r="E3" s="28"/>
      <c r="F3" s="28"/>
      <c r="G3" s="28"/>
      <c r="H3" s="28"/>
      <c r="I3" s="28"/>
    </row>
    <row r="5" spans="2:9" ht="21" customHeight="1" x14ac:dyDescent="0.25">
      <c r="B5" s="27" t="s">
        <v>39</v>
      </c>
      <c r="C5" s="27" t="s">
        <v>38</v>
      </c>
      <c r="D5" s="27" t="s">
        <v>40</v>
      </c>
      <c r="E5" s="26" t="s">
        <v>41</v>
      </c>
      <c r="F5" s="26" t="s">
        <v>42</v>
      </c>
      <c r="G5" s="26" t="s">
        <v>43</v>
      </c>
      <c r="H5" s="26" t="s">
        <v>44</v>
      </c>
      <c r="I5" s="26" t="s">
        <v>45</v>
      </c>
    </row>
    <row r="6" spans="2:9" x14ac:dyDescent="0.25">
      <c r="B6" s="29" t="s">
        <v>46</v>
      </c>
      <c r="C6" s="30">
        <v>2016</v>
      </c>
      <c r="D6" s="25" t="s">
        <v>13</v>
      </c>
      <c r="E6" s="6">
        <v>2957075.2359000002</v>
      </c>
      <c r="F6" s="31">
        <v>2957075235.9000001</v>
      </c>
      <c r="G6" s="6">
        <v>24656529.234490003</v>
      </c>
      <c r="H6" s="6">
        <v>24656529234.490002</v>
      </c>
      <c r="I6" s="32">
        <v>0.11993071724643181</v>
      </c>
    </row>
    <row r="7" spans="2:9" x14ac:dyDescent="0.25">
      <c r="B7" s="29" t="s">
        <v>46</v>
      </c>
      <c r="C7" s="30">
        <v>2016</v>
      </c>
      <c r="D7" s="25" t="s">
        <v>14</v>
      </c>
      <c r="E7" s="6">
        <v>11827746.971170001</v>
      </c>
      <c r="F7" s="31">
        <v>14784822207.07</v>
      </c>
      <c r="G7" s="6">
        <v>18056451.340229999</v>
      </c>
      <c r="H7" s="6">
        <v>42712980574.720001</v>
      </c>
      <c r="I7" s="32">
        <v>0.34614353782232909</v>
      </c>
    </row>
    <row r="8" spans="2:9" x14ac:dyDescent="0.25">
      <c r="B8" s="29" t="s">
        <v>46</v>
      </c>
      <c r="C8" s="30">
        <v>2016</v>
      </c>
      <c r="D8" s="25" t="s">
        <v>15</v>
      </c>
      <c r="E8" s="6">
        <v>2288826.9578099996</v>
      </c>
      <c r="F8" s="31">
        <v>17073649164.879999</v>
      </c>
      <c r="G8" s="6">
        <v>15337699.248580001</v>
      </c>
      <c r="H8" s="6">
        <v>58050679823.300003</v>
      </c>
      <c r="I8" s="32">
        <v>0.29411626559499982</v>
      </c>
    </row>
    <row r="9" spans="2:9" x14ac:dyDescent="0.25">
      <c r="B9" s="29" t="s">
        <v>46</v>
      </c>
      <c r="C9" s="30">
        <v>2016</v>
      </c>
      <c r="D9" s="25" t="s">
        <v>16</v>
      </c>
      <c r="E9" s="6">
        <v>3663428.4597699987</v>
      </c>
      <c r="F9" s="31">
        <v>20737077624.649998</v>
      </c>
      <c r="G9" s="6">
        <v>24253308.412860002</v>
      </c>
      <c r="H9" s="6">
        <v>82303988236.160004</v>
      </c>
      <c r="I9" s="32">
        <v>0.25195714167760375</v>
      </c>
    </row>
    <row r="10" spans="2:9" x14ac:dyDescent="0.25">
      <c r="B10" s="29" t="s">
        <v>46</v>
      </c>
      <c r="C10" s="30">
        <v>2016</v>
      </c>
      <c r="D10" s="25" t="s">
        <v>17</v>
      </c>
      <c r="E10" s="6">
        <v>5615766.8182000006</v>
      </c>
      <c r="F10" s="31">
        <v>26352844442.849998</v>
      </c>
      <c r="G10" s="6">
        <v>26572644.488270003</v>
      </c>
      <c r="H10" s="6">
        <v>108876632724.43001</v>
      </c>
      <c r="I10" s="32">
        <v>0.2420431619110579</v>
      </c>
    </row>
    <row r="11" spans="2:9" x14ac:dyDescent="0.25">
      <c r="B11" s="29" t="s">
        <v>46</v>
      </c>
      <c r="C11" s="30">
        <v>2016</v>
      </c>
      <c r="D11" s="25" t="s">
        <v>18</v>
      </c>
      <c r="E11" s="6">
        <v>917220.00865000149</v>
      </c>
      <c r="F11" s="31">
        <v>27270064451.5</v>
      </c>
      <c r="G11" s="6">
        <v>18986264.743199997</v>
      </c>
      <c r="H11" s="6">
        <v>127862897467.63</v>
      </c>
      <c r="I11" s="32">
        <v>0.21327582114587804</v>
      </c>
    </row>
    <row r="12" spans="2:9" x14ac:dyDescent="0.25">
      <c r="B12" s="29" t="s">
        <v>46</v>
      </c>
      <c r="C12" s="30">
        <v>2016</v>
      </c>
      <c r="D12" s="25" t="s">
        <v>19</v>
      </c>
      <c r="E12" s="6">
        <v>2268280.931830002</v>
      </c>
      <c r="F12" s="31">
        <v>29538345383.330002</v>
      </c>
      <c r="G12" s="6">
        <v>34884810.156359985</v>
      </c>
      <c r="H12" s="6">
        <v>162747707623.98999</v>
      </c>
      <c r="I12" s="32">
        <v>0.18149776617176677</v>
      </c>
    </row>
    <row r="13" spans="2:9" x14ac:dyDescent="0.25">
      <c r="B13" s="29" t="s">
        <v>46</v>
      </c>
      <c r="C13" s="30">
        <v>2016</v>
      </c>
      <c r="D13" s="25" t="s">
        <v>20</v>
      </c>
      <c r="E13" s="6">
        <v>9141277.8260299992</v>
      </c>
      <c r="F13" s="31">
        <v>38679623209.360001</v>
      </c>
      <c r="G13" s="6">
        <v>9027293.3235199898</v>
      </c>
      <c r="H13" s="6">
        <v>171775000947.50998</v>
      </c>
      <c r="I13" s="32">
        <v>0.22517609079320861</v>
      </c>
    </row>
    <row r="14" spans="2:9" x14ac:dyDescent="0.25">
      <c r="B14" s="29" t="s">
        <v>46</v>
      </c>
      <c r="C14" s="30">
        <v>2016</v>
      </c>
      <c r="D14" s="25" t="s">
        <v>21</v>
      </c>
      <c r="E14" s="6">
        <v>2811330.6115100021</v>
      </c>
      <c r="F14" s="31">
        <v>41490953820.870003</v>
      </c>
      <c r="G14" s="6">
        <v>22689455.59028</v>
      </c>
      <c r="H14" s="6">
        <v>194464456537.78998</v>
      </c>
      <c r="I14" s="32">
        <v>0.21336008934263589</v>
      </c>
    </row>
    <row r="15" spans="2:9" x14ac:dyDescent="0.25">
      <c r="B15" s="29" t="s">
        <v>46</v>
      </c>
      <c r="C15" s="30">
        <v>2016</v>
      </c>
      <c r="D15" s="25" t="s">
        <v>22</v>
      </c>
      <c r="E15" s="6">
        <v>2356072.0220900038</v>
      </c>
      <c r="F15" s="31">
        <v>43847025842.960007</v>
      </c>
      <c r="G15" s="6">
        <v>26099869.699820008</v>
      </c>
      <c r="H15" s="6">
        <v>220564326237.60999</v>
      </c>
      <c r="I15" s="32">
        <v>0.19879473072959403</v>
      </c>
    </row>
    <row r="16" spans="2:9" x14ac:dyDescent="0.25">
      <c r="B16" s="29" t="s">
        <v>46</v>
      </c>
      <c r="C16" s="30">
        <v>2016</v>
      </c>
      <c r="D16" s="25" t="s">
        <v>23</v>
      </c>
      <c r="E16" s="6"/>
      <c r="F16" s="30"/>
      <c r="G16" s="6"/>
      <c r="H16" s="6"/>
      <c r="I16" s="32"/>
    </row>
    <row r="17" spans="2:9" x14ac:dyDescent="0.25">
      <c r="B17" s="29" t="s">
        <v>46</v>
      </c>
      <c r="C17" s="30">
        <v>2016</v>
      </c>
      <c r="D17" s="25" t="s">
        <v>24</v>
      </c>
      <c r="E17" s="6"/>
      <c r="F17" s="30"/>
      <c r="G17" s="6"/>
      <c r="H17" s="6"/>
      <c r="I17" s="32"/>
    </row>
    <row r="18" spans="2:9" x14ac:dyDescent="0.25">
      <c r="B18" s="29" t="s">
        <v>46</v>
      </c>
      <c r="C18" s="33">
        <v>2015</v>
      </c>
      <c r="D18" s="25" t="s">
        <v>13</v>
      </c>
      <c r="E18" s="6">
        <v>1797987.2582100001</v>
      </c>
      <c r="F18" s="34">
        <v>1797987258.21</v>
      </c>
      <c r="G18" s="6">
        <v>18127649.453619998</v>
      </c>
      <c r="H18" s="6">
        <v>18127649453.619999</v>
      </c>
      <c r="I18" s="32">
        <v>9.9184798493052895E-2</v>
      </c>
    </row>
    <row r="19" spans="2:9" x14ac:dyDescent="0.25">
      <c r="B19" s="29" t="s">
        <v>46</v>
      </c>
      <c r="C19" s="33">
        <v>2015</v>
      </c>
      <c r="D19" s="25" t="s">
        <v>14</v>
      </c>
      <c r="E19" s="6">
        <v>22062512.774009999</v>
      </c>
      <c r="F19" s="34">
        <v>23860500032.219997</v>
      </c>
      <c r="G19" s="6">
        <v>9939149.7933299989</v>
      </c>
      <c r="H19" s="6">
        <v>28066799246.949997</v>
      </c>
      <c r="I19" s="32">
        <v>0.85013256489561784</v>
      </c>
    </row>
    <row r="20" spans="2:9" x14ac:dyDescent="0.25">
      <c r="B20" s="29" t="s">
        <v>46</v>
      </c>
      <c r="C20" s="33">
        <v>2015</v>
      </c>
      <c r="D20" s="25" t="s">
        <v>15</v>
      </c>
      <c r="E20" s="6">
        <v>3397791.2805600013</v>
      </c>
      <c r="F20" s="34">
        <v>27258291312.779999</v>
      </c>
      <c r="G20" s="6">
        <v>20835912.722860001</v>
      </c>
      <c r="H20" s="6">
        <v>48902711969.809998</v>
      </c>
      <c r="I20" s="32">
        <v>0.55739835716284725</v>
      </c>
    </row>
    <row r="21" spans="2:9" x14ac:dyDescent="0.25">
      <c r="B21" s="29" t="s">
        <v>46</v>
      </c>
      <c r="C21" s="33">
        <v>2015</v>
      </c>
      <c r="D21" s="25" t="s">
        <v>16</v>
      </c>
      <c r="E21" s="6">
        <v>8448711.4204999991</v>
      </c>
      <c r="F21" s="34">
        <v>35707002733.279999</v>
      </c>
      <c r="G21" s="6">
        <v>17851183.687300004</v>
      </c>
      <c r="H21" s="6">
        <v>66753895657.110001</v>
      </c>
      <c r="I21" s="32">
        <v>0.53490515245272918</v>
      </c>
    </row>
    <row r="22" spans="2:9" x14ac:dyDescent="0.25">
      <c r="B22" s="29" t="s">
        <v>46</v>
      </c>
      <c r="C22" s="33">
        <v>2015</v>
      </c>
      <c r="D22" s="25" t="s">
        <v>17</v>
      </c>
      <c r="E22" s="6">
        <v>10216520.932540001</v>
      </c>
      <c r="F22" s="34">
        <v>45923523665.82</v>
      </c>
      <c r="G22" s="6">
        <v>16627321.275160003</v>
      </c>
      <c r="H22" s="6">
        <v>83381216932.270004</v>
      </c>
      <c r="I22" s="32">
        <v>0.55076581219872778</v>
      </c>
    </row>
    <row r="23" spans="2:9" x14ac:dyDescent="0.25">
      <c r="B23" s="29" t="s">
        <v>46</v>
      </c>
      <c r="C23" s="33">
        <v>2015</v>
      </c>
      <c r="D23" s="25" t="s">
        <v>18</v>
      </c>
      <c r="E23" s="6">
        <v>1223866.7704499969</v>
      </c>
      <c r="F23" s="34">
        <v>47147390436.269997</v>
      </c>
      <c r="G23" s="6">
        <v>18008834.596830003</v>
      </c>
      <c r="H23" s="6">
        <v>101390051529.10001</v>
      </c>
      <c r="I23" s="32">
        <v>0.46501002539423902</v>
      </c>
    </row>
    <row r="24" spans="2:9" x14ac:dyDescent="0.25">
      <c r="B24" s="29" t="s">
        <v>46</v>
      </c>
      <c r="C24" s="33">
        <v>2015</v>
      </c>
      <c r="D24" s="25" t="s">
        <v>19</v>
      </c>
      <c r="E24" s="6">
        <v>1253543.8807699967</v>
      </c>
      <c r="F24" s="34">
        <v>48400934317.039993</v>
      </c>
      <c r="G24" s="6">
        <v>23290804.925779998</v>
      </c>
      <c r="H24" s="6">
        <v>124680856454.88</v>
      </c>
      <c r="I24" s="32">
        <v>0.38819860316371435</v>
      </c>
    </row>
    <row r="25" spans="2:9" x14ac:dyDescent="0.25">
      <c r="B25" s="29" t="s">
        <v>46</v>
      </c>
      <c r="C25" s="33">
        <v>2015</v>
      </c>
      <c r="D25" s="25" t="s">
        <v>20</v>
      </c>
      <c r="E25" s="6">
        <v>1329102.8025500032</v>
      </c>
      <c r="F25" s="34">
        <v>49730037119.589996</v>
      </c>
      <c r="G25" s="6">
        <v>38686119.343309999</v>
      </c>
      <c r="H25" s="6">
        <v>163366975798.19</v>
      </c>
      <c r="I25" s="32">
        <v>0.30440691502438261</v>
      </c>
    </row>
    <row r="26" spans="2:9" x14ac:dyDescent="0.25">
      <c r="B26" s="29" t="s">
        <v>46</v>
      </c>
      <c r="C26" s="33">
        <v>2015</v>
      </c>
      <c r="D26" s="25" t="s">
        <v>21</v>
      </c>
      <c r="E26" s="6">
        <v>3780415.9049799959</v>
      </c>
      <c r="F26" s="34">
        <v>53510453024.569992</v>
      </c>
      <c r="G26" s="6">
        <v>27180837.403859984</v>
      </c>
      <c r="H26" s="6">
        <v>190547813202.04999</v>
      </c>
      <c r="I26" s="32">
        <v>0.28082428302564383</v>
      </c>
    </row>
    <row r="27" spans="2:9" x14ac:dyDescent="0.25">
      <c r="B27" s="29" t="s">
        <v>46</v>
      </c>
      <c r="C27" s="33">
        <v>2015</v>
      </c>
      <c r="D27" s="25" t="s">
        <v>22</v>
      </c>
      <c r="E27" s="6">
        <v>1053288.2784000016</v>
      </c>
      <c r="F27" s="34">
        <v>54563741302.969994</v>
      </c>
      <c r="G27" s="6">
        <v>24819276.216390014</v>
      </c>
      <c r="H27" s="6">
        <v>215367089418.44</v>
      </c>
      <c r="I27" s="32">
        <v>0.25335227146501138</v>
      </c>
    </row>
    <row r="28" spans="2:9" x14ac:dyDescent="0.25">
      <c r="B28" s="29" t="s">
        <v>46</v>
      </c>
      <c r="C28" s="33">
        <v>2015</v>
      </c>
      <c r="D28" s="25" t="s">
        <v>23</v>
      </c>
      <c r="E28" s="6">
        <v>11830779.279919999</v>
      </c>
      <c r="F28" s="34">
        <v>66394520582.889992</v>
      </c>
      <c r="G28" s="6">
        <v>20554964.201499999</v>
      </c>
      <c r="H28" s="6">
        <v>235922053619.94</v>
      </c>
      <c r="I28" s="32">
        <v>0.28142566396038848</v>
      </c>
    </row>
    <row r="29" spans="2:9" x14ac:dyDescent="0.25">
      <c r="B29" s="29" t="s">
        <v>46</v>
      </c>
      <c r="C29" s="33">
        <v>2015</v>
      </c>
      <c r="D29" s="25" t="s">
        <v>24</v>
      </c>
      <c r="E29" s="6">
        <v>829317.94719000242</v>
      </c>
      <c r="F29" s="34">
        <v>67223838530.079994</v>
      </c>
      <c r="G29" s="6">
        <v>38025012.321040012</v>
      </c>
      <c r="H29" s="6">
        <v>273947065940.98001</v>
      </c>
      <c r="I29" s="32">
        <v>0.24538988325782216</v>
      </c>
    </row>
    <row r="30" spans="2:9" x14ac:dyDescent="0.25">
      <c r="B30" s="29" t="s">
        <v>46</v>
      </c>
      <c r="C30" s="35">
        <v>2014</v>
      </c>
      <c r="D30" s="25" t="s">
        <v>13</v>
      </c>
      <c r="E30" s="6">
        <v>3161590.2662199996</v>
      </c>
      <c r="F30" s="36">
        <v>3161590266.2199998</v>
      </c>
      <c r="G30" s="6">
        <v>31741712.327119999</v>
      </c>
      <c r="H30" s="6">
        <v>31741712327.119999</v>
      </c>
      <c r="I30" s="32">
        <v>9.9603645626853879E-2</v>
      </c>
    </row>
    <row r="31" spans="2:9" x14ac:dyDescent="0.25">
      <c r="B31" s="29" t="s">
        <v>46</v>
      </c>
      <c r="C31" s="35">
        <v>2014</v>
      </c>
      <c r="D31" s="25" t="s">
        <v>14</v>
      </c>
      <c r="E31" s="6">
        <v>29091878.11045</v>
      </c>
      <c r="F31" s="36">
        <v>32253468376.670002</v>
      </c>
      <c r="G31" s="6">
        <v>50292101.016480014</v>
      </c>
      <c r="H31" s="6">
        <v>82033813343.600006</v>
      </c>
      <c r="I31" s="32">
        <v>0.39317285229172277</v>
      </c>
    </row>
    <row r="32" spans="2:9" x14ac:dyDescent="0.25">
      <c r="B32" s="29" t="s">
        <v>46</v>
      </c>
      <c r="C32" s="35">
        <v>2014</v>
      </c>
      <c r="D32" s="25" t="s">
        <v>15</v>
      </c>
      <c r="E32" s="6">
        <v>2934552.7919299966</v>
      </c>
      <c r="F32" s="36">
        <v>35188021168.599998</v>
      </c>
      <c r="G32" s="6">
        <v>31315444.385509994</v>
      </c>
      <c r="H32" s="6">
        <v>113349257729.11</v>
      </c>
      <c r="I32" s="32">
        <v>0.31043892014445124</v>
      </c>
    </row>
    <row r="33" spans="2:9" x14ac:dyDescent="0.25">
      <c r="B33" s="29" t="s">
        <v>46</v>
      </c>
      <c r="C33" s="35">
        <v>2014</v>
      </c>
      <c r="D33" s="25" t="s">
        <v>16</v>
      </c>
      <c r="E33" s="6">
        <v>11667246.956919998</v>
      </c>
      <c r="F33" s="36">
        <v>46855268125.519997</v>
      </c>
      <c r="G33" s="6">
        <v>35795981.899360001</v>
      </c>
      <c r="H33" s="6">
        <v>149145239628.47</v>
      </c>
      <c r="I33" s="32">
        <v>0.31415865663724407</v>
      </c>
    </row>
    <row r="34" spans="2:9" x14ac:dyDescent="0.25">
      <c r="B34" s="29" t="s">
        <v>46</v>
      </c>
      <c r="C34" s="35">
        <v>2014</v>
      </c>
      <c r="D34" s="25" t="s">
        <v>17</v>
      </c>
      <c r="E34" s="6">
        <v>27973507.246120002</v>
      </c>
      <c r="F34" s="36">
        <v>74828775371.639999</v>
      </c>
      <c r="G34" s="6">
        <v>34676959.2315</v>
      </c>
      <c r="H34" s="6">
        <v>183822198859.97</v>
      </c>
      <c r="I34" s="32">
        <v>0.40707148448725838</v>
      </c>
    </row>
    <row r="35" spans="2:9" x14ac:dyDescent="0.25">
      <c r="B35" s="29" t="s">
        <v>46</v>
      </c>
      <c r="C35" s="35">
        <v>2014</v>
      </c>
      <c r="D35" s="25" t="s">
        <v>18</v>
      </c>
      <c r="E35" s="6">
        <v>951499.18469000247</v>
      </c>
      <c r="F35" s="36">
        <v>75780274556.330002</v>
      </c>
      <c r="G35" s="6">
        <v>34728739.343050018</v>
      </c>
      <c r="H35" s="6">
        <v>218550938203.02002</v>
      </c>
      <c r="I35" s="32">
        <v>0.34673964421939435</v>
      </c>
    </row>
    <row r="36" spans="2:9" x14ac:dyDescent="0.25">
      <c r="B36" s="29" t="s">
        <v>46</v>
      </c>
      <c r="C36" s="35">
        <v>2014</v>
      </c>
      <c r="D36" s="25" t="s">
        <v>19</v>
      </c>
      <c r="E36" s="6">
        <v>3138400.279699997</v>
      </c>
      <c r="F36" s="36">
        <v>78918674836.029999</v>
      </c>
      <c r="G36" s="6">
        <v>33766820.550709993</v>
      </c>
      <c r="H36" s="6">
        <v>252317758753.73001</v>
      </c>
      <c r="I36" s="32">
        <v>0.3127749518140619</v>
      </c>
    </row>
    <row r="37" spans="2:9" x14ac:dyDescent="0.25">
      <c r="B37" s="29" t="s">
        <v>46</v>
      </c>
      <c r="C37" s="35">
        <v>2014</v>
      </c>
      <c r="D37" s="25" t="s">
        <v>20</v>
      </c>
      <c r="E37" s="6">
        <v>34180089.948040009</v>
      </c>
      <c r="F37" s="36">
        <v>113098764784.07001</v>
      </c>
      <c r="G37" s="6">
        <v>31424973.521579988</v>
      </c>
      <c r="H37" s="6">
        <v>283742732275.31</v>
      </c>
      <c r="I37" s="32">
        <v>0.39859616448019713</v>
      </c>
    </row>
    <row r="38" spans="2:9" x14ac:dyDescent="0.25">
      <c r="B38" s="29" t="s">
        <v>46</v>
      </c>
      <c r="C38" s="35">
        <v>2014</v>
      </c>
      <c r="D38" s="25" t="s">
        <v>21</v>
      </c>
      <c r="E38" s="6">
        <v>3001242.1014499972</v>
      </c>
      <c r="F38" s="36">
        <v>116100006885.52</v>
      </c>
      <c r="G38" s="6">
        <v>26350395.186179992</v>
      </c>
      <c r="H38" s="6">
        <v>310093127461.48999</v>
      </c>
      <c r="I38" s="32">
        <v>0.37440367619865517</v>
      </c>
    </row>
    <row r="39" spans="2:9" x14ac:dyDescent="0.25">
      <c r="B39" s="29" t="s">
        <v>46</v>
      </c>
      <c r="C39" s="35">
        <v>2014</v>
      </c>
      <c r="D39" s="25" t="s">
        <v>22</v>
      </c>
      <c r="E39" s="6">
        <v>3158927.4726900025</v>
      </c>
      <c r="F39" s="36">
        <v>119258934358.21001</v>
      </c>
      <c r="G39" s="6">
        <v>29871089.378270019</v>
      </c>
      <c r="H39" s="6">
        <v>339964216839.76001</v>
      </c>
      <c r="I39" s="32">
        <v>0.35079849128481061</v>
      </c>
    </row>
    <row r="40" spans="2:9" x14ac:dyDescent="0.25">
      <c r="B40" s="29" t="s">
        <v>46</v>
      </c>
      <c r="C40" s="35">
        <v>2014</v>
      </c>
      <c r="D40" s="25" t="s">
        <v>23</v>
      </c>
      <c r="E40" s="6">
        <v>31070677.23708</v>
      </c>
      <c r="F40" s="36">
        <v>150329611595.29001</v>
      </c>
      <c r="G40" s="6">
        <v>23740032.803369995</v>
      </c>
      <c r="H40" s="6">
        <v>363704249643.13</v>
      </c>
      <c r="I40" s="32">
        <v>0.41332926888480082</v>
      </c>
    </row>
    <row r="41" spans="2:9" x14ac:dyDescent="0.25">
      <c r="B41" s="29" t="s">
        <v>46</v>
      </c>
      <c r="C41" s="35">
        <v>2014</v>
      </c>
      <c r="D41" s="25" t="s">
        <v>24</v>
      </c>
      <c r="E41" s="6">
        <v>8435173.852140015</v>
      </c>
      <c r="F41" s="36">
        <v>158764785447.43002</v>
      </c>
      <c r="G41" s="6">
        <v>14627478.124780029</v>
      </c>
      <c r="H41" s="6">
        <v>378331727767.91003</v>
      </c>
      <c r="I41" s="32">
        <v>0.41964438558752143</v>
      </c>
    </row>
    <row r="42" spans="2:9" x14ac:dyDescent="0.25">
      <c r="B42" s="29" t="s">
        <v>46</v>
      </c>
      <c r="C42" s="37">
        <v>2013</v>
      </c>
      <c r="D42" s="25" t="s">
        <v>13</v>
      </c>
      <c r="E42" s="6">
        <v>1329790.4622799999</v>
      </c>
      <c r="F42" s="38">
        <v>1329790462.28</v>
      </c>
      <c r="G42" s="6">
        <v>26398123.83055</v>
      </c>
      <c r="H42" s="6">
        <v>26398123830.549999</v>
      </c>
      <c r="I42" s="32">
        <v>5.0374430804853682E-2</v>
      </c>
    </row>
    <row r="43" spans="2:9" x14ac:dyDescent="0.25">
      <c r="B43" s="29" t="s">
        <v>46</v>
      </c>
      <c r="C43" s="37">
        <v>2013</v>
      </c>
      <c r="D43" s="25" t="s">
        <v>14</v>
      </c>
      <c r="E43" s="6">
        <v>25928314.317240003</v>
      </c>
      <c r="F43" s="38">
        <v>27258104779.52</v>
      </c>
      <c r="G43" s="6">
        <v>18913694.757280003</v>
      </c>
      <c r="H43" s="6">
        <v>45311818587.830002</v>
      </c>
      <c r="I43" s="32">
        <v>0.60156722084955272</v>
      </c>
    </row>
    <row r="44" spans="2:9" x14ac:dyDescent="0.25">
      <c r="B44" s="29" t="s">
        <v>46</v>
      </c>
      <c r="C44" s="37">
        <v>2013</v>
      </c>
      <c r="D44" s="25" t="s">
        <v>15</v>
      </c>
      <c r="E44" s="6">
        <v>1918207.8532000007</v>
      </c>
      <c r="F44" s="38">
        <v>29176312632.720001</v>
      </c>
      <c r="G44" s="6">
        <v>37417140.632859997</v>
      </c>
      <c r="H44" s="6">
        <v>82728959220.690002</v>
      </c>
      <c r="I44" s="32">
        <v>0.35267351248658263</v>
      </c>
    </row>
    <row r="45" spans="2:9" x14ac:dyDescent="0.25">
      <c r="B45" s="29" t="s">
        <v>46</v>
      </c>
      <c r="C45" s="37">
        <v>2013</v>
      </c>
      <c r="D45" s="25" t="s">
        <v>16</v>
      </c>
      <c r="E45" s="6">
        <v>17569321.896470003</v>
      </c>
      <c r="F45" s="38">
        <v>46745634529.190002</v>
      </c>
      <c r="G45" s="6">
        <v>25751293.598410003</v>
      </c>
      <c r="H45" s="6">
        <v>108480252819.10001</v>
      </c>
      <c r="I45" s="32">
        <v>0.43091376830714345</v>
      </c>
    </row>
    <row r="46" spans="2:9" x14ac:dyDescent="0.25">
      <c r="B46" s="29" t="s">
        <v>46</v>
      </c>
      <c r="C46" s="37">
        <v>2013</v>
      </c>
      <c r="D46" s="25" t="s">
        <v>17</v>
      </c>
      <c r="E46" s="6">
        <v>31873161.867960006</v>
      </c>
      <c r="F46" s="38">
        <v>78618796397.150009</v>
      </c>
      <c r="G46" s="6">
        <v>26532025.536029998</v>
      </c>
      <c r="H46" s="6">
        <v>135012278355.13</v>
      </c>
      <c r="I46" s="32">
        <v>0.58230849338276325</v>
      </c>
    </row>
    <row r="47" spans="2:9" x14ac:dyDescent="0.25">
      <c r="B47" s="29" t="s">
        <v>46</v>
      </c>
      <c r="C47" s="37">
        <v>2013</v>
      </c>
      <c r="D47" s="25" t="s">
        <v>18</v>
      </c>
      <c r="E47" s="6">
        <v>4647744.0809400026</v>
      </c>
      <c r="F47" s="38">
        <v>83266540478.090012</v>
      </c>
      <c r="G47" s="6">
        <v>27516294.924700011</v>
      </c>
      <c r="H47" s="6">
        <v>162528573279.83002</v>
      </c>
      <c r="I47" s="32">
        <v>0.51231939589310038</v>
      </c>
    </row>
    <row r="48" spans="2:9" x14ac:dyDescent="0.25">
      <c r="B48" s="29" t="s">
        <v>46</v>
      </c>
      <c r="C48" s="37">
        <v>2013</v>
      </c>
      <c r="D48" s="25" t="s">
        <v>19</v>
      </c>
      <c r="E48" s="6">
        <v>4975497.2294799956</v>
      </c>
      <c r="F48" s="38">
        <v>88242037707.570007</v>
      </c>
      <c r="G48" s="6">
        <v>32109320.559720002</v>
      </c>
      <c r="H48" s="6">
        <v>194637893839.55002</v>
      </c>
      <c r="I48" s="32">
        <v>0.45336514882509177</v>
      </c>
    </row>
    <row r="49" spans="2:9" x14ac:dyDescent="0.25">
      <c r="B49" s="29" t="s">
        <v>46</v>
      </c>
      <c r="C49" s="37">
        <v>2013</v>
      </c>
      <c r="D49" s="25" t="s">
        <v>20</v>
      </c>
      <c r="E49" s="6">
        <v>27128152.49801999</v>
      </c>
      <c r="F49" s="38">
        <v>115370190205.59</v>
      </c>
      <c r="G49" s="6">
        <v>30120465.763130005</v>
      </c>
      <c r="H49" s="6">
        <v>224758359602.68002</v>
      </c>
      <c r="I49" s="32">
        <v>0.5133076714456245</v>
      </c>
    </row>
    <row r="50" spans="2:9" x14ac:dyDescent="0.25">
      <c r="B50" s="29" t="s">
        <v>46</v>
      </c>
      <c r="C50" s="37">
        <v>2013</v>
      </c>
      <c r="D50" s="25" t="s">
        <v>21</v>
      </c>
      <c r="E50" s="6">
        <v>2112464.4250800018</v>
      </c>
      <c r="F50" s="38">
        <v>117482654630.67</v>
      </c>
      <c r="G50" s="6">
        <v>29650998.616559997</v>
      </c>
      <c r="H50" s="6">
        <v>254409358219.24002</v>
      </c>
      <c r="I50" s="32">
        <v>0.46178590069563419</v>
      </c>
    </row>
    <row r="51" spans="2:9" x14ac:dyDescent="0.25">
      <c r="B51" s="29" t="s">
        <v>46</v>
      </c>
      <c r="C51" s="37">
        <v>2013</v>
      </c>
      <c r="D51" s="25" t="s">
        <v>22</v>
      </c>
      <c r="E51" s="6">
        <v>2047674.963649994</v>
      </c>
      <c r="F51" s="38">
        <v>119530329594.31999</v>
      </c>
      <c r="G51" s="6">
        <v>29826471.027149994</v>
      </c>
      <c r="H51" s="6">
        <v>284235829246.39001</v>
      </c>
      <c r="I51" s="32">
        <v>0.4205322387090934</v>
      </c>
    </row>
    <row r="52" spans="2:9" x14ac:dyDescent="0.25">
      <c r="B52" s="29" t="s">
        <v>46</v>
      </c>
      <c r="C52" s="37">
        <v>2013</v>
      </c>
      <c r="D52" s="25" t="s">
        <v>23</v>
      </c>
      <c r="E52" s="6">
        <v>60679553.796849988</v>
      </c>
      <c r="F52" s="38">
        <v>180209883391.16998</v>
      </c>
      <c r="G52" s="6">
        <v>28849611.131419983</v>
      </c>
      <c r="H52" s="6">
        <v>313085440377.81</v>
      </c>
      <c r="I52" s="32">
        <v>0.57559330505342277</v>
      </c>
    </row>
    <row r="53" spans="2:9" x14ac:dyDescent="0.25">
      <c r="B53" s="29" t="s">
        <v>46</v>
      </c>
      <c r="C53" s="37">
        <v>2013</v>
      </c>
      <c r="D53" s="25" t="s">
        <v>24</v>
      </c>
      <c r="E53" s="6">
        <v>2982970.493399994</v>
      </c>
      <c r="F53" s="38">
        <v>183192853884.56998</v>
      </c>
      <c r="G53" s="6">
        <v>27663699.93577002</v>
      </c>
      <c r="H53" s="6">
        <v>340749140313.58002</v>
      </c>
      <c r="I53" s="32">
        <v>0.5376179488405568</v>
      </c>
    </row>
    <row r="54" spans="2:9" x14ac:dyDescent="0.25">
      <c r="B54" s="29" t="s">
        <v>46</v>
      </c>
      <c r="C54" s="39">
        <v>2012</v>
      </c>
      <c r="D54" s="25" t="s">
        <v>13</v>
      </c>
      <c r="E54" s="6"/>
      <c r="F54" s="39"/>
      <c r="G54" s="6"/>
      <c r="H54" s="6"/>
      <c r="I54" s="32"/>
    </row>
    <row r="55" spans="2:9" x14ac:dyDescent="0.25">
      <c r="B55" s="29" t="s">
        <v>46</v>
      </c>
      <c r="C55" s="39">
        <v>2012</v>
      </c>
      <c r="D55" s="25" t="s">
        <v>14</v>
      </c>
      <c r="E55" s="6"/>
      <c r="F55" s="39"/>
      <c r="G55" s="6"/>
      <c r="H55" s="6"/>
      <c r="I55" s="32"/>
    </row>
    <row r="56" spans="2:9" x14ac:dyDescent="0.25">
      <c r="B56" s="29" t="s">
        <v>46</v>
      </c>
      <c r="C56" s="39">
        <v>2012</v>
      </c>
      <c r="D56" s="25" t="s">
        <v>15</v>
      </c>
      <c r="E56" s="6"/>
      <c r="F56" s="39"/>
      <c r="G56" s="6"/>
      <c r="H56" s="6"/>
      <c r="I56" s="32"/>
    </row>
    <row r="57" spans="2:9" x14ac:dyDescent="0.25">
      <c r="B57" s="29" t="s">
        <v>46</v>
      </c>
      <c r="C57" s="39">
        <v>2012</v>
      </c>
      <c r="D57" s="25" t="s">
        <v>16</v>
      </c>
      <c r="E57" s="6"/>
      <c r="F57" s="39"/>
      <c r="G57" s="6"/>
      <c r="H57" s="6"/>
      <c r="I57" s="32"/>
    </row>
    <row r="58" spans="2:9" x14ac:dyDescent="0.25">
      <c r="B58" s="29" t="s">
        <v>46</v>
      </c>
      <c r="C58" s="39">
        <v>2012</v>
      </c>
      <c r="D58" s="25" t="s">
        <v>17</v>
      </c>
      <c r="E58" s="6"/>
      <c r="F58" s="39"/>
      <c r="G58" s="6"/>
      <c r="H58" s="6"/>
      <c r="I58" s="32"/>
    </row>
    <row r="59" spans="2:9" x14ac:dyDescent="0.25">
      <c r="B59" s="29" t="s">
        <v>46</v>
      </c>
      <c r="C59" s="39">
        <v>2012</v>
      </c>
      <c r="D59" s="25" t="s">
        <v>18</v>
      </c>
      <c r="E59" s="6"/>
      <c r="F59" s="39"/>
      <c r="G59" s="6"/>
      <c r="H59" s="6"/>
      <c r="I59" s="32"/>
    </row>
    <row r="60" spans="2:9" x14ac:dyDescent="0.25">
      <c r="B60" s="29" t="s">
        <v>46</v>
      </c>
      <c r="C60" s="39">
        <v>2012</v>
      </c>
      <c r="D60" s="25" t="s">
        <v>19</v>
      </c>
      <c r="E60" s="6"/>
      <c r="F60" s="39"/>
      <c r="G60" s="6"/>
      <c r="H60" s="6"/>
      <c r="I60" s="32"/>
    </row>
    <row r="61" spans="2:9" x14ac:dyDescent="0.25">
      <c r="B61" s="29" t="s">
        <v>46</v>
      </c>
      <c r="C61" s="39">
        <v>2012</v>
      </c>
      <c r="D61" s="25" t="s">
        <v>20</v>
      </c>
      <c r="E61" s="6"/>
      <c r="F61" s="39"/>
      <c r="G61" s="6"/>
      <c r="H61" s="6"/>
      <c r="I61" s="32"/>
    </row>
    <row r="62" spans="2:9" x14ac:dyDescent="0.25">
      <c r="B62" s="29" t="s">
        <v>46</v>
      </c>
      <c r="C62" s="39">
        <v>2012</v>
      </c>
      <c r="D62" s="25" t="s">
        <v>21</v>
      </c>
      <c r="E62" s="6"/>
      <c r="F62" s="39"/>
      <c r="G62" s="6"/>
      <c r="H62" s="6"/>
      <c r="I62" s="32"/>
    </row>
    <row r="63" spans="2:9" x14ac:dyDescent="0.25">
      <c r="B63" s="29" t="s">
        <v>46</v>
      </c>
      <c r="C63" s="39">
        <v>2012</v>
      </c>
      <c r="D63" s="25" t="s">
        <v>22</v>
      </c>
      <c r="E63" s="6">
        <v>1002263.75046</v>
      </c>
      <c r="F63" s="40">
        <v>1002263750.46</v>
      </c>
      <c r="G63" s="6">
        <v>25046990.422810003</v>
      </c>
      <c r="H63" s="6">
        <v>25046990422.810001</v>
      </c>
      <c r="I63" s="32">
        <v>4.0015336515130784E-2</v>
      </c>
    </row>
    <row r="64" spans="2:9" x14ac:dyDescent="0.25">
      <c r="B64" s="29" t="s">
        <v>46</v>
      </c>
      <c r="C64" s="39">
        <v>2012</v>
      </c>
      <c r="D64" s="25" t="s">
        <v>23</v>
      </c>
      <c r="E64" s="6">
        <v>2754855.7725999998</v>
      </c>
      <c r="F64" s="40">
        <v>3757119523.0599999</v>
      </c>
      <c r="G64" s="6">
        <v>28566786.742759999</v>
      </c>
      <c r="H64" s="6">
        <v>53613777165.57</v>
      </c>
      <c r="I64" s="32">
        <v>7.0077501002349982E-2</v>
      </c>
    </row>
    <row r="65" spans="2:9" x14ac:dyDescent="0.25">
      <c r="B65" s="29" t="s">
        <v>46</v>
      </c>
      <c r="C65" s="39">
        <v>2012</v>
      </c>
      <c r="D65" s="25" t="s">
        <v>24</v>
      </c>
      <c r="E65" s="6">
        <v>6995400.8471100004</v>
      </c>
      <c r="F65" s="40">
        <v>10752520370.17</v>
      </c>
      <c r="G65" s="6">
        <v>30745751.470659997</v>
      </c>
      <c r="H65" s="6">
        <v>84359528636.229996</v>
      </c>
      <c r="I65" s="32">
        <v>0.12746065019562119</v>
      </c>
    </row>
  </sheetData>
  <mergeCells count="1">
    <mergeCell ref="B3:I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zoomScaleNormal="100" workbookViewId="0">
      <selection activeCell="F23" sqref="F23"/>
    </sheetView>
  </sheetViews>
  <sheetFormatPr defaultRowHeight="15" x14ac:dyDescent="0.25"/>
  <cols>
    <col min="1" max="1" width="9.140625" style="1"/>
    <col min="2" max="2" width="18" style="1" bestFit="1" customWidth="1"/>
    <col min="3" max="3" width="24" style="1" bestFit="1" customWidth="1"/>
    <col min="4" max="4" width="17.28515625" style="1" customWidth="1"/>
    <col min="5" max="5" width="18.7109375" style="1" customWidth="1"/>
    <col min="6" max="6" width="17.28515625" style="1" bestFit="1" customWidth="1"/>
    <col min="7" max="8" width="9.140625" style="1"/>
    <col min="9" max="9" width="2.7109375" style="1" bestFit="1" customWidth="1"/>
    <col min="10" max="10" width="9.140625" style="1"/>
    <col min="11" max="11" width="16.7109375" style="1" bestFit="1" customWidth="1"/>
    <col min="12" max="12" width="15.7109375" bestFit="1" customWidth="1"/>
    <col min="13" max="13" width="15" bestFit="1" customWidth="1"/>
  </cols>
  <sheetData>
    <row r="1" spans="1:13" x14ac:dyDescent="0.25">
      <c r="A1" s="2" t="s">
        <v>0</v>
      </c>
      <c r="B1" s="2" t="s">
        <v>4</v>
      </c>
      <c r="C1" s="2" t="s">
        <v>3</v>
      </c>
      <c r="D1" s="2" t="s">
        <v>5</v>
      </c>
      <c r="E1" s="2" t="s">
        <v>1</v>
      </c>
      <c r="F1" s="2" t="s">
        <v>2</v>
      </c>
      <c r="G1" s="2" t="s">
        <v>5</v>
      </c>
      <c r="H1" s="5">
        <v>2016</v>
      </c>
      <c r="I1" s="1" t="s">
        <v>10</v>
      </c>
      <c r="J1" s="1" t="s">
        <v>6</v>
      </c>
      <c r="K1" s="1" t="s">
        <v>8</v>
      </c>
      <c r="L1" t="s">
        <v>7</v>
      </c>
      <c r="M1" s="7" t="s">
        <v>9</v>
      </c>
    </row>
    <row r="2" spans="1:13" x14ac:dyDescent="0.25">
      <c r="A2" s="3">
        <v>1</v>
      </c>
      <c r="B2" s="4">
        <v>21753765619.559998</v>
      </c>
      <c r="C2" s="4">
        <f>F2</f>
        <v>2873964588.1999998</v>
      </c>
      <c r="D2" s="4">
        <f>C2/B2*100</f>
        <v>13.21134298521568</v>
      </c>
      <c r="E2" s="4">
        <f>B2</f>
        <v>21753765619.559998</v>
      </c>
      <c r="F2" s="4">
        <v>2873964588.1999998</v>
      </c>
      <c r="G2" s="4">
        <f>F2/E2*100</f>
        <v>13.21134298521568</v>
      </c>
      <c r="K2" s="1">
        <v>1042456455.85</v>
      </c>
      <c r="L2" s="1">
        <v>1791226191</v>
      </c>
      <c r="M2" s="1">
        <f>K2+L2</f>
        <v>2833682646.8499999</v>
      </c>
    </row>
    <row r="3" spans="1:13" x14ac:dyDescent="0.25">
      <c r="A3" s="3">
        <v>2</v>
      </c>
      <c r="B3" s="4">
        <v>37974361757.779999</v>
      </c>
      <c r="C3" s="4">
        <f t="shared" ref="C3:C9" si="0">C2+F3</f>
        <v>6475711603.6700001</v>
      </c>
      <c r="D3" s="4">
        <f t="shared" ref="D3:D9" si="1">C3/B3*100</f>
        <v>17.052851723948432</v>
      </c>
      <c r="E3" s="4">
        <f>B3-B2</f>
        <v>16220596138.220001</v>
      </c>
      <c r="F3" s="4">
        <v>3601747015.4699998</v>
      </c>
      <c r="G3" s="4">
        <f t="shared" ref="G3:G9" si="2">F3/E3*100</f>
        <v>22.204775858905297</v>
      </c>
      <c r="K3" s="1">
        <v>1788658903.6800001</v>
      </c>
      <c r="L3" s="1">
        <v>1791226191</v>
      </c>
      <c r="M3" s="1">
        <f t="shared" ref="M3:M9" si="3">K3+L3</f>
        <v>3579885094.6800003</v>
      </c>
    </row>
    <row r="4" spans="1:13" x14ac:dyDescent="0.25">
      <c r="A4" s="3">
        <v>3</v>
      </c>
      <c r="B4" s="4">
        <v>56645971928.25</v>
      </c>
      <c r="C4" s="4">
        <f t="shared" si="0"/>
        <v>10068001905.24</v>
      </c>
      <c r="D4" s="4">
        <f t="shared" si="1"/>
        <v>17.773553109817808</v>
      </c>
      <c r="E4" s="4">
        <f t="shared" ref="E4:E9" si="4">B4-B3</f>
        <v>18671610170.470001</v>
      </c>
      <c r="F4" s="4">
        <v>3592290301.5700002</v>
      </c>
      <c r="G4" s="4">
        <f t="shared" si="2"/>
        <v>19.239317170681776</v>
      </c>
      <c r="K4" s="1">
        <v>950918997.25</v>
      </c>
      <c r="L4" s="1">
        <v>2591226191</v>
      </c>
      <c r="M4" s="1">
        <f t="shared" si="3"/>
        <v>3542145188.25</v>
      </c>
    </row>
    <row r="5" spans="1:13" x14ac:dyDescent="0.25">
      <c r="A5" s="3">
        <v>4</v>
      </c>
      <c r="B5" s="4">
        <v>72928265228.229996</v>
      </c>
      <c r="C5" s="4">
        <f t="shared" si="0"/>
        <v>12831732698.51</v>
      </c>
      <c r="D5" s="4">
        <f t="shared" si="1"/>
        <v>17.595006076660287</v>
      </c>
      <c r="E5" s="4">
        <f t="shared" si="4"/>
        <v>16282293299.979996</v>
      </c>
      <c r="F5" s="4">
        <v>2763730793.27</v>
      </c>
      <c r="G5" s="4">
        <f t="shared" si="2"/>
        <v>16.973842335056055</v>
      </c>
      <c r="K5" s="1">
        <v>613887219.61000001</v>
      </c>
      <c r="L5" s="1">
        <v>2083000000</v>
      </c>
      <c r="M5" s="1">
        <f t="shared" si="3"/>
        <v>2696887219.6100001</v>
      </c>
    </row>
    <row r="6" spans="1:13" x14ac:dyDescent="0.25">
      <c r="A6" s="3">
        <v>5</v>
      </c>
      <c r="B6" s="4">
        <v>91731000060.469986</v>
      </c>
      <c r="C6" s="4">
        <f t="shared" si="0"/>
        <v>16376451211.65</v>
      </c>
      <c r="D6" s="4">
        <f t="shared" si="1"/>
        <v>17.852690149300106</v>
      </c>
      <c r="E6" s="4">
        <f t="shared" si="4"/>
        <v>18802734832.23999</v>
      </c>
      <c r="F6" s="4">
        <v>3544718513.1399999</v>
      </c>
      <c r="G6" s="4">
        <f t="shared" si="2"/>
        <v>18.852143290677432</v>
      </c>
      <c r="K6" s="1">
        <v>1582797303.3800001</v>
      </c>
      <c r="L6" s="1">
        <v>1875000000</v>
      </c>
      <c r="M6" s="1">
        <f t="shared" si="3"/>
        <v>3457797303.3800001</v>
      </c>
    </row>
    <row r="7" spans="1:13" x14ac:dyDescent="0.25">
      <c r="A7" s="3">
        <v>6</v>
      </c>
      <c r="B7" s="4">
        <v>109194058941.44</v>
      </c>
      <c r="C7" s="4">
        <f t="shared" si="0"/>
        <v>18871673994.009998</v>
      </c>
      <c r="D7" s="4">
        <f t="shared" si="1"/>
        <v>17.28269301183386</v>
      </c>
      <c r="E7" s="4">
        <f t="shared" si="4"/>
        <v>17463058880.970016</v>
      </c>
      <c r="F7" s="4">
        <v>2495222782.3600001</v>
      </c>
      <c r="G7" s="4">
        <f t="shared" si="2"/>
        <v>14.288577959724538</v>
      </c>
      <c r="K7" s="1">
        <v>512037528.5</v>
      </c>
      <c r="L7" s="1">
        <v>1875000000</v>
      </c>
      <c r="M7" s="1">
        <f t="shared" si="3"/>
        <v>2387037528.5</v>
      </c>
    </row>
    <row r="8" spans="1:13" x14ac:dyDescent="0.25">
      <c r="A8" s="3">
        <v>7</v>
      </c>
      <c r="B8" s="4">
        <v>126225465359.60001</v>
      </c>
      <c r="C8" s="4">
        <f t="shared" si="0"/>
        <v>21340715593.049999</v>
      </c>
      <c r="D8" s="4">
        <f t="shared" si="1"/>
        <v>16.906822670253632</v>
      </c>
      <c r="E8" s="4">
        <f t="shared" si="4"/>
        <v>17031406418.160004</v>
      </c>
      <c r="F8" s="4">
        <v>2469041599.04</v>
      </c>
      <c r="G8" s="4">
        <f t="shared" si="2"/>
        <v>14.496991842126119</v>
      </c>
      <c r="K8" s="1">
        <v>540708081.98000002</v>
      </c>
      <c r="L8" s="1">
        <v>1875000000</v>
      </c>
      <c r="M8" s="1">
        <f t="shared" si="3"/>
        <v>2415708081.98</v>
      </c>
    </row>
    <row r="9" spans="1:13" x14ac:dyDescent="0.25">
      <c r="A9" s="3">
        <v>8</v>
      </c>
      <c r="B9" s="4">
        <v>142972522555.53998</v>
      </c>
      <c r="C9" s="4">
        <f t="shared" si="0"/>
        <v>25277872623.059998</v>
      </c>
      <c r="D9" s="4">
        <f t="shared" si="1"/>
        <v>17.680231257891108</v>
      </c>
      <c r="E9" s="4">
        <f t="shared" si="4"/>
        <v>16747057195.939972</v>
      </c>
      <c r="F9" s="4">
        <v>3937157030.0100002</v>
      </c>
      <c r="G9" s="4">
        <f t="shared" si="2"/>
        <v>23.509545491756572</v>
      </c>
      <c r="K9" s="1">
        <v>2013427952.9200001</v>
      </c>
      <c r="L9" s="1">
        <v>1875000000</v>
      </c>
      <c r="M9" s="1">
        <f t="shared" si="3"/>
        <v>3888427952.9200001</v>
      </c>
    </row>
    <row r="11" spans="1:13" x14ac:dyDescent="0.25">
      <c r="E11" s="1">
        <v>21753765619.559998</v>
      </c>
    </row>
    <row r="12" spans="1:13" x14ac:dyDescent="0.25">
      <c r="E12" s="1">
        <v>16220596138.220001</v>
      </c>
    </row>
    <row r="13" spans="1:13" x14ac:dyDescent="0.25">
      <c r="E13" s="1">
        <v>18671610170.470001</v>
      </c>
    </row>
    <row r="14" spans="1:13" x14ac:dyDescent="0.25">
      <c r="E14" s="1">
        <v>16282293299.979996</v>
      </c>
    </row>
    <row r="15" spans="1:13" x14ac:dyDescent="0.25">
      <c r="E15" s="1">
        <v>18802734832.23999</v>
      </c>
    </row>
    <row r="16" spans="1:13" x14ac:dyDescent="0.25">
      <c r="E16" s="1">
        <v>17463058880.970016</v>
      </c>
    </row>
    <row r="17" spans="1:12" x14ac:dyDescent="0.25">
      <c r="E17" s="1">
        <v>17031406418.160004</v>
      </c>
    </row>
    <row r="18" spans="1:12" x14ac:dyDescent="0.25">
      <c r="E18" s="1">
        <v>16747057195.939972</v>
      </c>
    </row>
    <row r="22" spans="1:12" x14ac:dyDescent="0.25">
      <c r="A22" s="2" t="s">
        <v>0</v>
      </c>
      <c r="B22" s="2" t="s">
        <v>4</v>
      </c>
      <c r="C22" s="2" t="s">
        <v>3</v>
      </c>
      <c r="D22" s="2" t="s">
        <v>5</v>
      </c>
      <c r="E22" s="2" t="s">
        <v>1</v>
      </c>
      <c r="F22" s="2" t="s">
        <v>2</v>
      </c>
      <c r="G22" s="2" t="s">
        <v>5</v>
      </c>
      <c r="H22" s="5">
        <v>2015</v>
      </c>
      <c r="K22" s="1">
        <v>12360545722.780001</v>
      </c>
      <c r="L22" s="1" t="s">
        <v>8</v>
      </c>
    </row>
    <row r="23" spans="1:12" x14ac:dyDescent="0.25">
      <c r="A23" s="3">
        <v>1</v>
      </c>
      <c r="B23" s="4">
        <v>17830699283.59</v>
      </c>
      <c r="C23" s="4">
        <f>F23</f>
        <v>2466428041.79</v>
      </c>
      <c r="D23" s="4">
        <f>C23/B23*100</f>
        <v>13.832480726428436</v>
      </c>
      <c r="E23" s="4">
        <f>B23</f>
        <v>17830699283.59</v>
      </c>
      <c r="F23" s="4">
        <v>2466428041.79</v>
      </c>
      <c r="G23" s="4">
        <f>F23/E23*100</f>
        <v>13.832480726428436</v>
      </c>
      <c r="H23" s="5"/>
      <c r="K23" s="1">
        <v>16850828876</v>
      </c>
      <c r="L23" t="s">
        <v>7</v>
      </c>
    </row>
    <row r="24" spans="1:12" x14ac:dyDescent="0.25">
      <c r="A24" s="3">
        <v>2</v>
      </c>
      <c r="B24" s="4">
        <v>33479976708.93</v>
      </c>
      <c r="C24" s="4">
        <f t="shared" ref="C24:C34" si="5">C23+F24</f>
        <v>5855117689.3800001</v>
      </c>
      <c r="D24" s="4">
        <f t="shared" ref="D24:D34" si="6">C24/B24*100</f>
        <v>17.488416256329963</v>
      </c>
      <c r="E24" s="4">
        <f>B24-B23</f>
        <v>15649277425.34</v>
      </c>
      <c r="F24" s="4">
        <v>3388689647.5900002</v>
      </c>
      <c r="G24" s="4">
        <f t="shared" ref="G24:G34" si="7">F24/E24*100</f>
        <v>21.653968777516109</v>
      </c>
      <c r="H24" s="5"/>
    </row>
    <row r="25" spans="1:12" x14ac:dyDescent="0.25">
      <c r="A25" s="3">
        <v>3</v>
      </c>
      <c r="B25" s="4">
        <v>51924001292.929993</v>
      </c>
      <c r="C25" s="4">
        <f t="shared" si="5"/>
        <v>8318958222.6599998</v>
      </c>
      <c r="D25" s="4">
        <f t="shared" si="6"/>
        <v>16.021412093664505</v>
      </c>
      <c r="E25" s="4">
        <f t="shared" ref="E25:E34" si="8">B25-B24</f>
        <v>18444024583.999992</v>
      </c>
      <c r="F25" s="4">
        <v>2463840533.2800002</v>
      </c>
      <c r="G25" s="4">
        <f t="shared" si="7"/>
        <v>13.35847565187783</v>
      </c>
      <c r="H25" s="5">
        <v>2014</v>
      </c>
      <c r="K25" s="1">
        <v>13086278042.870001</v>
      </c>
      <c r="L25" s="1" t="s">
        <v>8</v>
      </c>
    </row>
    <row r="26" spans="1:12" x14ac:dyDescent="0.25">
      <c r="A26" s="3">
        <v>4</v>
      </c>
      <c r="B26" s="4">
        <v>69677117177.830002</v>
      </c>
      <c r="C26" s="4">
        <f t="shared" si="5"/>
        <v>8961499504.3600006</v>
      </c>
      <c r="D26" s="4">
        <f t="shared" si="6"/>
        <v>12.861467103308039</v>
      </c>
      <c r="E26" s="4">
        <f t="shared" si="8"/>
        <v>17753115884.900009</v>
      </c>
      <c r="F26" s="4">
        <v>642541281.70000005</v>
      </c>
      <c r="G26" s="4">
        <f t="shared" si="7"/>
        <v>3.6193155379924966</v>
      </c>
      <c r="H26" s="5"/>
      <c r="K26" s="1">
        <v>18964511134</v>
      </c>
      <c r="L26" t="s">
        <v>7</v>
      </c>
    </row>
    <row r="27" spans="1:12" x14ac:dyDescent="0.25">
      <c r="A27" s="3">
        <v>5</v>
      </c>
      <c r="B27" s="4">
        <v>88204654409.420013</v>
      </c>
      <c r="C27" s="4">
        <f t="shared" si="5"/>
        <v>10457278487.23</v>
      </c>
      <c r="D27" s="4">
        <f t="shared" si="6"/>
        <v>11.855699177381721</v>
      </c>
      <c r="E27" s="4">
        <f t="shared" si="8"/>
        <v>18527537231.590012</v>
      </c>
      <c r="F27" s="4">
        <v>1495778982.8699999</v>
      </c>
      <c r="G27" s="4">
        <f t="shared" si="7"/>
        <v>8.0732747378839509</v>
      </c>
      <c r="H27" s="5"/>
    </row>
    <row r="28" spans="1:12" x14ac:dyDescent="0.25">
      <c r="A28" s="3">
        <v>6</v>
      </c>
      <c r="B28" s="4">
        <v>106608849398.92</v>
      </c>
      <c r="C28" s="4">
        <f t="shared" si="5"/>
        <v>10985271244.639999</v>
      </c>
      <c r="D28" s="4">
        <f t="shared" si="6"/>
        <v>10.304277090107385</v>
      </c>
      <c r="E28" s="4">
        <f t="shared" si="8"/>
        <v>18404194989.499985</v>
      </c>
      <c r="F28" s="4">
        <v>527992757.41000003</v>
      </c>
      <c r="G28" s="4">
        <f t="shared" si="7"/>
        <v>2.8688717855425461</v>
      </c>
      <c r="H28" s="5">
        <v>2013</v>
      </c>
      <c r="K28" s="1">
        <v>14053172473.120001</v>
      </c>
      <c r="L28" s="1" t="s">
        <v>8</v>
      </c>
    </row>
    <row r="29" spans="1:12" x14ac:dyDescent="0.25">
      <c r="A29" s="3">
        <v>7</v>
      </c>
      <c r="B29" s="4">
        <v>122981861355.97</v>
      </c>
      <c r="C29" s="4">
        <f t="shared" si="5"/>
        <v>11509995011.959999</v>
      </c>
      <c r="D29" s="4">
        <f t="shared" si="6"/>
        <v>9.3590996957221293</v>
      </c>
      <c r="E29" s="4">
        <f t="shared" si="8"/>
        <v>16373011957.050003</v>
      </c>
      <c r="F29" s="4">
        <v>524723767.31999999</v>
      </c>
      <c r="G29" s="4">
        <f t="shared" si="7"/>
        <v>3.2048090400011024</v>
      </c>
      <c r="H29" s="5"/>
      <c r="K29" s="1">
        <v>16256330182</v>
      </c>
      <c r="L29" t="s">
        <v>7</v>
      </c>
    </row>
    <row r="30" spans="1:12" x14ac:dyDescent="0.25">
      <c r="A30" s="3">
        <v>8</v>
      </c>
      <c r="B30" s="4">
        <v>147923665962.23999</v>
      </c>
      <c r="C30" s="4">
        <f t="shared" si="5"/>
        <v>13538316285.619999</v>
      </c>
      <c r="D30" s="4">
        <f t="shared" si="6"/>
        <v>9.152231455023486</v>
      </c>
      <c r="E30" s="4">
        <f t="shared" si="8"/>
        <v>24941804606.269989</v>
      </c>
      <c r="F30" s="4">
        <v>2028321273.6600001</v>
      </c>
      <c r="G30" s="4">
        <f t="shared" si="7"/>
        <v>8.1322153937093677</v>
      </c>
      <c r="H30" s="5"/>
    </row>
    <row r="31" spans="1:12" x14ac:dyDescent="0.25">
      <c r="A31" s="3">
        <v>9</v>
      </c>
      <c r="B31" s="4">
        <v>169907221564.85999</v>
      </c>
      <c r="C31" s="4">
        <f t="shared" si="5"/>
        <v>15302623326.119999</v>
      </c>
      <c r="D31" s="4">
        <f t="shared" si="6"/>
        <v>9.006458457257752</v>
      </c>
      <c r="E31" s="4">
        <f t="shared" si="8"/>
        <v>21983555602.619995</v>
      </c>
      <c r="F31" s="4">
        <v>1764307040.5</v>
      </c>
      <c r="G31" s="4">
        <f t="shared" si="7"/>
        <v>8.0255763553086492</v>
      </c>
      <c r="H31" s="5"/>
    </row>
    <row r="32" spans="1:12" x14ac:dyDescent="0.25">
      <c r="A32" s="3">
        <v>10</v>
      </c>
      <c r="B32" s="4">
        <v>188791169985.52997</v>
      </c>
      <c r="C32" s="4">
        <f t="shared" si="5"/>
        <v>16801349514.57</v>
      </c>
      <c r="D32" s="4">
        <f t="shared" si="6"/>
        <v>8.8994360890171667</v>
      </c>
      <c r="E32" s="4">
        <f t="shared" si="8"/>
        <v>18883948420.669983</v>
      </c>
      <c r="F32" s="4">
        <v>1498726188.45</v>
      </c>
      <c r="G32" s="4">
        <f t="shared" si="7"/>
        <v>7.9365085895358884</v>
      </c>
      <c r="H32" s="5"/>
    </row>
    <row r="33" spans="1:8" x14ac:dyDescent="0.25">
      <c r="A33" s="3">
        <v>11</v>
      </c>
      <c r="B33" s="4">
        <v>210577734638.13</v>
      </c>
      <c r="C33" s="4">
        <f t="shared" si="5"/>
        <v>20751918080.759998</v>
      </c>
      <c r="D33" s="4">
        <f t="shared" si="6"/>
        <v>9.8547541678237724</v>
      </c>
      <c r="E33" s="4">
        <f t="shared" si="8"/>
        <v>21786564652.600037</v>
      </c>
      <c r="F33" s="4">
        <v>3950568566.1900001</v>
      </c>
      <c r="G33" s="4">
        <f t="shared" si="7"/>
        <v>18.133049561434799</v>
      </c>
      <c r="H33" s="5"/>
    </row>
    <row r="34" spans="1:8" x14ac:dyDescent="0.25">
      <c r="A34" s="3">
        <v>12</v>
      </c>
      <c r="B34" s="4">
        <v>233149930796.52002</v>
      </c>
      <c r="C34" s="4">
        <f t="shared" si="5"/>
        <v>29624397631.469997</v>
      </c>
      <c r="D34" s="4">
        <f t="shared" si="6"/>
        <v>12.706157591496128</v>
      </c>
      <c r="E34" s="4">
        <f t="shared" si="8"/>
        <v>22572196158.390015</v>
      </c>
      <c r="F34" s="4">
        <v>8872479550.7099991</v>
      </c>
      <c r="G34" s="4">
        <f t="shared" si="7"/>
        <v>39.307116987870607</v>
      </c>
      <c r="H34" s="5"/>
    </row>
    <row r="35" spans="1:8" x14ac:dyDescent="0.25">
      <c r="H35" s="5"/>
    </row>
    <row r="36" spans="1:8" x14ac:dyDescent="0.25">
      <c r="E36" s="1">
        <v>17830699283.59</v>
      </c>
    </row>
    <row r="37" spans="1:8" x14ac:dyDescent="0.25">
      <c r="E37" s="1">
        <v>15649277425.34</v>
      </c>
    </row>
    <row r="38" spans="1:8" x14ac:dyDescent="0.25">
      <c r="E38" s="1">
        <v>18444024583.999992</v>
      </c>
    </row>
    <row r="39" spans="1:8" x14ac:dyDescent="0.25">
      <c r="E39" s="1">
        <v>17753115884.900009</v>
      </c>
    </row>
    <row r="40" spans="1:8" x14ac:dyDescent="0.25">
      <c r="E40" s="1">
        <v>18527537231.590012</v>
      </c>
    </row>
    <row r="41" spans="1:8" x14ac:dyDescent="0.25">
      <c r="E41" s="1">
        <v>18404194989.499985</v>
      </c>
    </row>
    <row r="42" spans="1:8" x14ac:dyDescent="0.25">
      <c r="E42" s="1">
        <v>16373011957.050003</v>
      </c>
    </row>
    <row r="43" spans="1:8" x14ac:dyDescent="0.25">
      <c r="E43" s="1">
        <v>24941804606.269989</v>
      </c>
    </row>
    <row r="44" spans="1:8" x14ac:dyDescent="0.25">
      <c r="E44" s="1">
        <v>21983555602.619995</v>
      </c>
    </row>
    <row r="45" spans="1:8" x14ac:dyDescent="0.25">
      <c r="E45" s="1">
        <v>18883948420.669983</v>
      </c>
    </row>
    <row r="46" spans="1:8" x14ac:dyDescent="0.25">
      <c r="E46" s="1">
        <v>21786564652.600037</v>
      </c>
    </row>
    <row r="47" spans="1:8" x14ac:dyDescent="0.25">
      <c r="E47" s="1">
        <v>22572196158.390015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15"/>
  <sheetViews>
    <sheetView topLeftCell="A13" zoomScale="87" zoomScaleNormal="87" workbookViewId="0">
      <selection activeCell="D5" sqref="D5"/>
    </sheetView>
  </sheetViews>
  <sheetFormatPr defaultRowHeight="15" x14ac:dyDescent="0.25"/>
  <cols>
    <col min="1" max="1" width="3.140625" bestFit="1" customWidth="1"/>
    <col min="2" max="2" width="24.28515625" bestFit="1" customWidth="1"/>
    <col min="3" max="3" width="10.85546875" customWidth="1"/>
    <col min="4" max="4" width="7.42578125" bestFit="1" customWidth="1"/>
    <col min="5" max="8" width="8.42578125" bestFit="1" customWidth="1"/>
    <col min="9" max="15" width="8.28515625" bestFit="1" customWidth="1"/>
  </cols>
  <sheetData>
    <row r="3" spans="1:20" x14ac:dyDescent="0.25">
      <c r="A3" s="15"/>
      <c r="B3" s="15"/>
      <c r="C3" s="16" t="s">
        <v>25</v>
      </c>
      <c r="D3" s="14" t="s">
        <v>13</v>
      </c>
      <c r="E3" s="14" t="s">
        <v>14</v>
      </c>
      <c r="F3" s="14" t="s">
        <v>15</v>
      </c>
      <c r="G3" s="14" t="s">
        <v>16</v>
      </c>
      <c r="H3" s="14" t="s">
        <v>17</v>
      </c>
      <c r="I3" s="14" t="s">
        <v>18</v>
      </c>
      <c r="J3" s="14" t="s">
        <v>19</v>
      </c>
      <c r="K3" s="14" t="s">
        <v>20</v>
      </c>
      <c r="L3" s="14" t="s">
        <v>21</v>
      </c>
      <c r="M3" s="14" t="s">
        <v>22</v>
      </c>
      <c r="N3" s="14" t="s">
        <v>23</v>
      </c>
      <c r="O3" s="14" t="s">
        <v>24</v>
      </c>
    </row>
    <row r="4" spans="1:20" x14ac:dyDescent="0.25">
      <c r="A4" s="6">
        <v>1</v>
      </c>
      <c r="B4" s="6" t="s">
        <v>34</v>
      </c>
      <c r="C4" s="17" t="s">
        <v>26</v>
      </c>
      <c r="D4" s="8">
        <v>2466.42804179</v>
      </c>
      <c r="E4" s="8">
        <v>3388.6896475900003</v>
      </c>
      <c r="F4" s="8">
        <v>2463.8405332800003</v>
      </c>
      <c r="G4" s="8">
        <v>642.54128170000001</v>
      </c>
      <c r="H4" s="8">
        <v>1495.7789828699999</v>
      </c>
      <c r="I4" s="8">
        <v>527.99275741000008</v>
      </c>
      <c r="J4" s="8">
        <v>524.72376731999998</v>
      </c>
      <c r="K4" s="8">
        <v>2028.3212736600001</v>
      </c>
      <c r="L4" s="8">
        <v>1764.3070405000001</v>
      </c>
      <c r="M4" s="8">
        <v>1498.7261884500001</v>
      </c>
      <c r="N4" s="8">
        <v>3950.5685661900002</v>
      </c>
      <c r="O4" s="8">
        <v>8872.4795507099989</v>
      </c>
    </row>
    <row r="5" spans="1:20" x14ac:dyDescent="0.25">
      <c r="A5" s="6">
        <v>2</v>
      </c>
      <c r="B5" s="6" t="s">
        <v>35</v>
      </c>
      <c r="C5" s="17" t="s">
        <v>26</v>
      </c>
      <c r="D5" s="8">
        <v>2873.9645882</v>
      </c>
      <c r="E5" s="8">
        <v>3601.74701547</v>
      </c>
      <c r="F5" s="8">
        <v>3592.2903015700003</v>
      </c>
      <c r="G5" s="8">
        <v>2763.73079327</v>
      </c>
      <c r="H5" s="8">
        <v>3544.7185131399997</v>
      </c>
      <c r="I5" s="8">
        <v>2495.2227823600001</v>
      </c>
      <c r="J5" s="8">
        <v>2469.0415990400002</v>
      </c>
      <c r="K5" s="8">
        <v>3937.1570300100002</v>
      </c>
      <c r="L5" s="8"/>
      <c r="M5" s="8"/>
      <c r="N5" s="8"/>
      <c r="O5" s="8"/>
    </row>
    <row r="6" spans="1:20" x14ac:dyDescent="0.25">
      <c r="A6" s="6">
        <v>3</v>
      </c>
      <c r="B6" s="6" t="s">
        <v>28</v>
      </c>
      <c r="C6" s="17" t="s">
        <v>26</v>
      </c>
      <c r="D6" s="8">
        <f>D4</f>
        <v>2466.42804179</v>
      </c>
      <c r="E6" s="8">
        <f>D6+E4</f>
        <v>5855.1176893800002</v>
      </c>
      <c r="F6" s="8">
        <f t="shared" ref="F6:O6" si="0">E6+F4</f>
        <v>8318.9582226599996</v>
      </c>
      <c r="G6" s="8">
        <f t="shared" si="0"/>
        <v>8961.4995043599993</v>
      </c>
      <c r="H6" s="8">
        <f t="shared" si="0"/>
        <v>10457.27848723</v>
      </c>
      <c r="I6" s="8">
        <f t="shared" si="0"/>
        <v>10985.27124464</v>
      </c>
      <c r="J6" s="8">
        <f t="shared" si="0"/>
        <v>11509.99501196</v>
      </c>
      <c r="K6" s="8">
        <f t="shared" si="0"/>
        <v>13538.31628562</v>
      </c>
      <c r="L6" s="8">
        <f t="shared" si="0"/>
        <v>15302.62332612</v>
      </c>
      <c r="M6" s="8">
        <f t="shared" si="0"/>
        <v>16801.34951457</v>
      </c>
      <c r="N6" s="8">
        <f t="shared" si="0"/>
        <v>20751.918080759999</v>
      </c>
      <c r="O6" s="8">
        <f t="shared" si="0"/>
        <v>29624.397631469998</v>
      </c>
    </row>
    <row r="7" spans="1:20" x14ac:dyDescent="0.25">
      <c r="A7" s="6">
        <v>4</v>
      </c>
      <c r="B7" s="6" t="s">
        <v>29</v>
      </c>
      <c r="C7" s="17" t="s">
        <v>26</v>
      </c>
      <c r="D7" s="8">
        <f>D5</f>
        <v>2873.9645882</v>
      </c>
      <c r="E7" s="8">
        <f>D7+E5</f>
        <v>6475.7116036699999</v>
      </c>
      <c r="F7" s="8">
        <f t="shared" ref="F7:K7" si="1">E7+F5</f>
        <v>10068.00190524</v>
      </c>
      <c r="G7" s="8">
        <f t="shared" si="1"/>
        <v>12831.732698510001</v>
      </c>
      <c r="H7" s="8">
        <f t="shared" si="1"/>
        <v>16376.451211650001</v>
      </c>
      <c r="I7" s="8">
        <f t="shared" si="1"/>
        <v>18871.673994010001</v>
      </c>
      <c r="J7" s="8">
        <f t="shared" si="1"/>
        <v>21340.715593050001</v>
      </c>
      <c r="K7" s="8">
        <f t="shared" si="1"/>
        <v>25277.87262306</v>
      </c>
      <c r="L7" s="8"/>
      <c r="M7" s="8"/>
      <c r="N7" s="8"/>
      <c r="O7" s="8"/>
    </row>
    <row r="8" spans="1:20" x14ac:dyDescent="0.25">
      <c r="A8" s="6">
        <v>5</v>
      </c>
      <c r="B8" s="6" t="s">
        <v>30</v>
      </c>
      <c r="C8" s="17" t="s">
        <v>26</v>
      </c>
      <c r="D8" s="8">
        <v>17830.699283590002</v>
      </c>
      <c r="E8" s="8">
        <v>15649.27742534</v>
      </c>
      <c r="F8" s="8">
        <v>18444.024583999992</v>
      </c>
      <c r="G8" s="8">
        <v>17753.115884900009</v>
      </c>
      <c r="H8" s="8">
        <v>18527.537231590013</v>
      </c>
      <c r="I8" s="8">
        <v>18404.194989499985</v>
      </c>
      <c r="J8" s="8">
        <v>16373.011957050003</v>
      </c>
      <c r="K8" s="8">
        <v>24941.80460626999</v>
      </c>
      <c r="L8" s="8">
        <v>21983.555602619996</v>
      </c>
      <c r="M8" s="8">
        <v>18883.948420669982</v>
      </c>
      <c r="N8" s="8">
        <v>21786.564652600038</v>
      </c>
      <c r="O8" s="8">
        <v>22572.196158390016</v>
      </c>
      <c r="R8" s="11">
        <f>K13</f>
        <v>0.17680231257891113</v>
      </c>
      <c r="S8" s="11">
        <f>O12</f>
        <v>0.12706157591496128</v>
      </c>
    </row>
    <row r="9" spans="1:20" x14ac:dyDescent="0.25">
      <c r="A9" s="6">
        <v>6</v>
      </c>
      <c r="B9" s="6" t="s">
        <v>31</v>
      </c>
      <c r="C9" s="17" t="s">
        <v>26</v>
      </c>
      <c r="D9" s="8">
        <v>21753.765619559999</v>
      </c>
      <c r="E9" s="8">
        <v>16220.596138220002</v>
      </c>
      <c r="F9" s="8">
        <v>18671.610170470001</v>
      </c>
      <c r="G9" s="8">
        <v>16282.293299979996</v>
      </c>
      <c r="H9" s="8">
        <v>18802.734832239988</v>
      </c>
      <c r="I9" s="8">
        <v>17463.058880970017</v>
      </c>
      <c r="J9" s="8">
        <v>17031.406418160004</v>
      </c>
      <c r="K9" s="8">
        <v>16747.057195939971</v>
      </c>
      <c r="L9" s="6"/>
      <c r="M9" s="6"/>
      <c r="N9" s="6"/>
      <c r="O9" s="6"/>
      <c r="R9" s="9">
        <f>K7</f>
        <v>25277.87262306</v>
      </c>
      <c r="S9" s="9">
        <f>R10*S8</f>
        <v>18166.314028444256</v>
      </c>
      <c r="T9" s="9">
        <f>R9-S9</f>
        <v>7111.5585946157444</v>
      </c>
    </row>
    <row r="10" spans="1:20" x14ac:dyDescent="0.25">
      <c r="A10" s="6">
        <v>7</v>
      </c>
      <c r="B10" s="6" t="s">
        <v>32</v>
      </c>
      <c r="C10" s="17" t="s">
        <v>26</v>
      </c>
      <c r="D10" s="8">
        <f>D8</f>
        <v>17830.699283590002</v>
      </c>
      <c r="E10" s="8">
        <f>D10+E8</f>
        <v>33479.97670893</v>
      </c>
      <c r="F10" s="8">
        <f t="shared" ref="F10:O10" si="2">E10+F8</f>
        <v>51924.001292929992</v>
      </c>
      <c r="G10" s="8">
        <f t="shared" si="2"/>
        <v>69677.117177830005</v>
      </c>
      <c r="H10" s="8">
        <f t="shared" si="2"/>
        <v>88204.654409420022</v>
      </c>
      <c r="I10" s="8">
        <f t="shared" si="2"/>
        <v>106608.84939892001</v>
      </c>
      <c r="J10" s="8">
        <f t="shared" si="2"/>
        <v>122981.86135597</v>
      </c>
      <c r="K10" s="8">
        <f t="shared" si="2"/>
        <v>147923.66596223999</v>
      </c>
      <c r="L10" s="8">
        <f t="shared" si="2"/>
        <v>169907.22156486</v>
      </c>
      <c r="M10" s="8">
        <f t="shared" si="2"/>
        <v>188791.16998552997</v>
      </c>
      <c r="N10" s="8">
        <f t="shared" si="2"/>
        <v>210577.73463813</v>
      </c>
      <c r="O10" s="8">
        <f t="shared" si="2"/>
        <v>233149.93079652003</v>
      </c>
      <c r="R10">
        <f>R9/R8</f>
        <v>142972.52255553997</v>
      </c>
    </row>
    <row r="11" spans="1:20" x14ac:dyDescent="0.25">
      <c r="A11" s="6">
        <v>8</v>
      </c>
      <c r="B11" s="6" t="s">
        <v>33</v>
      </c>
      <c r="C11" s="17" t="s">
        <v>26</v>
      </c>
      <c r="D11" s="8">
        <f>D9</f>
        <v>21753.765619559999</v>
      </c>
      <c r="E11" s="8">
        <f>D11+E9</f>
        <v>37974.361757780003</v>
      </c>
      <c r="F11" s="8">
        <f t="shared" ref="F11:K11" si="3">E11+F9</f>
        <v>56645.971928250001</v>
      </c>
      <c r="G11" s="8">
        <f t="shared" si="3"/>
        <v>72928.265228229997</v>
      </c>
      <c r="H11" s="8">
        <f t="shared" si="3"/>
        <v>91731.000060469989</v>
      </c>
      <c r="I11" s="8">
        <f t="shared" si="3"/>
        <v>109194.05894144</v>
      </c>
      <c r="J11" s="8">
        <f t="shared" si="3"/>
        <v>126225.4653596</v>
      </c>
      <c r="K11" s="8">
        <f t="shared" si="3"/>
        <v>142972.52255553997</v>
      </c>
      <c r="L11" s="8"/>
      <c r="M11" s="8"/>
      <c r="N11" s="8"/>
      <c r="O11" s="8"/>
    </row>
    <row r="12" spans="1:20" x14ac:dyDescent="0.25">
      <c r="A12" s="6">
        <v>9</v>
      </c>
      <c r="B12" s="12" t="s">
        <v>11</v>
      </c>
      <c r="C12" s="18" t="s">
        <v>27</v>
      </c>
      <c r="D12" s="13">
        <f>D6/D10</f>
        <v>0.13832480726428434</v>
      </c>
      <c r="E12" s="13">
        <f t="shared" ref="E12:O12" si="4">E6/E10</f>
        <v>0.17488416256329964</v>
      </c>
      <c r="F12" s="13">
        <f t="shared" si="4"/>
        <v>0.16021412093664505</v>
      </c>
      <c r="G12" s="13">
        <f t="shared" si="4"/>
        <v>0.12861467103308036</v>
      </c>
      <c r="H12" s="13">
        <f t="shared" si="4"/>
        <v>0.11855699177381722</v>
      </c>
      <c r="I12" s="13">
        <f t="shared" si="4"/>
        <v>0.10304277090107386</v>
      </c>
      <c r="J12" s="13">
        <f t="shared" si="4"/>
        <v>9.3590996957221298E-2</v>
      </c>
      <c r="K12" s="13">
        <f t="shared" si="4"/>
        <v>9.1522314550234865E-2</v>
      </c>
      <c r="L12" s="13">
        <f t="shared" si="4"/>
        <v>9.0064584572577516E-2</v>
      </c>
      <c r="M12" s="13">
        <f t="shared" si="4"/>
        <v>8.8994360890171667E-2</v>
      </c>
      <c r="N12" s="13">
        <f t="shared" si="4"/>
        <v>9.8547541678237718E-2</v>
      </c>
      <c r="O12" s="13">
        <f t="shared" si="4"/>
        <v>0.12706157591496128</v>
      </c>
    </row>
    <row r="13" spans="1:20" x14ac:dyDescent="0.25">
      <c r="A13" s="6">
        <v>10</v>
      </c>
      <c r="B13" s="12" t="s">
        <v>12</v>
      </c>
      <c r="C13" s="18" t="s">
        <v>27</v>
      </c>
      <c r="D13" s="13">
        <f>D7/D11</f>
        <v>0.13211342985215679</v>
      </c>
      <c r="E13" s="13">
        <f t="shared" ref="E13:K13" si="5">E7/E11</f>
        <v>0.17052851723948428</v>
      </c>
      <c r="F13" s="13">
        <f t="shared" si="5"/>
        <v>0.17773553109817808</v>
      </c>
      <c r="G13" s="13">
        <f t="shared" si="5"/>
        <v>0.17595006076660288</v>
      </c>
      <c r="H13" s="13">
        <f t="shared" si="5"/>
        <v>0.17852690149300107</v>
      </c>
      <c r="I13" s="13">
        <f t="shared" si="5"/>
        <v>0.17282693011833863</v>
      </c>
      <c r="J13" s="13">
        <f t="shared" si="5"/>
        <v>0.16906822670253635</v>
      </c>
      <c r="K13" s="13">
        <f t="shared" si="5"/>
        <v>0.17680231257891113</v>
      </c>
      <c r="L13" s="6"/>
      <c r="M13" s="6"/>
      <c r="N13" s="6"/>
      <c r="O13" s="6"/>
    </row>
    <row r="14" spans="1:20" ht="18.75" x14ac:dyDescent="0.25">
      <c r="A14" s="20">
        <v>11</v>
      </c>
      <c r="B14" s="21" t="s">
        <v>36</v>
      </c>
      <c r="C14" s="17" t="s">
        <v>26</v>
      </c>
      <c r="D14" s="22">
        <f t="shared" ref="D14:J14" si="6">$O$12*D11-D7</f>
        <v>-109.89684649400215</v>
      </c>
      <c r="E14" s="22">
        <f t="shared" si="6"/>
        <v>-1650.6293543616339</v>
      </c>
      <c r="F14" s="22">
        <f t="shared" si="6"/>
        <v>-2870.4754428018969</v>
      </c>
      <c r="G14" s="22">
        <f t="shared" si="6"/>
        <v>-3565.3523898668245</v>
      </c>
      <c r="H14" s="22">
        <f t="shared" si="6"/>
        <v>-4720.9657837112754</v>
      </c>
      <c r="I14" s="22">
        <f t="shared" si="6"/>
        <v>-4997.304784359465</v>
      </c>
      <c r="J14" s="22">
        <f t="shared" si="6"/>
        <v>-5302.3090438598701</v>
      </c>
      <c r="K14" s="23">
        <f>$O$12*K11-K7</f>
        <v>-7111.5585946157444</v>
      </c>
      <c r="L14" s="20"/>
      <c r="M14" s="20"/>
      <c r="N14" s="20"/>
      <c r="O14" s="20"/>
    </row>
    <row r="15" spans="1:20" x14ac:dyDescent="0.25">
      <c r="A15" s="10">
        <v>12</v>
      </c>
      <c r="B15" s="10" t="s">
        <v>37</v>
      </c>
      <c r="C15" s="19" t="s">
        <v>27</v>
      </c>
      <c r="D15" s="13">
        <f>D11/D10</f>
        <v>1.2200175255930923</v>
      </c>
      <c r="E15" s="13">
        <f t="shared" ref="E15:K15" si="7">E11/E10</f>
        <v>1.1342409849302921</v>
      </c>
      <c r="F15" s="13">
        <f t="shared" si="7"/>
        <v>1.0909400377039693</v>
      </c>
      <c r="G15" s="13">
        <f>G11/G10</f>
        <v>1.0466601975237064</v>
      </c>
      <c r="H15" s="13">
        <f t="shared" si="7"/>
        <v>1.0399791334670585</v>
      </c>
      <c r="I15" s="13">
        <f t="shared" si="7"/>
        <v>1.0242494835756681</v>
      </c>
      <c r="J15" s="13">
        <f t="shared" si="7"/>
        <v>1.0263746536917457</v>
      </c>
      <c r="K15" s="13">
        <f t="shared" si="7"/>
        <v>0.96652906501138303</v>
      </c>
      <c r="L15" s="13"/>
      <c r="M15" s="13"/>
      <c r="N15" s="13"/>
      <c r="O15" s="13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шаблон тест</vt:lpstr>
      <vt:lpstr>Нагрузка</vt:lpstr>
      <vt:lpstr>Инфолист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2016-12-02T05:40:20Z</dcterms:modified>
</cp:coreProperties>
</file>