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811" activeTab="1"/>
  </bookViews>
  <sheets>
    <sheet name="Tablea de suivi de gestion 1&amp;2" sheetId="5" r:id="rId1"/>
    <sheet name="Tableau de suivi de gestion 3" sheetId="4" r:id="rId2"/>
    <sheet name="Tableau de suivi de gestion N°4" sheetId="3" r:id="rId3"/>
    <sheet name="Tableau de suivi de gestion 6" sheetId="2" r:id="rId4"/>
    <sheet name="Etude de marché p5,6,7,8" sheetId="6" r:id="rId5"/>
  </sheets>
  <calcPr calcId="125725"/>
</workbook>
</file>

<file path=xl/calcChain.xml><?xml version="1.0" encoding="utf-8"?>
<calcChain xmlns="http://schemas.openxmlformats.org/spreadsheetml/2006/main">
  <c r="F13" i="2"/>
  <c r="F11"/>
  <c r="E31" i="3"/>
  <c r="F31"/>
  <c r="G31"/>
  <c r="H31"/>
  <c r="I31"/>
  <c r="J31"/>
  <c r="D31"/>
  <c r="J23"/>
  <c r="D23"/>
  <c r="J22"/>
  <c r="D22"/>
  <c r="E21"/>
  <c r="F21"/>
  <c r="G21"/>
  <c r="H21"/>
  <c r="I21"/>
  <c r="J21"/>
  <c r="D21"/>
  <c r="J19"/>
  <c r="D19"/>
  <c r="E17"/>
  <c r="F17"/>
  <c r="G17"/>
  <c r="H17"/>
  <c r="I17"/>
  <c r="J17"/>
  <c r="G18"/>
  <c r="G22" s="1"/>
  <c r="G23" s="1"/>
  <c r="J18"/>
  <c r="D18"/>
  <c r="D17"/>
  <c r="E13"/>
  <c r="E18" s="1"/>
  <c r="E19" s="1"/>
  <c r="F13"/>
  <c r="F14" s="1"/>
  <c r="G13"/>
  <c r="H13"/>
  <c r="H14" s="1"/>
  <c r="I13"/>
  <c r="I18" s="1"/>
  <c r="J13"/>
  <c r="D13"/>
  <c r="D14" s="1"/>
  <c r="E12"/>
  <c r="F12"/>
  <c r="G12"/>
  <c r="H12"/>
  <c r="I12"/>
  <c r="J12"/>
  <c r="E10"/>
  <c r="F10"/>
  <c r="G10"/>
  <c r="H10"/>
  <c r="I10"/>
  <c r="J10"/>
  <c r="D12"/>
  <c r="D10"/>
  <c r="E23" i="2"/>
  <c r="J23"/>
  <c r="D23"/>
  <c r="J20"/>
  <c r="E20"/>
  <c r="D20"/>
  <c r="E17"/>
  <c r="J17"/>
  <c r="D17"/>
  <c r="E15"/>
  <c r="J15"/>
  <c r="D15"/>
  <c r="E12"/>
  <c r="J12"/>
  <c r="D12"/>
  <c r="E10"/>
  <c r="F10"/>
  <c r="F12" s="1"/>
  <c r="F15" s="1"/>
  <c r="F17" s="1"/>
  <c r="F20" s="1"/>
  <c r="F23" s="1"/>
  <c r="G10"/>
  <c r="G12" s="1"/>
  <c r="G15" s="1"/>
  <c r="G17" s="1"/>
  <c r="G20" s="1"/>
  <c r="G23" s="1"/>
  <c r="H10"/>
  <c r="H12" s="1"/>
  <c r="H15" s="1"/>
  <c r="H17" s="1"/>
  <c r="H20" s="1"/>
  <c r="H23" s="1"/>
  <c r="I10"/>
  <c r="I12" s="1"/>
  <c r="I15" s="1"/>
  <c r="I17" s="1"/>
  <c r="I20" s="1"/>
  <c r="I23" s="1"/>
  <c r="J10"/>
  <c r="D10"/>
  <c r="I19" i="3" l="1"/>
  <c r="I22"/>
  <c r="I23" s="1"/>
  <c r="I14"/>
  <c r="H18"/>
  <c r="H22" s="1"/>
  <c r="H23" s="1"/>
  <c r="G19"/>
  <c r="F18"/>
  <c r="E14"/>
  <c r="E22"/>
  <c r="E23" s="1"/>
  <c r="J14"/>
  <c r="G14"/>
  <c r="H19" l="1"/>
  <c r="F19"/>
  <c r="F22"/>
  <c r="F23" s="1"/>
</calcChain>
</file>

<file path=xl/sharedStrings.xml><?xml version="1.0" encoding="utf-8"?>
<sst xmlns="http://schemas.openxmlformats.org/spreadsheetml/2006/main" count="117" uniqueCount="107">
  <si>
    <t>Tableau de suivi de gestion N°6</t>
  </si>
  <si>
    <t>Production vendue</t>
  </si>
  <si>
    <t>Production stockée</t>
  </si>
  <si>
    <t>Production de l'exercice</t>
  </si>
  <si>
    <t>Consommations externes</t>
  </si>
  <si>
    <t>Valeur ajoutée produite</t>
  </si>
  <si>
    <t>Charges de personnel</t>
  </si>
  <si>
    <t>Subvention</t>
  </si>
  <si>
    <t>Excédent brut d'exploitation</t>
  </si>
  <si>
    <t>Dotation aux amortissements</t>
  </si>
  <si>
    <t>Resultat d'exploitation hors charges financières</t>
  </si>
  <si>
    <t>Charges financières</t>
  </si>
  <si>
    <t>Produits financiers</t>
  </si>
  <si>
    <t>RESULTAT COURANT AVANT IMPOT</t>
  </si>
  <si>
    <t>Moins-value sur cession</t>
  </si>
  <si>
    <t>Impot sur les sociétés</t>
  </si>
  <si>
    <t>RESULTAT NET</t>
  </si>
  <si>
    <t>Rubriques     v</t>
  </si>
  <si>
    <t>Périodes     &gt;</t>
  </si>
  <si>
    <t>Ventes (en valeur)</t>
  </si>
  <si>
    <t>Ventes (en quantités)</t>
  </si>
  <si>
    <t>Prix moyen des ventes</t>
  </si>
  <si>
    <t>Coût de production des marchandises vendues</t>
  </si>
  <si>
    <t>CPMV unitaire</t>
  </si>
  <si>
    <t>Marge/coût de production totale</t>
  </si>
  <si>
    <t>Marge/coût de production unitaire</t>
  </si>
  <si>
    <t>Coût de stockage total</t>
  </si>
  <si>
    <t>Coût de commercialisation total</t>
  </si>
  <si>
    <t>Coût de commercialisation unitaire</t>
  </si>
  <si>
    <t>Autres coûts totaux</t>
  </si>
  <si>
    <t>Autres coûts unitaires</t>
  </si>
  <si>
    <t>Résultat d'exploitation total</t>
  </si>
  <si>
    <t>Résultat d'exploitation unitaire</t>
  </si>
  <si>
    <t>Valeurs immobilisées</t>
  </si>
  <si>
    <t>Capitaux propres</t>
  </si>
  <si>
    <t>Emprunt à long terme</t>
  </si>
  <si>
    <t>Dividendes versés</t>
  </si>
  <si>
    <t>Augmentation du capital possible</t>
  </si>
  <si>
    <t>Emprunt autorisé</t>
  </si>
  <si>
    <t>Encaisse finale</t>
  </si>
  <si>
    <t>Total des trois précédents</t>
  </si>
  <si>
    <t>Marge de commercialisation unitaire</t>
  </si>
  <si>
    <t>Marge sur coût de commerc. Totale</t>
  </si>
  <si>
    <t>Tableau de suivi de gestion N°4</t>
  </si>
  <si>
    <t>Tableau de suivi de gestion N°3</t>
  </si>
  <si>
    <t>Périodes                   &gt;</t>
  </si>
  <si>
    <t>Rubriques                v</t>
  </si>
  <si>
    <t>A - Parts de marché</t>
  </si>
  <si>
    <t>Zone 1 (Espagne) en %</t>
  </si>
  <si>
    <t>Zone 2 (France) en %</t>
  </si>
  <si>
    <t>Zone 3 (Suisse) en %</t>
  </si>
  <si>
    <t>Part de marche totale</t>
  </si>
  <si>
    <t>Part de marché corrigée</t>
  </si>
  <si>
    <t>Classement</t>
  </si>
  <si>
    <t>B - Prix de vente</t>
  </si>
  <si>
    <t>Zone 1 (Espagne) en €</t>
  </si>
  <si>
    <t>Zone 2 (France) en €</t>
  </si>
  <si>
    <t>Zone 3 (Suisse) en €</t>
  </si>
  <si>
    <t>C - Représentants</t>
  </si>
  <si>
    <t>Nombre de représentants</t>
  </si>
  <si>
    <t>en Zone 1 (Espagne)</t>
  </si>
  <si>
    <t>en Zone 3 (Suisse)</t>
  </si>
  <si>
    <t>en Zone 2 (France)</t>
  </si>
  <si>
    <t>Commission en %</t>
  </si>
  <si>
    <t>D - Magasins</t>
  </si>
  <si>
    <t>E - Magasins / représentant</t>
  </si>
  <si>
    <t>F - Communication</t>
  </si>
  <si>
    <t>Zone 1 (Espagne) en K€</t>
  </si>
  <si>
    <t>Zone 2 (France) en K€</t>
  </si>
  <si>
    <t>Zone 3 (Suisse) en K€</t>
  </si>
  <si>
    <t>A - Embauche</t>
  </si>
  <si>
    <t>B - Licenciement</t>
  </si>
  <si>
    <t>C - Démissions</t>
  </si>
  <si>
    <t>* Solde (A-B-C)</t>
  </si>
  <si>
    <t>D - Effectif productif</t>
  </si>
  <si>
    <t>F - Moyenne des salaires</t>
  </si>
  <si>
    <t>* Cacul de (E-F)/F, en %</t>
  </si>
  <si>
    <t>E - Salaire décidé en K€</t>
  </si>
  <si>
    <t>Périodes                           &gt;</t>
  </si>
  <si>
    <t>Rubriques                        v</t>
  </si>
  <si>
    <t>Tableau de cuivi de gestion N°1</t>
  </si>
  <si>
    <t>Tableau de suivi de gestion N°2</t>
  </si>
  <si>
    <t>1 - Personnel Productif</t>
  </si>
  <si>
    <t>2 - Production</t>
  </si>
  <si>
    <t>H - Capacité normale</t>
  </si>
  <si>
    <t>I - Production effective</t>
  </si>
  <si>
    <t>* % heures supplémentaires</t>
  </si>
  <si>
    <t>K - Achat d'unités de K</t>
  </si>
  <si>
    <t>L - Vente d'unités de K</t>
  </si>
  <si>
    <t>* Solde (K-L)</t>
  </si>
  <si>
    <t>M - Nombre d'unités de K</t>
  </si>
  <si>
    <t>N - Usure moyenne (en %)</t>
  </si>
  <si>
    <t>O - Rapport L/K</t>
  </si>
  <si>
    <t>* Qualité perçue (sur 10)</t>
  </si>
  <si>
    <t>G - Production décidée (en Kp)</t>
  </si>
  <si>
    <t>J - Heures supplémentaires (en K€)</t>
  </si>
  <si>
    <t>S - Coût moyen de production en €</t>
  </si>
  <si>
    <t>* Budget recherche en K€</t>
  </si>
  <si>
    <t>P5</t>
  </si>
  <si>
    <t>P6</t>
  </si>
  <si>
    <t>P7</t>
  </si>
  <si>
    <t>P8</t>
  </si>
  <si>
    <t>Zone 1 (Espagne)</t>
  </si>
  <si>
    <t>Zone 2 (France)</t>
  </si>
  <si>
    <t>Zone 3 (Suisse)</t>
  </si>
  <si>
    <t>TOTAL</t>
  </si>
  <si>
    <t>Marchés des périodes 5, 6, 7 et 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</si>
</sst>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10" xfId="0" applyBorder="1"/>
    <xf numFmtId="0" fontId="0" fillId="0" borderId="7" xfId="0" quotePrefix="1" applyBorder="1"/>
    <xf numFmtId="0" fontId="0" fillId="0" borderId="1" xfId="0" quotePrefix="1" applyBorder="1"/>
    <xf numFmtId="0" fontId="1" fillId="0" borderId="8" xfId="0" applyFont="1" applyBorder="1"/>
    <xf numFmtId="0" fontId="1" fillId="0" borderId="7" xfId="0" applyFont="1" applyBorder="1"/>
    <xf numFmtId="0" fontId="1" fillId="0" borderId="1" xfId="0" applyFont="1" applyBorder="1"/>
    <xf numFmtId="0" fontId="0" fillId="0" borderId="2" xfId="0" applyBorder="1"/>
    <xf numFmtId="0" fontId="1" fillId="0" borderId="8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2" borderId="6" xfId="0" applyFill="1" applyBorder="1"/>
    <xf numFmtId="0" fontId="0" fillId="2" borderId="3" xfId="0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2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5" xfId="0" applyBorder="1" applyAlignment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3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2" borderId="20" xfId="0" applyFill="1" applyBorder="1"/>
    <xf numFmtId="0" fontId="0" fillId="2" borderId="0" xfId="0" applyFill="1" applyBorder="1"/>
    <xf numFmtId="0" fontId="0" fillId="0" borderId="21" xfId="0" applyBorder="1" applyAlignment="1"/>
    <xf numFmtId="0" fontId="0" fillId="0" borderId="15" xfId="0" applyBorder="1"/>
    <xf numFmtId="0" fontId="5" fillId="0" borderId="8" xfId="0" applyFont="1" applyBorder="1"/>
    <xf numFmtId="0" fontId="5" fillId="0" borderId="9" xfId="0" applyFont="1" applyBorder="1"/>
    <xf numFmtId="0" fontId="0" fillId="0" borderId="14" xfId="0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5"/>
  <sheetViews>
    <sheetView topLeftCell="A4" workbookViewId="0">
      <selection activeCell="L20" sqref="L20"/>
    </sheetView>
  </sheetViews>
  <sheetFormatPr defaultRowHeight="15"/>
  <cols>
    <col min="2" max="2" width="32.42578125" bestFit="1" customWidth="1"/>
  </cols>
  <sheetData>
    <row r="1" spans="2:9" ht="15.75" thickBot="1"/>
    <row r="2" spans="2:9" ht="27" thickBot="1">
      <c r="B2" s="26" t="s">
        <v>80</v>
      </c>
      <c r="C2" s="27"/>
      <c r="D2" s="27"/>
      <c r="E2" s="27"/>
      <c r="F2" s="27"/>
      <c r="G2" s="27"/>
      <c r="H2" s="27"/>
      <c r="I2" s="28"/>
    </row>
    <row r="3" spans="2:9" ht="15.75" thickBot="1"/>
    <row r="4" spans="2:9" ht="16.5" thickBot="1">
      <c r="B4" s="49" t="s">
        <v>82</v>
      </c>
      <c r="C4" s="50"/>
      <c r="D4" s="50"/>
      <c r="E4" s="50"/>
      <c r="F4" s="50"/>
      <c r="G4" s="50"/>
      <c r="H4" s="50"/>
      <c r="I4" s="51"/>
    </row>
    <row r="5" spans="2:9" ht="15.75" thickBot="1">
      <c r="B5" s="11" t="s">
        <v>78</v>
      </c>
      <c r="C5" s="48">
        <v>1</v>
      </c>
      <c r="D5" s="30">
        <v>2</v>
      </c>
      <c r="E5" s="30">
        <v>3</v>
      </c>
      <c r="F5" s="30">
        <v>4</v>
      </c>
      <c r="G5" s="30">
        <v>5</v>
      </c>
      <c r="H5" s="30">
        <v>6</v>
      </c>
      <c r="I5" s="31">
        <v>7</v>
      </c>
    </row>
    <row r="6" spans="2:9" ht="15.75" thickBot="1">
      <c r="B6" s="11" t="s">
        <v>79</v>
      </c>
      <c r="C6" s="43"/>
      <c r="D6" s="43"/>
      <c r="E6" s="43"/>
      <c r="F6" s="43"/>
      <c r="G6" s="43"/>
      <c r="H6" s="43"/>
      <c r="I6" s="20"/>
    </row>
    <row r="7" spans="2:9">
      <c r="B7" s="5" t="s">
        <v>70</v>
      </c>
      <c r="C7" s="2">
        <v>95</v>
      </c>
      <c r="D7" s="1">
        <v>60</v>
      </c>
      <c r="E7" s="1">
        <v>50</v>
      </c>
      <c r="F7" s="1">
        <v>70</v>
      </c>
      <c r="G7" s="1">
        <v>30</v>
      </c>
      <c r="H7" s="1">
        <v>0</v>
      </c>
      <c r="I7" s="1">
        <v>0</v>
      </c>
    </row>
    <row r="8" spans="2:9">
      <c r="B8" s="3" t="s">
        <v>71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2:9">
      <c r="B9" s="3" t="s">
        <v>72</v>
      </c>
      <c r="C9" s="2">
        <v>2</v>
      </c>
      <c r="D9" s="1">
        <v>0</v>
      </c>
      <c r="E9" s="1">
        <v>8</v>
      </c>
      <c r="F9" s="1">
        <v>0</v>
      </c>
      <c r="G9" s="1">
        <v>15</v>
      </c>
      <c r="H9" s="1">
        <v>2</v>
      </c>
      <c r="I9" s="1">
        <v>0</v>
      </c>
    </row>
    <row r="10" spans="2:9">
      <c r="B10" s="3" t="s">
        <v>73</v>
      </c>
      <c r="C10" s="2">
        <v>93</v>
      </c>
      <c r="D10" s="1">
        <v>60</v>
      </c>
      <c r="E10" s="1">
        <v>42</v>
      </c>
      <c r="F10" s="1">
        <v>70</v>
      </c>
      <c r="G10" s="1">
        <v>15</v>
      </c>
      <c r="H10" s="1">
        <v>-2</v>
      </c>
      <c r="I10" s="1">
        <v>0</v>
      </c>
    </row>
    <row r="11" spans="2:9" ht="15.75">
      <c r="B11" s="46" t="s">
        <v>74</v>
      </c>
      <c r="C11" s="2">
        <v>93</v>
      </c>
      <c r="D11" s="1">
        <v>153</v>
      </c>
      <c r="E11" s="1">
        <v>195</v>
      </c>
      <c r="F11" s="1">
        <v>265</v>
      </c>
      <c r="G11" s="1">
        <v>280</v>
      </c>
      <c r="H11" s="1">
        <v>278</v>
      </c>
      <c r="I11" s="1">
        <v>278</v>
      </c>
    </row>
    <row r="12" spans="2:9">
      <c r="B12" s="3" t="s">
        <v>77</v>
      </c>
      <c r="C12" s="2">
        <v>18</v>
      </c>
      <c r="D12" s="1">
        <v>18.5</v>
      </c>
      <c r="E12" s="1">
        <v>19</v>
      </c>
      <c r="F12" s="1">
        <v>20.5</v>
      </c>
      <c r="G12" s="1">
        <v>20.6</v>
      </c>
      <c r="H12" s="1">
        <v>20.8</v>
      </c>
      <c r="I12" s="1">
        <v>21.4</v>
      </c>
    </row>
    <row r="13" spans="2:9">
      <c r="B13" s="3" t="s">
        <v>75</v>
      </c>
      <c r="C13" s="2">
        <v>18</v>
      </c>
      <c r="D13" s="1">
        <v>18.600000000000001</v>
      </c>
      <c r="E13" s="1">
        <v>19.399999999999999</v>
      </c>
      <c r="F13" s="1">
        <v>20.3</v>
      </c>
      <c r="G13" s="1">
        <v>21</v>
      </c>
      <c r="H13" s="1">
        <v>20.8</v>
      </c>
      <c r="I13" s="1">
        <v>21.4</v>
      </c>
    </row>
    <row r="14" spans="2:9" ht="16.5" thickBot="1">
      <c r="B14" s="47" t="s">
        <v>76</v>
      </c>
      <c r="C14" s="2">
        <v>0</v>
      </c>
      <c r="D14" s="1">
        <v>5.0000000000000001E-3</v>
      </c>
      <c r="E14" s="1">
        <v>0.02</v>
      </c>
      <c r="F14" s="1">
        <v>8.9999999999999993E-3</v>
      </c>
      <c r="G14" s="1">
        <v>1.9E-2</v>
      </c>
      <c r="H14" s="1">
        <v>0</v>
      </c>
      <c r="I14" s="1">
        <v>0</v>
      </c>
    </row>
    <row r="16" spans="2:9" ht="15.75" thickBot="1"/>
    <row r="17" spans="2:9" ht="27" thickBot="1">
      <c r="B17" s="26" t="s">
        <v>81</v>
      </c>
      <c r="C17" s="27"/>
      <c r="D17" s="27"/>
      <c r="E17" s="27"/>
      <c r="F17" s="27"/>
      <c r="G17" s="27"/>
      <c r="H17" s="27"/>
      <c r="I17" s="28"/>
    </row>
    <row r="18" spans="2:9" ht="15.75" thickBot="1"/>
    <row r="19" spans="2:9" ht="16.5" thickBot="1">
      <c r="B19" s="49" t="s">
        <v>83</v>
      </c>
      <c r="C19" s="50"/>
      <c r="D19" s="50"/>
      <c r="E19" s="50"/>
      <c r="F19" s="50"/>
      <c r="G19" s="50"/>
      <c r="H19" s="50"/>
      <c r="I19" s="51"/>
    </row>
    <row r="20" spans="2:9" ht="15.75" thickBot="1">
      <c r="B20" s="11" t="s">
        <v>78</v>
      </c>
      <c r="C20" s="48">
        <v>1</v>
      </c>
      <c r="D20" s="30">
        <v>2</v>
      </c>
      <c r="E20" s="30">
        <v>3</v>
      </c>
      <c r="F20" s="30">
        <v>4</v>
      </c>
      <c r="G20" s="30">
        <v>5</v>
      </c>
      <c r="H20" s="30">
        <v>6</v>
      </c>
      <c r="I20" s="31">
        <v>7</v>
      </c>
    </row>
    <row r="21" spans="2:9" ht="15.75" thickBot="1">
      <c r="B21" s="11" t="s">
        <v>79</v>
      </c>
      <c r="C21" s="43"/>
      <c r="D21" s="43"/>
      <c r="E21" s="43"/>
      <c r="F21" s="43"/>
      <c r="G21" s="43"/>
      <c r="H21" s="43"/>
      <c r="I21" s="42"/>
    </row>
    <row r="22" spans="2:9">
      <c r="B22" s="5" t="s">
        <v>94</v>
      </c>
      <c r="C22" s="2">
        <v>115</v>
      </c>
      <c r="D22" s="1">
        <v>168</v>
      </c>
      <c r="E22" s="1">
        <v>231.3</v>
      </c>
      <c r="F22" s="1">
        <v>285</v>
      </c>
      <c r="G22" s="1">
        <v>380</v>
      </c>
      <c r="H22" s="1">
        <v>290</v>
      </c>
      <c r="I22" s="1">
        <v>295</v>
      </c>
    </row>
    <row r="23" spans="2:9">
      <c r="B23" s="3" t="s">
        <v>84</v>
      </c>
      <c r="C23" s="2">
        <v>116.3</v>
      </c>
      <c r="D23" s="1">
        <v>163.30000000000001</v>
      </c>
      <c r="E23" s="1">
        <v>225.5</v>
      </c>
      <c r="F23" s="1">
        <v>276</v>
      </c>
      <c r="G23" s="1">
        <v>338.3</v>
      </c>
      <c r="H23" s="1">
        <v>264</v>
      </c>
      <c r="I23" s="1">
        <v>252</v>
      </c>
    </row>
    <row r="24" spans="2:9">
      <c r="B24" s="8" t="s">
        <v>85</v>
      </c>
      <c r="C24" s="9">
        <v>115</v>
      </c>
      <c r="D24" s="10">
        <v>168</v>
      </c>
      <c r="E24" s="10">
        <v>231.3</v>
      </c>
      <c r="F24" s="10">
        <v>285</v>
      </c>
      <c r="G24" s="10">
        <v>380</v>
      </c>
      <c r="H24" s="10">
        <v>290</v>
      </c>
      <c r="I24" s="10">
        <v>295</v>
      </c>
    </row>
    <row r="25" spans="2:9">
      <c r="B25" s="3" t="s">
        <v>95</v>
      </c>
      <c r="C25" s="2">
        <v>14.8</v>
      </c>
      <c r="D25" s="1">
        <v>0</v>
      </c>
      <c r="E25" s="1">
        <v>126.1</v>
      </c>
      <c r="F25" s="1">
        <v>0</v>
      </c>
      <c r="G25" s="1">
        <v>1370.3</v>
      </c>
      <c r="H25" s="1">
        <v>0</v>
      </c>
      <c r="I25" s="1">
        <v>348.2</v>
      </c>
    </row>
    <row r="26" spans="2:9">
      <c r="B26" s="8" t="s">
        <v>86</v>
      </c>
      <c r="C26" s="9">
        <v>0.44</v>
      </c>
      <c r="D26" s="10">
        <v>0</v>
      </c>
      <c r="E26" s="10">
        <v>1.7</v>
      </c>
      <c r="F26" s="10">
        <v>0</v>
      </c>
      <c r="G26" s="10">
        <v>11.88</v>
      </c>
      <c r="H26" s="10">
        <v>0</v>
      </c>
      <c r="I26" s="10">
        <v>2.93</v>
      </c>
    </row>
    <row r="27" spans="2:9">
      <c r="B27" s="3" t="s">
        <v>87</v>
      </c>
      <c r="C27" s="2">
        <v>10</v>
      </c>
      <c r="D27" s="1">
        <v>5</v>
      </c>
      <c r="E27" s="1">
        <v>10</v>
      </c>
      <c r="F27" s="1">
        <v>10</v>
      </c>
      <c r="G27" s="1">
        <v>20</v>
      </c>
      <c r="H27" s="1">
        <v>0</v>
      </c>
      <c r="I27" s="1">
        <v>5</v>
      </c>
    </row>
    <row r="28" spans="2:9">
      <c r="B28" s="3" t="s">
        <v>88</v>
      </c>
      <c r="C28" s="2">
        <v>0</v>
      </c>
      <c r="D28" s="1">
        <v>0</v>
      </c>
      <c r="E28" s="1">
        <v>5</v>
      </c>
      <c r="F28" s="1">
        <v>5</v>
      </c>
      <c r="G28" s="1">
        <v>15</v>
      </c>
      <c r="H28" s="1">
        <v>5</v>
      </c>
      <c r="I28" s="1">
        <v>5</v>
      </c>
    </row>
    <row r="29" spans="2:9">
      <c r="B29" s="3" t="s">
        <v>89</v>
      </c>
      <c r="C29" s="2">
        <v>10</v>
      </c>
      <c r="D29" s="1">
        <v>5</v>
      </c>
      <c r="E29" s="1">
        <v>5</v>
      </c>
      <c r="F29" s="1">
        <v>5</v>
      </c>
      <c r="G29" s="1">
        <v>5</v>
      </c>
      <c r="H29" s="1">
        <v>-5</v>
      </c>
      <c r="I29" s="1">
        <v>0</v>
      </c>
    </row>
    <row r="30" spans="2:9">
      <c r="B30" s="8" t="s">
        <v>90</v>
      </c>
      <c r="C30" s="9">
        <v>10</v>
      </c>
      <c r="D30" s="10">
        <v>15</v>
      </c>
      <c r="E30" s="10">
        <v>20</v>
      </c>
      <c r="F30" s="10">
        <v>25</v>
      </c>
      <c r="G30" s="10">
        <v>30</v>
      </c>
      <c r="H30" s="10">
        <v>25</v>
      </c>
      <c r="I30" s="10">
        <v>25</v>
      </c>
    </row>
    <row r="31" spans="2:9">
      <c r="B31" s="3" t="s">
        <v>91</v>
      </c>
      <c r="C31" s="2">
        <v>10</v>
      </c>
      <c r="D31" s="1">
        <v>16.670000000000002</v>
      </c>
      <c r="E31" s="1">
        <v>17.5</v>
      </c>
      <c r="F31" s="1">
        <v>18</v>
      </c>
      <c r="G31" s="1">
        <v>13.33</v>
      </c>
      <c r="H31" s="1">
        <v>22</v>
      </c>
      <c r="I31" s="1">
        <v>26</v>
      </c>
    </row>
    <row r="32" spans="2:9">
      <c r="B32" s="3" t="s">
        <v>92</v>
      </c>
      <c r="C32" s="2">
        <v>0</v>
      </c>
      <c r="D32" s="1">
        <v>0</v>
      </c>
      <c r="E32" s="1">
        <v>9.75</v>
      </c>
      <c r="F32" s="1">
        <v>10.6</v>
      </c>
      <c r="G32" s="1">
        <v>9.33</v>
      </c>
      <c r="H32" s="1">
        <v>11.12</v>
      </c>
      <c r="I32" s="1">
        <v>11.12</v>
      </c>
    </row>
    <row r="33" spans="2:9">
      <c r="B33" s="8" t="s">
        <v>96</v>
      </c>
      <c r="C33" s="9">
        <v>25.03</v>
      </c>
      <c r="D33" s="10">
        <v>27.55</v>
      </c>
      <c r="E33" s="10">
        <v>26.79</v>
      </c>
      <c r="F33" s="10">
        <v>29.21</v>
      </c>
      <c r="G33" s="10">
        <v>28.1</v>
      </c>
      <c r="H33" s="10">
        <v>29.15</v>
      </c>
      <c r="I33" s="10">
        <v>29.99</v>
      </c>
    </row>
    <row r="34" spans="2:9">
      <c r="B34" s="3" t="s">
        <v>97</v>
      </c>
      <c r="C34" s="2">
        <v>0</v>
      </c>
      <c r="D34" s="1">
        <v>77</v>
      </c>
      <c r="E34" s="1">
        <v>160</v>
      </c>
      <c r="F34" s="1">
        <v>250</v>
      </c>
      <c r="G34" s="1">
        <v>1000</v>
      </c>
      <c r="H34" s="1">
        <v>600</v>
      </c>
      <c r="I34" s="1">
        <v>500</v>
      </c>
    </row>
    <row r="35" spans="2:9" ht="15.75" thickBot="1">
      <c r="B35" s="14" t="s">
        <v>93</v>
      </c>
      <c r="C35" s="9">
        <v>4</v>
      </c>
      <c r="D35" s="10">
        <v>4.3</v>
      </c>
      <c r="E35" s="10">
        <v>5.4</v>
      </c>
      <c r="F35" s="10">
        <v>6.3</v>
      </c>
      <c r="G35" s="10">
        <v>8.1999999999999993</v>
      </c>
      <c r="H35" s="10">
        <v>9</v>
      </c>
      <c r="I35" s="10">
        <v>9</v>
      </c>
    </row>
  </sheetData>
  <mergeCells count="4">
    <mergeCell ref="B2:I2"/>
    <mergeCell ref="B17:I17"/>
    <mergeCell ref="B4:I4"/>
    <mergeCell ref="B19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34"/>
  <sheetViews>
    <sheetView tabSelected="1" workbookViewId="0">
      <selection activeCell="F26" sqref="F26"/>
    </sheetView>
  </sheetViews>
  <sheetFormatPr defaultRowHeight="15"/>
  <cols>
    <col min="2" max="2" width="29.140625" customWidth="1"/>
  </cols>
  <sheetData>
    <row r="1" spans="2:9" ht="15.75" thickBot="1"/>
    <row r="2" spans="2:9" ht="27" thickBot="1">
      <c r="B2" s="26" t="s">
        <v>44</v>
      </c>
      <c r="C2" s="27"/>
      <c r="D2" s="27"/>
      <c r="E2" s="27"/>
      <c r="F2" s="27"/>
      <c r="G2" s="27"/>
      <c r="H2" s="27"/>
      <c r="I2" s="28"/>
    </row>
    <row r="3" spans="2:9" ht="15.75" thickBot="1"/>
    <row r="4" spans="2:9" ht="15.75" thickBot="1">
      <c r="B4" s="29" t="s">
        <v>45</v>
      </c>
      <c r="C4" s="30">
        <v>1</v>
      </c>
      <c r="D4" s="30">
        <v>2</v>
      </c>
      <c r="E4" s="30">
        <v>3</v>
      </c>
      <c r="F4" s="30">
        <v>4</v>
      </c>
      <c r="G4" s="30">
        <v>5</v>
      </c>
      <c r="H4" s="30">
        <v>6</v>
      </c>
      <c r="I4" s="31">
        <v>7</v>
      </c>
    </row>
    <row r="5" spans="2:9" ht="15.75" thickBot="1">
      <c r="B5" s="44" t="s">
        <v>46</v>
      </c>
      <c r="C5" s="43"/>
      <c r="D5" s="43"/>
      <c r="E5" s="43"/>
      <c r="F5" s="43"/>
      <c r="G5" s="43"/>
      <c r="H5" s="43"/>
      <c r="I5" s="43"/>
    </row>
    <row r="6" spans="2:9" ht="18" thickBot="1">
      <c r="B6" s="39" t="s">
        <v>47</v>
      </c>
      <c r="C6" s="40"/>
      <c r="D6" s="40"/>
      <c r="E6" s="40"/>
      <c r="F6" s="40"/>
      <c r="G6" s="40"/>
      <c r="H6" s="40"/>
      <c r="I6" s="41"/>
    </row>
    <row r="7" spans="2:9">
      <c r="B7" s="5" t="s">
        <v>48</v>
      </c>
      <c r="C7" s="37">
        <v>27.3</v>
      </c>
      <c r="D7" s="38">
        <v>28.7</v>
      </c>
      <c r="E7" s="38">
        <v>25.8</v>
      </c>
      <c r="F7" s="38">
        <v>24.7</v>
      </c>
      <c r="G7" s="38">
        <v>23.4</v>
      </c>
      <c r="H7" s="38">
        <v>26.8</v>
      </c>
      <c r="I7" s="38">
        <v>38.6</v>
      </c>
    </row>
    <row r="8" spans="2:9">
      <c r="B8" s="3" t="s">
        <v>49</v>
      </c>
      <c r="C8" s="2">
        <v>21.8</v>
      </c>
      <c r="D8" s="1">
        <v>20.9</v>
      </c>
      <c r="E8" s="1">
        <v>24.7</v>
      </c>
      <c r="F8" s="1">
        <v>26.8</v>
      </c>
      <c r="G8" s="1">
        <v>29.8</v>
      </c>
      <c r="H8" s="1">
        <v>29.4</v>
      </c>
      <c r="I8" s="1">
        <v>31.3</v>
      </c>
    </row>
    <row r="9" spans="2:9">
      <c r="B9" s="3" t="s">
        <v>50</v>
      </c>
      <c r="C9" s="2">
        <v>24.9</v>
      </c>
      <c r="D9" s="1">
        <v>25</v>
      </c>
      <c r="E9" s="1">
        <v>24.8</v>
      </c>
      <c r="F9" s="1">
        <v>25.4</v>
      </c>
      <c r="G9" s="1">
        <v>27.2</v>
      </c>
      <c r="H9" s="1">
        <v>28</v>
      </c>
      <c r="I9" s="1">
        <v>32.5</v>
      </c>
    </row>
    <row r="10" spans="2:9">
      <c r="B10" s="3" t="s">
        <v>51</v>
      </c>
      <c r="C10" s="2">
        <v>24.9</v>
      </c>
      <c r="D10" s="1">
        <v>25</v>
      </c>
      <c r="E10" s="1">
        <v>24.8</v>
      </c>
      <c r="F10" s="1">
        <v>25.4</v>
      </c>
      <c r="G10" s="1">
        <v>27.2</v>
      </c>
      <c r="H10" s="1">
        <v>28</v>
      </c>
      <c r="I10" s="1">
        <v>32.5</v>
      </c>
    </row>
    <row r="11" spans="2:9">
      <c r="B11" s="3" t="s">
        <v>52</v>
      </c>
      <c r="C11" s="2">
        <v>24.9</v>
      </c>
      <c r="D11" s="1">
        <v>25</v>
      </c>
      <c r="E11" s="1">
        <v>24.8</v>
      </c>
      <c r="F11" s="1">
        <v>25.4</v>
      </c>
      <c r="G11" s="1">
        <v>27.2</v>
      </c>
      <c r="H11" s="1">
        <v>28</v>
      </c>
      <c r="I11" s="1">
        <v>32.5</v>
      </c>
    </row>
    <row r="12" spans="2:9" ht="15.75" thickBot="1">
      <c r="B12" s="34" t="s">
        <v>53</v>
      </c>
      <c r="C12" s="35">
        <v>4</v>
      </c>
      <c r="D12" s="36">
        <v>3</v>
      </c>
      <c r="E12" s="36">
        <v>3</v>
      </c>
      <c r="F12" s="36">
        <v>2</v>
      </c>
      <c r="G12" s="36">
        <v>2</v>
      </c>
      <c r="H12" s="36">
        <v>1</v>
      </c>
      <c r="I12" s="36">
        <v>1</v>
      </c>
    </row>
    <row r="13" spans="2:9" ht="18" thickBot="1">
      <c r="B13" s="39" t="s">
        <v>54</v>
      </c>
      <c r="C13" s="40"/>
      <c r="D13" s="40"/>
      <c r="E13" s="40"/>
      <c r="F13" s="40"/>
      <c r="G13" s="40"/>
      <c r="H13" s="40"/>
      <c r="I13" s="41"/>
    </row>
    <row r="14" spans="2:9">
      <c r="B14" s="5" t="s">
        <v>55</v>
      </c>
      <c r="C14" s="37">
        <v>46</v>
      </c>
      <c r="D14" s="38">
        <v>44.3</v>
      </c>
      <c r="E14" s="38">
        <v>46</v>
      </c>
      <c r="F14" s="38">
        <v>47</v>
      </c>
      <c r="G14" s="38">
        <v>49.5</v>
      </c>
      <c r="H14" s="38">
        <v>49.5</v>
      </c>
      <c r="I14" s="38">
        <v>49.6</v>
      </c>
    </row>
    <row r="15" spans="2:9">
      <c r="B15" s="3" t="s">
        <v>56</v>
      </c>
      <c r="C15" s="2">
        <v>49</v>
      </c>
      <c r="D15" s="1">
        <v>48.7</v>
      </c>
      <c r="E15" s="1">
        <v>49.5</v>
      </c>
      <c r="F15" s="1">
        <v>50.5</v>
      </c>
      <c r="G15" s="1">
        <v>53.9</v>
      </c>
      <c r="H15" s="1">
        <v>54.5</v>
      </c>
      <c r="I15" s="1">
        <v>55.9</v>
      </c>
    </row>
    <row r="16" spans="2:9" ht="15.75" thickBot="1">
      <c r="B16" s="34" t="s">
        <v>57</v>
      </c>
      <c r="C16" s="35">
        <v>55</v>
      </c>
      <c r="D16" s="36">
        <v>54</v>
      </c>
      <c r="E16" s="36">
        <v>59.9</v>
      </c>
      <c r="F16" s="36">
        <v>62</v>
      </c>
      <c r="G16" s="36">
        <v>64.5</v>
      </c>
      <c r="H16" s="36">
        <v>67</v>
      </c>
      <c r="I16" s="36">
        <v>68.5</v>
      </c>
    </row>
    <row r="17" spans="2:9" ht="18" thickBot="1">
      <c r="B17" s="39" t="s">
        <v>58</v>
      </c>
      <c r="C17" s="40"/>
      <c r="D17" s="40"/>
      <c r="E17" s="40"/>
      <c r="F17" s="40"/>
      <c r="G17" s="40"/>
      <c r="H17" s="40"/>
      <c r="I17" s="41"/>
    </row>
    <row r="18" spans="2:9">
      <c r="B18" s="5" t="s">
        <v>59</v>
      </c>
      <c r="C18" s="37"/>
      <c r="D18" s="38"/>
      <c r="E18" s="38"/>
      <c r="F18" s="38"/>
      <c r="G18" s="38"/>
      <c r="H18" s="38"/>
      <c r="I18" s="38"/>
    </row>
    <row r="19" spans="2:9">
      <c r="B19" s="3" t="s">
        <v>60</v>
      </c>
      <c r="C19" s="2">
        <v>10</v>
      </c>
      <c r="D19" s="1">
        <v>9</v>
      </c>
      <c r="E19" s="1">
        <v>11</v>
      </c>
      <c r="F19" s="1">
        <v>12</v>
      </c>
      <c r="G19" s="1">
        <v>13</v>
      </c>
      <c r="H19" s="1">
        <v>15</v>
      </c>
      <c r="I19" s="1">
        <v>15</v>
      </c>
    </row>
    <row r="20" spans="2:9">
      <c r="B20" s="3" t="s">
        <v>62</v>
      </c>
      <c r="C20" s="2">
        <v>12</v>
      </c>
      <c r="D20" s="1">
        <v>12</v>
      </c>
      <c r="E20" s="1">
        <v>17</v>
      </c>
      <c r="F20" s="1">
        <v>20</v>
      </c>
      <c r="G20" s="1">
        <v>23</v>
      </c>
      <c r="H20" s="1">
        <v>25</v>
      </c>
      <c r="I20" s="1">
        <v>25</v>
      </c>
    </row>
    <row r="21" spans="2:9">
      <c r="B21" s="3" t="s">
        <v>61</v>
      </c>
      <c r="C21" s="2">
        <v>8</v>
      </c>
      <c r="D21" s="1">
        <v>7</v>
      </c>
      <c r="E21" s="1">
        <v>8</v>
      </c>
      <c r="F21" s="1">
        <v>8</v>
      </c>
      <c r="G21" s="1">
        <v>8</v>
      </c>
      <c r="H21" s="1">
        <v>10</v>
      </c>
      <c r="I21" s="1">
        <v>10</v>
      </c>
    </row>
    <row r="22" spans="2:9" ht="15.75" thickBot="1">
      <c r="B22" s="34" t="s">
        <v>63</v>
      </c>
      <c r="C22" s="35">
        <v>5</v>
      </c>
      <c r="D22" s="36">
        <v>5</v>
      </c>
      <c r="E22" s="36">
        <v>5.7</v>
      </c>
      <c r="F22" s="36">
        <v>5.8</v>
      </c>
      <c r="G22" s="36">
        <v>6.3</v>
      </c>
      <c r="H22" s="36">
        <v>8</v>
      </c>
      <c r="I22" s="36">
        <v>7.6</v>
      </c>
    </row>
    <row r="23" spans="2:9" ht="18" thickBot="1">
      <c r="B23" s="39" t="s">
        <v>64</v>
      </c>
      <c r="C23" s="40"/>
      <c r="D23" s="40"/>
      <c r="E23" s="40"/>
      <c r="F23" s="40"/>
      <c r="G23" s="40"/>
      <c r="H23" s="40"/>
      <c r="I23" s="41"/>
    </row>
    <row r="24" spans="2:9">
      <c r="B24" s="5" t="s">
        <v>60</v>
      </c>
      <c r="C24" s="37">
        <v>1570</v>
      </c>
      <c r="D24" s="38">
        <v>1476</v>
      </c>
      <c r="E24" s="38">
        <v>1771</v>
      </c>
      <c r="F24" s="38">
        <v>1980</v>
      </c>
      <c r="G24" s="38">
        <v>2028</v>
      </c>
      <c r="H24" s="38">
        <v>2925</v>
      </c>
      <c r="I24" s="38">
        <v>2998</v>
      </c>
    </row>
    <row r="25" spans="2:9">
      <c r="B25" s="3" t="s">
        <v>62</v>
      </c>
      <c r="C25" s="2">
        <v>1860</v>
      </c>
      <c r="D25" s="1">
        <v>1836</v>
      </c>
      <c r="E25" s="1">
        <v>2754</v>
      </c>
      <c r="F25" s="1">
        <v>3440</v>
      </c>
      <c r="G25" s="1">
        <v>4301</v>
      </c>
      <c r="H25" s="1">
        <v>4997</v>
      </c>
      <c r="I25" s="1">
        <v>4997</v>
      </c>
    </row>
    <row r="26" spans="2:9">
      <c r="B26" s="3" t="s">
        <v>61</v>
      </c>
      <c r="C26" s="2">
        <v>1208</v>
      </c>
      <c r="D26" s="1">
        <v>1092</v>
      </c>
      <c r="E26" s="1">
        <v>1336</v>
      </c>
      <c r="F26" s="1">
        <v>1328</v>
      </c>
      <c r="G26" s="1">
        <v>1416</v>
      </c>
      <c r="H26" s="1">
        <v>1998</v>
      </c>
      <c r="I26" s="1">
        <v>1860</v>
      </c>
    </row>
    <row r="27" spans="2:9">
      <c r="B27" s="3" t="s">
        <v>65</v>
      </c>
      <c r="C27" s="2"/>
      <c r="D27" s="1"/>
      <c r="E27" s="1"/>
      <c r="F27" s="1"/>
      <c r="G27" s="1"/>
      <c r="H27" s="1"/>
      <c r="I27" s="1"/>
    </row>
    <row r="28" spans="2:9">
      <c r="B28" s="3" t="s">
        <v>60</v>
      </c>
      <c r="C28" s="2">
        <v>157</v>
      </c>
      <c r="D28" s="1">
        <v>164</v>
      </c>
      <c r="E28" s="1">
        <v>161</v>
      </c>
      <c r="F28" s="1">
        <v>165</v>
      </c>
      <c r="G28" s="1">
        <v>156</v>
      </c>
      <c r="H28" s="1">
        <v>195</v>
      </c>
      <c r="I28" s="1">
        <v>200</v>
      </c>
    </row>
    <row r="29" spans="2:9">
      <c r="B29" s="3" t="s">
        <v>62</v>
      </c>
      <c r="C29" s="2">
        <v>155</v>
      </c>
      <c r="D29" s="1">
        <v>153</v>
      </c>
      <c r="E29" s="1">
        <v>162</v>
      </c>
      <c r="F29" s="1">
        <v>172</v>
      </c>
      <c r="G29" s="1">
        <v>187</v>
      </c>
      <c r="H29" s="1">
        <v>200</v>
      </c>
      <c r="I29" s="1">
        <v>200</v>
      </c>
    </row>
    <row r="30" spans="2:9" ht="15.75" thickBot="1">
      <c r="B30" s="34" t="s">
        <v>61</v>
      </c>
      <c r="C30" s="35">
        <v>151</v>
      </c>
      <c r="D30" s="36">
        <v>156</v>
      </c>
      <c r="E30" s="36">
        <v>167</v>
      </c>
      <c r="F30" s="36">
        <v>166</v>
      </c>
      <c r="G30" s="36">
        <v>177</v>
      </c>
      <c r="H30" s="36">
        <v>200</v>
      </c>
      <c r="I30" s="36">
        <v>186</v>
      </c>
    </row>
    <row r="31" spans="2:9" ht="18" thickBot="1">
      <c r="B31" s="39" t="s">
        <v>66</v>
      </c>
      <c r="C31" s="40"/>
      <c r="D31" s="40"/>
      <c r="E31" s="40"/>
      <c r="F31" s="40"/>
      <c r="G31" s="40"/>
      <c r="H31" s="40"/>
      <c r="I31" s="41"/>
    </row>
    <row r="32" spans="2:9">
      <c r="B32" s="5" t="s">
        <v>67</v>
      </c>
      <c r="C32" s="37">
        <v>320</v>
      </c>
      <c r="D32" s="38">
        <v>380</v>
      </c>
      <c r="E32" s="38">
        <v>390</v>
      </c>
      <c r="F32" s="38">
        <v>440</v>
      </c>
      <c r="G32" s="38">
        <v>460</v>
      </c>
      <c r="H32" s="38">
        <v>850</v>
      </c>
      <c r="I32" s="38">
        <v>650</v>
      </c>
    </row>
    <row r="33" spans="2:9">
      <c r="B33" s="3" t="s">
        <v>68</v>
      </c>
      <c r="C33" s="2">
        <v>340</v>
      </c>
      <c r="D33" s="1">
        <v>320</v>
      </c>
      <c r="E33" s="1">
        <v>190</v>
      </c>
      <c r="F33" s="1">
        <v>580</v>
      </c>
      <c r="G33" s="1">
        <v>900</v>
      </c>
      <c r="H33" s="1">
        <v>1000</v>
      </c>
      <c r="I33" s="1">
        <v>900</v>
      </c>
    </row>
    <row r="34" spans="2:9" ht="15.75" thickBot="1">
      <c r="B34" s="32" t="s">
        <v>69</v>
      </c>
      <c r="C34" s="2">
        <v>490</v>
      </c>
      <c r="D34" s="1">
        <v>370</v>
      </c>
      <c r="E34" s="1">
        <v>410</v>
      </c>
      <c r="F34" s="1">
        <v>420</v>
      </c>
      <c r="G34" s="1">
        <v>450</v>
      </c>
      <c r="H34" s="1">
        <v>800</v>
      </c>
      <c r="I34" s="1">
        <v>700</v>
      </c>
    </row>
  </sheetData>
  <mergeCells count="6">
    <mergeCell ref="B23:I23"/>
    <mergeCell ref="B31:I31"/>
    <mergeCell ref="B2:I2"/>
    <mergeCell ref="B6:I6"/>
    <mergeCell ref="B13:I13"/>
    <mergeCell ref="B17:I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J31"/>
  <sheetViews>
    <sheetView workbookViewId="0">
      <selection activeCell="C3" sqref="C3:J3"/>
    </sheetView>
  </sheetViews>
  <sheetFormatPr defaultRowHeight="15"/>
  <cols>
    <col min="3" max="3" width="33.85546875" customWidth="1"/>
  </cols>
  <sheetData>
    <row r="2" spans="3:10" ht="15.75" thickBot="1"/>
    <row r="3" spans="3:10" ht="30" customHeight="1" thickBot="1">
      <c r="C3" s="22" t="s">
        <v>43</v>
      </c>
      <c r="D3" s="23"/>
      <c r="E3" s="23"/>
      <c r="F3" s="23"/>
      <c r="G3" s="23"/>
      <c r="H3" s="23"/>
      <c r="I3" s="23"/>
      <c r="J3" s="24"/>
    </row>
    <row r="5" spans="3:10" ht="15.75" thickBot="1"/>
    <row r="6" spans="3:10" ht="15.75" thickBot="1">
      <c r="C6" s="19" t="s">
        <v>18</v>
      </c>
      <c r="D6" s="17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6">
        <v>7</v>
      </c>
    </row>
    <row r="7" spans="3:10" ht="15.75" thickBot="1">
      <c r="C7" s="25" t="s">
        <v>17</v>
      </c>
      <c r="D7" s="20"/>
      <c r="E7" s="21"/>
      <c r="F7" s="21"/>
      <c r="G7" s="21"/>
      <c r="H7" s="21"/>
      <c r="I7" s="21"/>
      <c r="J7" s="21"/>
    </row>
    <row r="8" spans="3:10">
      <c r="C8" s="5" t="s">
        <v>19</v>
      </c>
      <c r="D8" s="2">
        <v>4934.6000000000004</v>
      </c>
      <c r="E8" s="1">
        <v>7568.7</v>
      </c>
      <c r="F8" s="1">
        <v>11889.5</v>
      </c>
      <c r="G8" s="1">
        <v>16143.3</v>
      </c>
      <c r="H8" s="1">
        <v>18518.8</v>
      </c>
      <c r="I8" s="1">
        <v>18203.5</v>
      </c>
      <c r="J8" s="1"/>
    </row>
    <row r="9" spans="3:10">
      <c r="C9" s="3" t="s">
        <v>20</v>
      </c>
      <c r="D9" s="2">
        <v>98.3</v>
      </c>
      <c r="E9" s="1">
        <v>155.5</v>
      </c>
      <c r="F9" s="1">
        <v>233.4</v>
      </c>
      <c r="G9" s="1">
        <v>312.2</v>
      </c>
      <c r="H9" s="1">
        <v>338.4</v>
      </c>
      <c r="I9" s="1">
        <v>331.6</v>
      </c>
      <c r="J9" s="1"/>
    </row>
    <row r="10" spans="3:10">
      <c r="C10" s="3" t="s">
        <v>21</v>
      </c>
      <c r="D10" s="2">
        <f>D$8/D$9</f>
        <v>50.199389623601228</v>
      </c>
      <c r="E10" s="1">
        <f t="shared" ref="E10:J10" si="0">E$8/E$9</f>
        <v>48.67331189710611</v>
      </c>
      <c r="F10" s="1">
        <f t="shared" si="0"/>
        <v>50.940445586975152</v>
      </c>
      <c r="G10" s="1">
        <f t="shared" si="0"/>
        <v>51.708199871877</v>
      </c>
      <c r="H10" s="1">
        <f t="shared" si="0"/>
        <v>54.724586288416077</v>
      </c>
      <c r="I10" s="1">
        <f t="shared" si="0"/>
        <v>54.895958986730996</v>
      </c>
      <c r="J10" s="1" t="e">
        <f t="shared" si="0"/>
        <v>#DIV/0!</v>
      </c>
    </row>
    <row r="11" spans="3:10" ht="29.25" customHeight="1">
      <c r="C11" s="4" t="s">
        <v>22</v>
      </c>
      <c r="D11" s="2">
        <v>2459.6999999999998</v>
      </c>
      <c r="E11" s="1">
        <v>4240.8</v>
      </c>
      <c r="F11" s="1">
        <v>6274.8</v>
      </c>
      <c r="G11" s="1">
        <v>9052.2999999999993</v>
      </c>
      <c r="H11" s="1">
        <v>9510.5</v>
      </c>
      <c r="I11" s="1">
        <v>9621.2000000000007</v>
      </c>
      <c r="J11" s="1"/>
    </row>
    <row r="12" spans="3:10">
      <c r="C12" s="8" t="s">
        <v>23</v>
      </c>
      <c r="D12" s="9">
        <f>D$11/D$9</f>
        <v>25.022380467955237</v>
      </c>
      <c r="E12" s="10">
        <f t="shared" ref="E12:J12" si="1">E$11/E$9</f>
        <v>27.27202572347267</v>
      </c>
      <c r="F12" s="10">
        <f t="shared" si="1"/>
        <v>26.884318766066837</v>
      </c>
      <c r="G12" s="10">
        <f t="shared" si="1"/>
        <v>28.995195387572068</v>
      </c>
      <c r="H12" s="10">
        <f t="shared" si="1"/>
        <v>28.104314420803785</v>
      </c>
      <c r="I12" s="10">
        <f t="shared" si="1"/>
        <v>29.014475271411339</v>
      </c>
      <c r="J12" s="10" t="e">
        <f t="shared" si="1"/>
        <v>#DIV/0!</v>
      </c>
    </row>
    <row r="13" spans="3:10">
      <c r="C13" s="3" t="s">
        <v>24</v>
      </c>
      <c r="D13" s="2">
        <f>D$8-D$11</f>
        <v>2474.9000000000005</v>
      </c>
      <c r="E13" s="1">
        <f t="shared" ref="E13:J13" si="2">E$8-E$11</f>
        <v>3327.8999999999996</v>
      </c>
      <c r="F13" s="1">
        <f t="shared" si="2"/>
        <v>5614.7</v>
      </c>
      <c r="G13" s="1">
        <f t="shared" si="2"/>
        <v>7091</v>
      </c>
      <c r="H13" s="1">
        <f t="shared" si="2"/>
        <v>9008.2999999999993</v>
      </c>
      <c r="I13" s="1">
        <f t="shared" si="2"/>
        <v>8582.2999999999993</v>
      </c>
      <c r="J13" s="1">
        <f t="shared" si="2"/>
        <v>0</v>
      </c>
    </row>
    <row r="14" spans="3:10">
      <c r="C14" s="8" t="s">
        <v>25</v>
      </c>
      <c r="D14" s="9">
        <f>D$13/D$9</f>
        <v>25.177009155645987</v>
      </c>
      <c r="E14" s="10">
        <f t="shared" ref="E14:J14" si="3">E$13/E$9</f>
        <v>21.401286173633437</v>
      </c>
      <c r="F14" s="10">
        <f t="shared" si="3"/>
        <v>24.056126820908311</v>
      </c>
      <c r="G14" s="10">
        <f t="shared" si="3"/>
        <v>22.713004484304932</v>
      </c>
      <c r="H14" s="10">
        <f t="shared" si="3"/>
        <v>26.620271867612292</v>
      </c>
      <c r="I14" s="10">
        <f t="shared" si="3"/>
        <v>25.881483715319657</v>
      </c>
      <c r="J14" s="10" t="e">
        <f t="shared" si="3"/>
        <v>#DIV/0!</v>
      </c>
    </row>
    <row r="15" spans="3:10">
      <c r="C15" s="3" t="s">
        <v>26</v>
      </c>
      <c r="D15" s="2">
        <v>21</v>
      </c>
      <c r="E15" s="1">
        <v>61.3</v>
      </c>
      <c r="F15" s="1">
        <v>76.7</v>
      </c>
      <c r="G15" s="1">
        <v>36.4</v>
      </c>
      <c r="H15" s="1">
        <v>58.4</v>
      </c>
      <c r="I15" s="1">
        <v>58.4</v>
      </c>
      <c r="J15" s="1"/>
    </row>
    <row r="16" spans="3:10">
      <c r="C16" s="3" t="s">
        <v>27</v>
      </c>
      <c r="D16" s="2">
        <v>1918.7</v>
      </c>
      <c r="E16" s="1">
        <v>1971.4</v>
      </c>
      <c r="F16" s="1">
        <v>2557.6</v>
      </c>
      <c r="G16" s="1">
        <v>3213.8</v>
      </c>
      <c r="H16" s="1">
        <v>3927.9</v>
      </c>
      <c r="I16" s="1">
        <v>5130.3</v>
      </c>
      <c r="J16" s="1"/>
    </row>
    <row r="17" spans="3:10">
      <c r="C17" s="8" t="s">
        <v>28</v>
      </c>
      <c r="D17" s="9">
        <f>D$16/D$9</f>
        <v>19.518819938962363</v>
      </c>
      <c r="E17" s="10">
        <f t="shared" ref="E17:J17" si="4">E$16/E$9</f>
        <v>12.677813504823151</v>
      </c>
      <c r="F17" s="10">
        <f t="shared" si="4"/>
        <v>10.958011996572408</v>
      </c>
      <c r="G17" s="10">
        <f t="shared" si="4"/>
        <v>10.294042280589366</v>
      </c>
      <c r="H17" s="10">
        <f t="shared" si="4"/>
        <v>11.6072695035461</v>
      </c>
      <c r="I17" s="10">
        <f t="shared" si="4"/>
        <v>15.471351025331725</v>
      </c>
      <c r="J17" s="10" t="e">
        <f t="shared" si="4"/>
        <v>#DIV/0!</v>
      </c>
    </row>
    <row r="18" spans="3:10">
      <c r="C18" s="3" t="s">
        <v>42</v>
      </c>
      <c r="D18" s="2">
        <f>D$13-D$15-D$16</f>
        <v>535.2000000000005</v>
      </c>
      <c r="E18" s="1">
        <f t="shared" ref="E18:J18" si="5">E$13-E$15-E$16</f>
        <v>1295.1999999999994</v>
      </c>
      <c r="F18" s="1">
        <f t="shared" si="5"/>
        <v>2980.4</v>
      </c>
      <c r="G18" s="1">
        <f t="shared" si="5"/>
        <v>3840.8</v>
      </c>
      <c r="H18" s="1">
        <f t="shared" si="5"/>
        <v>5022</v>
      </c>
      <c r="I18" s="1">
        <f t="shared" si="5"/>
        <v>3393.5999999999995</v>
      </c>
      <c r="J18" s="1">
        <f t="shared" si="5"/>
        <v>0</v>
      </c>
    </row>
    <row r="19" spans="3:10">
      <c r="C19" s="3" t="s">
        <v>41</v>
      </c>
      <c r="D19" s="2">
        <f>D$18/D$9</f>
        <v>5.44455747711089</v>
      </c>
      <c r="E19" s="1">
        <f t="shared" ref="E19:J19" si="6">E$18/E$9</f>
        <v>8.329260450160767</v>
      </c>
      <c r="F19" s="1">
        <f t="shared" si="6"/>
        <v>12.76949443016281</v>
      </c>
      <c r="G19" s="1">
        <f t="shared" si="6"/>
        <v>12.302370275464448</v>
      </c>
      <c r="H19" s="1">
        <f t="shared" si="6"/>
        <v>14.840425531914894</v>
      </c>
      <c r="I19" s="1">
        <f t="shared" si="6"/>
        <v>10.234016887816644</v>
      </c>
      <c r="J19" s="1" t="e">
        <f t="shared" si="6"/>
        <v>#DIV/0!</v>
      </c>
    </row>
    <row r="20" spans="3:10">
      <c r="C20" s="3" t="s">
        <v>29</v>
      </c>
      <c r="D20" s="2">
        <v>630</v>
      </c>
      <c r="E20" s="1">
        <v>846.6</v>
      </c>
      <c r="F20" s="1">
        <v>1144.5999999999999</v>
      </c>
      <c r="G20" s="1">
        <v>1554</v>
      </c>
      <c r="H20" s="1">
        <v>2202.5</v>
      </c>
      <c r="I20" s="1">
        <v>1714</v>
      </c>
      <c r="J20" s="1"/>
    </row>
    <row r="21" spans="3:10">
      <c r="C21" s="3" t="s">
        <v>30</v>
      </c>
      <c r="D21" s="2">
        <f>D$20/D$9</f>
        <v>6.4089521871820958</v>
      </c>
      <c r="E21" s="1">
        <f t="shared" ref="E21:J21" si="7">E$20/E$9</f>
        <v>5.4443729903536981</v>
      </c>
      <c r="F21" s="1">
        <f t="shared" si="7"/>
        <v>4.9040274207369317</v>
      </c>
      <c r="G21" s="1">
        <f t="shared" si="7"/>
        <v>4.9775784753363235</v>
      </c>
      <c r="H21" s="1">
        <f t="shared" si="7"/>
        <v>6.5085697399527191</v>
      </c>
      <c r="I21" s="1">
        <f t="shared" si="7"/>
        <v>5.1688781664656211</v>
      </c>
      <c r="J21" s="1" t="e">
        <f t="shared" si="7"/>
        <v>#DIV/0!</v>
      </c>
    </row>
    <row r="22" spans="3:10">
      <c r="C22" s="3" t="s">
        <v>31</v>
      </c>
      <c r="D22" s="2">
        <f>D$18-D$20</f>
        <v>-94.7999999999995</v>
      </c>
      <c r="E22" s="1">
        <f t="shared" ref="E22:J22" si="8">E$18-E$20</f>
        <v>448.59999999999934</v>
      </c>
      <c r="F22" s="1">
        <f t="shared" si="8"/>
        <v>1835.8000000000002</v>
      </c>
      <c r="G22" s="1">
        <f t="shared" si="8"/>
        <v>2286.8000000000002</v>
      </c>
      <c r="H22" s="1">
        <f t="shared" si="8"/>
        <v>2819.5</v>
      </c>
      <c r="I22" s="1">
        <f t="shared" si="8"/>
        <v>1679.5999999999995</v>
      </c>
      <c r="J22" s="1">
        <f t="shared" si="8"/>
        <v>0</v>
      </c>
    </row>
    <row r="23" spans="3:10">
      <c r="C23" s="8" t="s">
        <v>32</v>
      </c>
      <c r="D23" s="9">
        <f>D$22/D$9</f>
        <v>-0.96439471007120547</v>
      </c>
      <c r="E23" s="10">
        <f t="shared" ref="E23:J23" si="9">E$22/E$9</f>
        <v>2.8848874598070697</v>
      </c>
      <c r="F23" s="10">
        <f t="shared" si="9"/>
        <v>7.8654670094258785</v>
      </c>
      <c r="G23" s="10">
        <f t="shared" si="9"/>
        <v>7.324791800128124</v>
      </c>
      <c r="H23" s="10">
        <f t="shared" si="9"/>
        <v>8.331855791962175</v>
      </c>
      <c r="I23" s="10">
        <f t="shared" si="9"/>
        <v>5.0651387213510235</v>
      </c>
      <c r="J23" s="10" t="e">
        <f t="shared" si="9"/>
        <v>#DIV/0!</v>
      </c>
    </row>
    <row r="24" spans="3:10">
      <c r="C24" s="3" t="s">
        <v>33</v>
      </c>
      <c r="D24" s="2">
        <v>1800</v>
      </c>
      <c r="E24" s="1">
        <v>2500</v>
      </c>
      <c r="F24" s="1">
        <v>3300</v>
      </c>
      <c r="G24" s="1">
        <v>4100</v>
      </c>
      <c r="H24" s="1">
        <v>5200</v>
      </c>
      <c r="I24" s="1">
        <v>3900</v>
      </c>
      <c r="J24" s="1"/>
    </row>
    <row r="25" spans="3:10">
      <c r="C25" s="3" t="s">
        <v>34</v>
      </c>
      <c r="D25" s="2">
        <v>2287.1</v>
      </c>
      <c r="E25" s="1">
        <v>2556</v>
      </c>
      <c r="F25" s="1">
        <v>3404.7</v>
      </c>
      <c r="G25" s="1">
        <v>5082.8999999999996</v>
      </c>
      <c r="H25" s="1">
        <v>7535.7</v>
      </c>
      <c r="I25" s="1">
        <v>9898.5</v>
      </c>
      <c r="J25" s="1"/>
    </row>
    <row r="26" spans="3:10">
      <c r="C26" s="3" t="s">
        <v>35</v>
      </c>
      <c r="D26" s="2">
        <v>378</v>
      </c>
      <c r="E26" s="1">
        <v>1596</v>
      </c>
      <c r="F26" s="1">
        <v>2268.1</v>
      </c>
      <c r="G26" s="1">
        <v>2396.1999999999998</v>
      </c>
      <c r="H26" s="1">
        <v>2344.3000000000002</v>
      </c>
      <c r="I26" s="1">
        <v>1992.4</v>
      </c>
      <c r="J26" s="1"/>
    </row>
    <row r="27" spans="3:10">
      <c r="C27" s="3" t="s">
        <v>36</v>
      </c>
      <c r="D27" s="2">
        <v>0</v>
      </c>
      <c r="E27" s="1">
        <v>67.3</v>
      </c>
      <c r="F27" s="1">
        <v>266</v>
      </c>
      <c r="G27" s="1">
        <v>456.9</v>
      </c>
      <c r="H27" s="1">
        <v>567.9</v>
      </c>
      <c r="I27" s="1">
        <v>192</v>
      </c>
      <c r="J27" s="1"/>
    </row>
    <row r="28" spans="3:10">
      <c r="C28" s="3" t="s">
        <v>37</v>
      </c>
      <c r="D28" s="2">
        <v>0</v>
      </c>
      <c r="E28" s="1">
        <v>50</v>
      </c>
      <c r="F28" s="1">
        <v>751</v>
      </c>
      <c r="G28" s="1">
        <v>1601</v>
      </c>
      <c r="H28" s="1">
        <v>1595</v>
      </c>
      <c r="I28" s="1">
        <v>159</v>
      </c>
      <c r="J28" s="1"/>
    </row>
    <row r="29" spans="3:10">
      <c r="C29" s="3" t="s">
        <v>38</v>
      </c>
      <c r="D29" s="2">
        <v>1909</v>
      </c>
      <c r="E29" s="1">
        <v>960</v>
      </c>
      <c r="F29" s="1">
        <v>1137</v>
      </c>
      <c r="G29" s="1">
        <v>2687</v>
      </c>
      <c r="H29" s="1">
        <v>5191</v>
      </c>
      <c r="I29" s="1">
        <v>7906</v>
      </c>
      <c r="J29" s="1"/>
    </row>
    <row r="30" spans="3:10">
      <c r="C30" s="3" t="s">
        <v>39</v>
      </c>
      <c r="D30" s="2">
        <v>-55.8</v>
      </c>
      <c r="E30" s="1">
        <v>67.599999999999994</v>
      </c>
      <c r="F30" s="1">
        <v>367</v>
      </c>
      <c r="G30" s="1">
        <v>1608.3</v>
      </c>
      <c r="H30" s="1">
        <v>1506.7</v>
      </c>
      <c r="I30" s="1">
        <v>5923.4</v>
      </c>
      <c r="J30" s="1"/>
    </row>
    <row r="31" spans="3:10" ht="15.75" thickBot="1">
      <c r="C31" s="14" t="s">
        <v>40</v>
      </c>
      <c r="D31" s="9">
        <f>D$28+D$29+D$30</f>
        <v>1853.2</v>
      </c>
      <c r="E31" s="10">
        <f t="shared" ref="E31:J31" si="10">E$28+E$29+E$30</f>
        <v>1077.5999999999999</v>
      </c>
      <c r="F31" s="10">
        <f t="shared" si="10"/>
        <v>2255</v>
      </c>
      <c r="G31" s="10">
        <f t="shared" si="10"/>
        <v>5896.3</v>
      </c>
      <c r="H31" s="10">
        <f t="shared" si="10"/>
        <v>8292.7000000000007</v>
      </c>
      <c r="I31" s="10">
        <f t="shared" si="10"/>
        <v>13988.4</v>
      </c>
      <c r="J31" s="10">
        <f t="shared" si="10"/>
        <v>0</v>
      </c>
    </row>
  </sheetData>
  <mergeCells count="1">
    <mergeCell ref="C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1:J23"/>
  <sheetViews>
    <sheetView workbookViewId="0">
      <selection activeCell="C25" sqref="C25"/>
    </sheetView>
  </sheetViews>
  <sheetFormatPr defaultRowHeight="15"/>
  <cols>
    <col min="3" max="3" width="32.42578125" bestFit="1" customWidth="1"/>
  </cols>
  <sheetData>
    <row r="1" spans="3:10" ht="15.75" thickBot="1"/>
    <row r="2" spans="3:10" ht="27" thickBot="1">
      <c r="C2" s="22" t="s">
        <v>0</v>
      </c>
      <c r="D2" s="23"/>
      <c r="E2" s="23"/>
      <c r="F2" s="23"/>
      <c r="G2" s="23"/>
      <c r="H2" s="23"/>
      <c r="I2" s="23"/>
      <c r="J2" s="24"/>
    </row>
    <row r="5" spans="3:10" ht="15.75" thickBot="1"/>
    <row r="6" spans="3:10" ht="15.75" thickBot="1">
      <c r="C6" s="18" t="s">
        <v>18</v>
      </c>
      <c r="D6" s="17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6">
        <v>7</v>
      </c>
    </row>
    <row r="7" spans="3:10" ht="15.75" thickBot="1">
      <c r="C7" s="11" t="s">
        <v>17</v>
      </c>
      <c r="D7" s="20"/>
      <c r="E7" s="21"/>
      <c r="F7" s="21"/>
      <c r="G7" s="21"/>
      <c r="H7" s="21"/>
      <c r="I7" s="21"/>
      <c r="J7" s="21"/>
    </row>
    <row r="8" spans="3:10">
      <c r="C8" s="5" t="s">
        <v>1</v>
      </c>
      <c r="D8" s="2">
        <v>4935</v>
      </c>
      <c r="E8" s="1">
        <v>7569</v>
      </c>
      <c r="F8" s="1">
        <v>11890</v>
      </c>
      <c r="G8" s="1">
        <v>16143</v>
      </c>
      <c r="H8" s="1">
        <v>18519</v>
      </c>
      <c r="I8" s="1">
        <v>18204</v>
      </c>
      <c r="J8" s="1"/>
    </row>
    <row r="9" spans="3:10">
      <c r="C9" s="3" t="s">
        <v>2</v>
      </c>
      <c r="D9" s="2">
        <v>419</v>
      </c>
      <c r="E9" s="1">
        <v>388</v>
      </c>
      <c r="F9" s="1">
        <v>-79</v>
      </c>
      <c r="G9" s="1">
        <v>-728</v>
      </c>
      <c r="H9" s="1">
        <v>1169</v>
      </c>
      <c r="I9" s="1">
        <v>-1169</v>
      </c>
      <c r="J9" s="1"/>
    </row>
    <row r="10" spans="3:10">
      <c r="C10" s="8" t="s">
        <v>3</v>
      </c>
      <c r="D10" s="9">
        <f>D$8+D$9</f>
        <v>5354</v>
      </c>
      <c r="E10" s="9">
        <f t="shared" ref="E10:J10" si="0">E$8+E$9</f>
        <v>7957</v>
      </c>
      <c r="F10" s="9">
        <f t="shared" si="0"/>
        <v>11811</v>
      </c>
      <c r="G10" s="9">
        <f t="shared" si="0"/>
        <v>15415</v>
      </c>
      <c r="H10" s="9">
        <f t="shared" si="0"/>
        <v>19688</v>
      </c>
      <c r="I10" s="9">
        <f t="shared" si="0"/>
        <v>17035</v>
      </c>
      <c r="J10" s="9">
        <f t="shared" si="0"/>
        <v>0</v>
      </c>
    </row>
    <row r="11" spans="3:10">
      <c r="C11" s="3" t="s">
        <v>4</v>
      </c>
      <c r="D11" s="2">
        <v>2762</v>
      </c>
      <c r="E11" s="1">
        <v>3273</v>
      </c>
      <c r="F11" s="1">
        <f>1249+595+77+716+1190+214</f>
        <v>4041</v>
      </c>
      <c r="G11" s="1">
        <v>5001</v>
      </c>
      <c r="H11" s="1">
        <v>5904</v>
      </c>
      <c r="I11" s="1">
        <v>5904</v>
      </c>
      <c r="J11" s="1"/>
    </row>
    <row r="12" spans="3:10">
      <c r="C12" s="8" t="s">
        <v>5</v>
      </c>
      <c r="D12" s="9">
        <f>D$10-D$11</f>
        <v>2592</v>
      </c>
      <c r="E12" s="9">
        <f t="shared" ref="E12:J12" si="1">E$10-E$11</f>
        <v>4684</v>
      </c>
      <c r="F12" s="9">
        <f t="shared" si="1"/>
        <v>7770</v>
      </c>
      <c r="G12" s="9">
        <f t="shared" si="1"/>
        <v>10414</v>
      </c>
      <c r="H12" s="9">
        <f t="shared" si="1"/>
        <v>13784</v>
      </c>
      <c r="I12" s="9">
        <f t="shared" si="1"/>
        <v>11131</v>
      </c>
      <c r="J12" s="9">
        <f t="shared" si="1"/>
        <v>0</v>
      </c>
    </row>
    <row r="13" spans="3:10">
      <c r="C13" s="3" t="s">
        <v>6</v>
      </c>
      <c r="D13" s="2">
        <v>2476</v>
      </c>
      <c r="E13" s="1">
        <v>3804</v>
      </c>
      <c r="F13" s="1">
        <f>3705+126+1368+160</f>
        <v>5359</v>
      </c>
      <c r="G13" s="1">
        <v>7456</v>
      </c>
      <c r="H13" s="1">
        <v>10256</v>
      </c>
      <c r="I13" s="1">
        <v>8862</v>
      </c>
      <c r="J13" s="1"/>
    </row>
    <row r="14" spans="3:10">
      <c r="C14" s="3" t="s">
        <v>7</v>
      </c>
      <c r="D14" s="6">
        <v>0</v>
      </c>
      <c r="E14" s="7">
        <v>0</v>
      </c>
      <c r="F14" s="1">
        <v>0</v>
      </c>
      <c r="G14" s="1">
        <v>0</v>
      </c>
      <c r="H14" s="1">
        <v>0</v>
      </c>
      <c r="I14" s="1">
        <v>0</v>
      </c>
      <c r="J14" s="1"/>
    </row>
    <row r="15" spans="3:10">
      <c r="C15" s="8" t="s">
        <v>8</v>
      </c>
      <c r="D15" s="9">
        <f>D$12-D$13+D$14</f>
        <v>116</v>
      </c>
      <c r="E15" s="9">
        <f t="shared" ref="E15:J15" si="2">E$12-E$13+E$14</f>
        <v>880</v>
      </c>
      <c r="F15" s="9">
        <f t="shared" si="2"/>
        <v>2411</v>
      </c>
      <c r="G15" s="9">
        <f t="shared" si="2"/>
        <v>2958</v>
      </c>
      <c r="H15" s="9">
        <f t="shared" si="2"/>
        <v>3528</v>
      </c>
      <c r="I15" s="9">
        <f t="shared" si="2"/>
        <v>2269</v>
      </c>
      <c r="J15" s="9">
        <f t="shared" si="2"/>
        <v>0</v>
      </c>
    </row>
    <row r="16" spans="3:10">
      <c r="C16" s="3" t="s">
        <v>9</v>
      </c>
      <c r="D16" s="2">
        <v>200</v>
      </c>
      <c r="E16" s="1">
        <v>300</v>
      </c>
      <c r="F16" s="1">
        <v>400</v>
      </c>
      <c r="G16" s="1">
        <v>500</v>
      </c>
      <c r="H16" s="1">
        <v>600</v>
      </c>
      <c r="I16" s="1">
        <v>500</v>
      </c>
      <c r="J16" s="1"/>
    </row>
    <row r="17" spans="3:10" ht="30.75" customHeight="1">
      <c r="C17" s="12" t="s">
        <v>10</v>
      </c>
      <c r="D17" s="13">
        <f>D$15-D$16</f>
        <v>-84</v>
      </c>
      <c r="E17" s="13">
        <f t="shared" ref="E17:J17" si="3">E$15-E$16</f>
        <v>580</v>
      </c>
      <c r="F17" s="13">
        <f t="shared" si="3"/>
        <v>2011</v>
      </c>
      <c r="G17" s="13">
        <f t="shared" si="3"/>
        <v>2458</v>
      </c>
      <c r="H17" s="13">
        <f t="shared" si="3"/>
        <v>2928</v>
      </c>
      <c r="I17" s="13">
        <f t="shared" si="3"/>
        <v>1769</v>
      </c>
      <c r="J17" s="13">
        <f t="shared" si="3"/>
        <v>0</v>
      </c>
    </row>
    <row r="18" spans="3:10">
      <c r="C18" s="3" t="s">
        <v>11</v>
      </c>
      <c r="D18" s="2">
        <v>29</v>
      </c>
      <c r="E18" s="1">
        <v>131</v>
      </c>
      <c r="F18" s="1">
        <v>178</v>
      </c>
      <c r="G18" s="1">
        <v>190</v>
      </c>
      <c r="H18" s="1">
        <v>189</v>
      </c>
      <c r="I18" s="1">
        <v>164</v>
      </c>
      <c r="J18" s="1"/>
    </row>
    <row r="19" spans="3:10">
      <c r="C19" s="3" t="s">
        <v>12</v>
      </c>
      <c r="D19" s="2">
        <v>0</v>
      </c>
      <c r="E19" s="1">
        <v>0</v>
      </c>
      <c r="F19" s="1">
        <v>3.4</v>
      </c>
      <c r="G19" s="1">
        <v>18</v>
      </c>
      <c r="H19" s="1">
        <v>80</v>
      </c>
      <c r="I19" s="1">
        <v>75</v>
      </c>
      <c r="J19" s="1"/>
    </row>
    <row r="20" spans="3:10">
      <c r="C20" s="8" t="s">
        <v>13</v>
      </c>
      <c r="D20" s="9">
        <f>D$17-D$18+D$19</f>
        <v>-113</v>
      </c>
      <c r="E20" s="9">
        <f t="shared" ref="E20:I20" si="4">E$17-E$18+E$19</f>
        <v>449</v>
      </c>
      <c r="F20" s="9">
        <f t="shared" si="4"/>
        <v>1836.4</v>
      </c>
      <c r="G20" s="9">
        <f t="shared" si="4"/>
        <v>2286</v>
      </c>
      <c r="H20" s="9">
        <f t="shared" si="4"/>
        <v>2819</v>
      </c>
      <c r="I20" s="9">
        <f t="shared" si="4"/>
        <v>1680</v>
      </c>
      <c r="J20" s="9">
        <f>J$17-J$18+J$19</f>
        <v>0</v>
      </c>
    </row>
    <row r="21" spans="3:10">
      <c r="C21" s="3" t="s">
        <v>14</v>
      </c>
      <c r="D21" s="2">
        <v>0</v>
      </c>
      <c r="E21" s="1">
        <v>0</v>
      </c>
      <c r="F21" s="1">
        <v>240</v>
      </c>
      <c r="G21" s="1">
        <v>210</v>
      </c>
      <c r="H21" s="1">
        <v>690</v>
      </c>
      <c r="I21" s="1">
        <v>240</v>
      </c>
      <c r="J21" s="1"/>
    </row>
    <row r="22" spans="3:10">
      <c r="C22" s="3" t="s">
        <v>15</v>
      </c>
      <c r="D22" s="2">
        <v>0</v>
      </c>
      <c r="E22" s="1">
        <v>112</v>
      </c>
      <c r="F22" s="1">
        <v>532</v>
      </c>
      <c r="G22" s="1">
        <v>692</v>
      </c>
      <c r="H22" s="1">
        <v>710</v>
      </c>
      <c r="I22" s="1">
        <v>480</v>
      </c>
      <c r="J22" s="1"/>
    </row>
    <row r="23" spans="3:10" ht="15.75" thickBot="1">
      <c r="C23" s="14" t="s">
        <v>16</v>
      </c>
      <c r="D23" s="9">
        <f>D$20-D$21-D$22</f>
        <v>-113</v>
      </c>
      <c r="E23" s="9">
        <f t="shared" ref="E23:J23" si="5">E$20-E$21-E$22</f>
        <v>337</v>
      </c>
      <c r="F23" s="9">
        <f t="shared" si="5"/>
        <v>1064.4000000000001</v>
      </c>
      <c r="G23" s="9">
        <f t="shared" si="5"/>
        <v>1384</v>
      </c>
      <c r="H23" s="9">
        <f t="shared" si="5"/>
        <v>1419</v>
      </c>
      <c r="I23" s="9">
        <f t="shared" si="5"/>
        <v>960</v>
      </c>
      <c r="J23" s="9">
        <f t="shared" si="5"/>
        <v>0</v>
      </c>
    </row>
  </sheetData>
  <mergeCells count="1">
    <mergeCell ref="C2: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G9"/>
  <sheetViews>
    <sheetView workbookViewId="0">
      <selection activeCell="G15" sqref="G15"/>
    </sheetView>
  </sheetViews>
  <sheetFormatPr defaultRowHeight="15"/>
  <cols>
    <col min="3" max="3" width="16.140625" bestFit="1" customWidth="1"/>
    <col min="7" max="7" width="10.140625" customWidth="1"/>
  </cols>
  <sheetData>
    <row r="1" spans="3:7" ht="15.75" thickBot="1"/>
    <row r="2" spans="3:7" ht="27" thickBot="1">
      <c r="C2" s="26" t="s">
        <v>106</v>
      </c>
      <c r="D2" s="27"/>
      <c r="E2" s="27"/>
      <c r="F2" s="27"/>
      <c r="G2" s="28"/>
    </row>
    <row r="4" spans="3:7" ht="15.75" thickBot="1"/>
    <row r="5" spans="3:7" ht="15.75" thickBot="1">
      <c r="D5" s="45" t="s">
        <v>98</v>
      </c>
      <c r="E5" s="30" t="s">
        <v>99</v>
      </c>
      <c r="F5" s="30" t="s">
        <v>100</v>
      </c>
      <c r="G5" s="31" t="s">
        <v>101</v>
      </c>
    </row>
    <row r="6" spans="3:7">
      <c r="C6" s="33" t="s">
        <v>102</v>
      </c>
      <c r="D6" s="37">
        <v>390</v>
      </c>
      <c r="E6" s="38">
        <v>380</v>
      </c>
      <c r="F6" s="38">
        <v>360</v>
      </c>
      <c r="G6" s="38">
        <v>330</v>
      </c>
    </row>
    <row r="7" spans="3:7">
      <c r="C7" s="3" t="s">
        <v>103</v>
      </c>
      <c r="D7" s="2">
        <v>630</v>
      </c>
      <c r="E7" s="1">
        <v>590</v>
      </c>
      <c r="F7" s="1">
        <v>520</v>
      </c>
      <c r="G7" s="1">
        <v>480</v>
      </c>
    </row>
    <row r="8" spans="3:7" ht="15.75" thickBot="1">
      <c r="C8" s="34" t="s">
        <v>104</v>
      </c>
      <c r="D8" s="35">
        <v>240</v>
      </c>
      <c r="E8" s="36">
        <v>190</v>
      </c>
      <c r="F8" s="36">
        <v>150</v>
      </c>
      <c r="G8" s="36">
        <v>120</v>
      </c>
    </row>
    <row r="9" spans="3:7" ht="19.5" customHeight="1" thickBot="1">
      <c r="C9" s="52" t="s">
        <v>105</v>
      </c>
      <c r="D9" s="53">
        <v>1260</v>
      </c>
      <c r="E9" s="54">
        <v>1160</v>
      </c>
      <c r="F9" s="54">
        <v>1030</v>
      </c>
      <c r="G9" s="55">
        <v>930</v>
      </c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Tablea de suivi de gestion 1&amp;2</vt:lpstr>
      <vt:lpstr>Tableau de suivi de gestion 3</vt:lpstr>
      <vt:lpstr>Tableau de suivi de gestion N°4</vt:lpstr>
      <vt:lpstr>Tableau de suivi de gestion 6</vt:lpstr>
      <vt:lpstr>Etude de marché p5,6,7,8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2012-11-23T09:40:00Z</dcterms:modified>
</cp:coreProperties>
</file>