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Décision Prévisionnelle" sheetId="1" r:id="rId1"/>
    <sheet name="Tableau de suivi de gestion 6" sheetId="2" r:id="rId2"/>
    <sheet name="Tableau de gestion N°4" sheetId="3" r:id="rId3"/>
  </sheets>
  <calcPr calcId="125725"/>
</workbook>
</file>

<file path=xl/calcChain.xml><?xml version="1.0" encoding="utf-8"?>
<calcChain xmlns="http://schemas.openxmlformats.org/spreadsheetml/2006/main">
  <c r="F13" i="2"/>
  <c r="F11"/>
  <c r="E31" i="3"/>
  <c r="F31"/>
  <c r="G31"/>
  <c r="H31"/>
  <c r="I31"/>
  <c r="J31"/>
  <c r="D31"/>
  <c r="J23"/>
  <c r="D23"/>
  <c r="J22"/>
  <c r="D22"/>
  <c r="E21"/>
  <c r="F21"/>
  <c r="G21"/>
  <c r="H21"/>
  <c r="I21"/>
  <c r="J21"/>
  <c r="D21"/>
  <c r="J19"/>
  <c r="D19"/>
  <c r="E17"/>
  <c r="F17"/>
  <c r="G17"/>
  <c r="H17"/>
  <c r="I17"/>
  <c r="J17"/>
  <c r="G18"/>
  <c r="G22" s="1"/>
  <c r="G23" s="1"/>
  <c r="J18"/>
  <c r="D18"/>
  <c r="D17"/>
  <c r="E13"/>
  <c r="E18" s="1"/>
  <c r="E19" s="1"/>
  <c r="F13"/>
  <c r="F14" s="1"/>
  <c r="G13"/>
  <c r="H13"/>
  <c r="H14" s="1"/>
  <c r="I13"/>
  <c r="I18" s="1"/>
  <c r="J13"/>
  <c r="D13"/>
  <c r="D14" s="1"/>
  <c r="E12"/>
  <c r="F12"/>
  <c r="G12"/>
  <c r="H12"/>
  <c r="I12"/>
  <c r="J12"/>
  <c r="E10"/>
  <c r="F10"/>
  <c r="G10"/>
  <c r="H10"/>
  <c r="I10"/>
  <c r="J10"/>
  <c r="D12"/>
  <c r="D10"/>
  <c r="E23" i="2"/>
  <c r="J23"/>
  <c r="D23"/>
  <c r="J20"/>
  <c r="E20"/>
  <c r="D20"/>
  <c r="E17"/>
  <c r="J17"/>
  <c r="D17"/>
  <c r="E15"/>
  <c r="J15"/>
  <c r="D15"/>
  <c r="E12"/>
  <c r="J12"/>
  <c r="D12"/>
  <c r="E10"/>
  <c r="F10"/>
  <c r="F12" s="1"/>
  <c r="F15" s="1"/>
  <c r="F17" s="1"/>
  <c r="F20" s="1"/>
  <c r="F23" s="1"/>
  <c r="G10"/>
  <c r="G12" s="1"/>
  <c r="G15" s="1"/>
  <c r="G17" s="1"/>
  <c r="G20" s="1"/>
  <c r="G23" s="1"/>
  <c r="H10"/>
  <c r="H12" s="1"/>
  <c r="H15" s="1"/>
  <c r="H17" s="1"/>
  <c r="H20" s="1"/>
  <c r="H23" s="1"/>
  <c r="I10"/>
  <c r="I12" s="1"/>
  <c r="I15" s="1"/>
  <c r="I17" s="1"/>
  <c r="I20" s="1"/>
  <c r="I23" s="1"/>
  <c r="J10"/>
  <c r="D10"/>
  <c r="I19" i="3" l="1"/>
  <c r="I22"/>
  <c r="I23" s="1"/>
  <c r="I14"/>
  <c r="H18"/>
  <c r="H22" s="1"/>
  <c r="H23" s="1"/>
  <c r="G19"/>
  <c r="F18"/>
  <c r="E14"/>
  <c r="E22"/>
  <c r="E23" s="1"/>
  <c r="J14"/>
  <c r="G14"/>
  <c r="H19" l="1"/>
  <c r="F19"/>
  <c r="F22"/>
  <c r="F23" s="1"/>
</calcChain>
</file>

<file path=xl/sharedStrings.xml><?xml version="1.0" encoding="utf-8"?>
<sst xmlns="http://schemas.openxmlformats.org/spreadsheetml/2006/main" count="84" uniqueCount="73">
  <si>
    <t>A-MARKETING</t>
  </si>
  <si>
    <t>A1 - Prix de vente</t>
  </si>
  <si>
    <t>Espagne</t>
  </si>
  <si>
    <t>France</t>
  </si>
  <si>
    <t>Suisse</t>
  </si>
  <si>
    <t>A2 - Budgets Communication</t>
  </si>
  <si>
    <t>A3 - Force de vente (nb de représentants)</t>
  </si>
  <si>
    <t>A3 - Force de vente (comm. Des représentants)</t>
  </si>
  <si>
    <t>B - PRODUCTION, RECHERCHE ET DEVELOPPEMENT</t>
  </si>
  <si>
    <t>Production décidée</t>
  </si>
  <si>
    <t>Achat de machines</t>
  </si>
  <si>
    <t>Vente de machines</t>
  </si>
  <si>
    <t>Salaire du personnel</t>
  </si>
  <si>
    <t>Embauche du personnel productif</t>
  </si>
  <si>
    <t>Licenciement de personnel productif</t>
  </si>
  <si>
    <t>Budget 'Formation'</t>
  </si>
  <si>
    <t>Budget 'Recherche et qualité'</t>
  </si>
  <si>
    <t>C - FINANCES</t>
  </si>
  <si>
    <t>Emprunt demandé</t>
  </si>
  <si>
    <t>Augmentation de capital</t>
  </si>
  <si>
    <t>Pourcentage de bénéfices distribués</t>
  </si>
  <si>
    <t>D - ETUDES</t>
  </si>
  <si>
    <t>Budget Etudes</t>
  </si>
  <si>
    <t>E - DONNEES COMPLEMENTAIRES POUR TEST</t>
  </si>
  <si>
    <t>Nombre de démissions prévues</t>
  </si>
  <si>
    <t>Ventes prévues Espagne</t>
  </si>
  <si>
    <t>Ventes prévues en France</t>
  </si>
  <si>
    <t>Ventes prévues en Suisse</t>
  </si>
  <si>
    <t xml:space="preserve">PERIODE </t>
  </si>
  <si>
    <t>Tableau de suivi de gestion N°6</t>
  </si>
  <si>
    <t>Production vendue</t>
  </si>
  <si>
    <t>Production stockée</t>
  </si>
  <si>
    <t>Production de l'exercice</t>
  </si>
  <si>
    <t>Consommations externes</t>
  </si>
  <si>
    <t>Valeur ajoutée produite</t>
  </si>
  <si>
    <t>Charges de personnel</t>
  </si>
  <si>
    <t>Subvention</t>
  </si>
  <si>
    <t>Excédent brut d'exploitation</t>
  </si>
  <si>
    <t>Dotation aux amortissements</t>
  </si>
  <si>
    <t>Resultat d'exploitation hors charges financières</t>
  </si>
  <si>
    <t>Charges financières</t>
  </si>
  <si>
    <t>Produits financiers</t>
  </si>
  <si>
    <t>RESULTAT COURANT AVANT IMPOT</t>
  </si>
  <si>
    <t>Moins-value sur cession</t>
  </si>
  <si>
    <t>Impot sur les sociétés</t>
  </si>
  <si>
    <t>RESULTAT NET</t>
  </si>
  <si>
    <t>Rubriques     v</t>
  </si>
  <si>
    <t>Périodes     &gt;</t>
  </si>
  <si>
    <t>Ventes (en valeur)</t>
  </si>
  <si>
    <t>Ventes (en quantités)</t>
  </si>
  <si>
    <t>Prix moyen des ventes</t>
  </si>
  <si>
    <t>Coût de production des marchandises vendues</t>
  </si>
  <si>
    <t>CPMV unitaire</t>
  </si>
  <si>
    <t>Marge/coût de production totale</t>
  </si>
  <si>
    <t>Marge/coût de production unitaire</t>
  </si>
  <si>
    <t>Coût de stockage total</t>
  </si>
  <si>
    <t>Coût de commercialisation total</t>
  </si>
  <si>
    <t>Coût de commercialisation unitaire</t>
  </si>
  <si>
    <t>Autres coûts totaux</t>
  </si>
  <si>
    <t>Autres coûts unitaires</t>
  </si>
  <si>
    <t>Résultat d'exploitation total</t>
  </si>
  <si>
    <t>Résultat d'exploitation unitaire</t>
  </si>
  <si>
    <t>Valeurs immobilisées</t>
  </si>
  <si>
    <t>Capitaux propres</t>
  </si>
  <si>
    <t>Emprunt à long terme</t>
  </si>
  <si>
    <t>Dividendes versés</t>
  </si>
  <si>
    <t>Augmentation du capital possible</t>
  </si>
  <si>
    <t>Emprunt autorisé</t>
  </si>
  <si>
    <t>Encaisse finale</t>
  </si>
  <si>
    <t>Total des trois précédents</t>
  </si>
  <si>
    <t>Marge de commercialisation unitaire</t>
  </si>
  <si>
    <t>Marge sur coût de commerc. Totale</t>
  </si>
  <si>
    <t>Tableau de suivi de gestion N°4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</si>
</sst>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5" xfId="0" applyBorder="1"/>
    <xf numFmtId="0" fontId="0" fillId="3" borderId="3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wrapText="1"/>
    </xf>
    <xf numFmtId="0" fontId="0" fillId="0" borderId="20" xfId="0" applyBorder="1"/>
    <xf numFmtId="0" fontId="0" fillId="0" borderId="17" xfId="0" quotePrefix="1" applyBorder="1"/>
    <xf numFmtId="0" fontId="0" fillId="0" borderId="11" xfId="0" quotePrefix="1" applyBorder="1"/>
    <xf numFmtId="0" fontId="2" fillId="0" borderId="18" xfId="0" applyFont="1" applyBorder="1"/>
    <xf numFmtId="0" fontId="2" fillId="0" borderId="17" xfId="0" applyFont="1" applyBorder="1"/>
    <xf numFmtId="0" fontId="2" fillId="0" borderId="11" xfId="0" applyFont="1" applyBorder="1"/>
    <xf numFmtId="0" fontId="0" fillId="0" borderId="12" xfId="0" applyBorder="1"/>
    <xf numFmtId="0" fontId="2" fillId="0" borderId="18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9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right"/>
    </xf>
    <xf numFmtId="0" fontId="2" fillId="0" borderId="20" xfId="0" applyFont="1" applyBorder="1"/>
    <xf numFmtId="0" fontId="2" fillId="0" borderId="12" xfId="0" applyFont="1" applyBorder="1" applyAlignment="1">
      <alignment horizontal="right"/>
    </xf>
    <xf numFmtId="0" fontId="0" fillId="4" borderId="16" xfId="0" applyFill="1" applyBorder="1"/>
    <xf numFmtId="0" fontId="0" fillId="4" borderId="1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43"/>
  <sheetViews>
    <sheetView workbookViewId="0">
      <selection activeCell="C5" sqref="C5"/>
    </sheetView>
  </sheetViews>
  <sheetFormatPr defaultRowHeight="15"/>
  <cols>
    <col min="2" max="2" width="40.85546875" bestFit="1" customWidth="1"/>
    <col min="3" max="3" width="43.5703125" bestFit="1" customWidth="1"/>
  </cols>
  <sheetData>
    <row r="1" spans="2:3">
      <c r="B1" s="30" t="s">
        <v>28</v>
      </c>
      <c r="C1" s="31"/>
    </row>
    <row r="2" spans="2:3">
      <c r="B2" s="32"/>
      <c r="C2" s="33"/>
    </row>
    <row r="3" spans="2:3">
      <c r="B3" s="28" t="s">
        <v>0</v>
      </c>
      <c r="C3" s="29"/>
    </row>
    <row r="4" spans="2:3">
      <c r="B4" s="34" t="s">
        <v>1</v>
      </c>
      <c r="C4" s="35"/>
    </row>
    <row r="5" spans="2:3">
      <c r="B5" s="2" t="s">
        <v>2</v>
      </c>
      <c r="C5" s="3"/>
    </row>
    <row r="6" spans="2:3">
      <c r="B6" s="2" t="s">
        <v>3</v>
      </c>
      <c r="C6" s="3"/>
    </row>
    <row r="7" spans="2:3">
      <c r="B7" s="2" t="s">
        <v>4</v>
      </c>
      <c r="C7" s="3"/>
    </row>
    <row r="8" spans="2:3">
      <c r="B8" s="34" t="s">
        <v>5</v>
      </c>
      <c r="C8" s="35"/>
    </row>
    <row r="9" spans="2:3">
      <c r="B9" s="2" t="s">
        <v>2</v>
      </c>
      <c r="C9" s="3"/>
    </row>
    <row r="10" spans="2:3">
      <c r="B10" s="2" t="s">
        <v>3</v>
      </c>
      <c r="C10" s="3"/>
    </row>
    <row r="11" spans="2:3">
      <c r="B11" s="2" t="s">
        <v>4</v>
      </c>
      <c r="C11" s="3"/>
    </row>
    <row r="12" spans="2:3">
      <c r="B12" s="34" t="s">
        <v>6</v>
      </c>
      <c r="C12" s="35"/>
    </row>
    <row r="13" spans="2:3">
      <c r="B13" s="2" t="s">
        <v>2</v>
      </c>
      <c r="C13" s="3"/>
    </row>
    <row r="14" spans="2:3">
      <c r="B14" s="2" t="s">
        <v>3</v>
      </c>
      <c r="C14" s="3"/>
    </row>
    <row r="15" spans="2:3">
      <c r="B15" s="2" t="s">
        <v>4</v>
      </c>
      <c r="C15" s="3"/>
    </row>
    <row r="16" spans="2:3">
      <c r="B16" s="34" t="s">
        <v>7</v>
      </c>
      <c r="C16" s="35"/>
    </row>
    <row r="17" spans="2:3">
      <c r="B17" s="2" t="s">
        <v>2</v>
      </c>
      <c r="C17" s="3"/>
    </row>
    <row r="18" spans="2:3">
      <c r="B18" s="2" t="s">
        <v>3</v>
      </c>
      <c r="C18" s="3"/>
    </row>
    <row r="19" spans="2:3">
      <c r="B19" s="2" t="s">
        <v>4</v>
      </c>
      <c r="C19" s="3"/>
    </row>
    <row r="20" spans="2:3">
      <c r="B20" s="1"/>
      <c r="C20" s="3"/>
    </row>
    <row r="21" spans="2:3">
      <c r="B21" s="28" t="s">
        <v>8</v>
      </c>
      <c r="C21" s="29"/>
    </row>
    <row r="22" spans="2:3">
      <c r="B22" s="2" t="s">
        <v>9</v>
      </c>
      <c r="C22" s="3"/>
    </row>
    <row r="23" spans="2:3">
      <c r="B23" s="2" t="s">
        <v>10</v>
      </c>
      <c r="C23" s="3"/>
    </row>
    <row r="24" spans="2:3">
      <c r="B24" s="2" t="s">
        <v>11</v>
      </c>
      <c r="C24" s="3"/>
    </row>
    <row r="25" spans="2:3">
      <c r="B25" s="2" t="s">
        <v>12</v>
      </c>
      <c r="C25" s="3"/>
    </row>
    <row r="26" spans="2:3">
      <c r="B26" s="2" t="s">
        <v>13</v>
      </c>
      <c r="C26" s="3"/>
    </row>
    <row r="27" spans="2:3">
      <c r="B27" s="2" t="s">
        <v>14</v>
      </c>
      <c r="C27" s="3"/>
    </row>
    <row r="28" spans="2:3">
      <c r="B28" s="2" t="s">
        <v>15</v>
      </c>
      <c r="C28" s="3"/>
    </row>
    <row r="29" spans="2:3">
      <c r="B29" s="2" t="s">
        <v>16</v>
      </c>
      <c r="C29" s="3"/>
    </row>
    <row r="30" spans="2:3">
      <c r="B30" s="1"/>
      <c r="C30" s="3"/>
    </row>
    <row r="31" spans="2:3">
      <c r="B31" s="28" t="s">
        <v>17</v>
      </c>
      <c r="C31" s="29"/>
    </row>
    <row r="32" spans="2:3">
      <c r="B32" s="2" t="s">
        <v>18</v>
      </c>
      <c r="C32" s="3"/>
    </row>
    <row r="33" spans="2:3">
      <c r="B33" s="2" t="s">
        <v>19</v>
      </c>
      <c r="C33" s="3"/>
    </row>
    <row r="34" spans="2:3">
      <c r="B34" s="2" t="s">
        <v>20</v>
      </c>
      <c r="C34" s="3"/>
    </row>
    <row r="35" spans="2:3">
      <c r="B35" s="1"/>
      <c r="C35" s="3"/>
    </row>
    <row r="36" spans="2:3">
      <c r="B36" s="28" t="s">
        <v>21</v>
      </c>
      <c r="C36" s="29"/>
    </row>
    <row r="37" spans="2:3">
      <c r="B37" s="2" t="s">
        <v>22</v>
      </c>
      <c r="C37" s="3"/>
    </row>
    <row r="38" spans="2:3">
      <c r="B38" s="1"/>
      <c r="C38" s="3"/>
    </row>
    <row r="39" spans="2:3">
      <c r="B39" s="28" t="s">
        <v>23</v>
      </c>
      <c r="C39" s="29"/>
    </row>
    <row r="40" spans="2:3">
      <c r="B40" s="2" t="s">
        <v>24</v>
      </c>
      <c r="C40" s="3"/>
    </row>
    <row r="41" spans="2:3">
      <c r="B41" s="2" t="s">
        <v>25</v>
      </c>
      <c r="C41" s="3"/>
    </row>
    <row r="42" spans="2:3">
      <c r="B42" s="2" t="s">
        <v>26</v>
      </c>
      <c r="C42" s="3"/>
    </row>
    <row r="43" spans="2:3" ht="15.75" thickBot="1">
      <c r="B43" s="4" t="s">
        <v>27</v>
      </c>
      <c r="C43" s="5"/>
    </row>
  </sheetData>
  <mergeCells count="10">
    <mergeCell ref="B21:C21"/>
    <mergeCell ref="B31:C31"/>
    <mergeCell ref="B39:C39"/>
    <mergeCell ref="B36:C36"/>
    <mergeCell ref="B1:C2"/>
    <mergeCell ref="B4:C4"/>
    <mergeCell ref="B8:C8"/>
    <mergeCell ref="B12:C12"/>
    <mergeCell ref="B16:C16"/>
    <mergeCell ref="B3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J23"/>
  <sheetViews>
    <sheetView workbookViewId="0">
      <selection activeCell="I23" sqref="I23"/>
    </sheetView>
  </sheetViews>
  <sheetFormatPr defaultRowHeight="15"/>
  <cols>
    <col min="3" max="3" width="32.42578125" bestFit="1" customWidth="1"/>
  </cols>
  <sheetData>
    <row r="1" spans="3:10" ht="15.75" thickBot="1"/>
    <row r="2" spans="3:10" ht="27" thickBot="1">
      <c r="C2" s="36" t="s">
        <v>29</v>
      </c>
      <c r="D2" s="37"/>
      <c r="E2" s="37"/>
      <c r="F2" s="37"/>
      <c r="G2" s="37"/>
      <c r="H2" s="37"/>
      <c r="I2" s="37"/>
      <c r="J2" s="38"/>
    </row>
    <row r="5" spans="3:10" ht="15.75" thickBot="1"/>
    <row r="6" spans="3:10" ht="15.75" thickBot="1">
      <c r="C6" s="23" t="s">
        <v>47</v>
      </c>
      <c r="D6" s="22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1">
        <v>7</v>
      </c>
    </row>
    <row r="7" spans="3:10" ht="15.75" thickBot="1">
      <c r="C7" s="16" t="s">
        <v>46</v>
      </c>
      <c r="D7" s="26"/>
      <c r="E7" s="27"/>
      <c r="F7" s="27"/>
      <c r="G7" s="27"/>
      <c r="H7" s="27"/>
      <c r="I7" s="27"/>
      <c r="J7" s="27"/>
    </row>
    <row r="8" spans="3:10">
      <c r="C8" s="10" t="s">
        <v>30</v>
      </c>
      <c r="D8" s="7">
        <v>4935</v>
      </c>
      <c r="E8" s="6">
        <v>7569</v>
      </c>
      <c r="F8" s="6">
        <v>11890</v>
      </c>
      <c r="G8" s="6">
        <v>16143</v>
      </c>
      <c r="H8" s="6">
        <v>18519</v>
      </c>
      <c r="I8" s="6">
        <v>18204</v>
      </c>
      <c r="J8" s="6"/>
    </row>
    <row r="9" spans="3:10">
      <c r="C9" s="8" t="s">
        <v>31</v>
      </c>
      <c r="D9" s="7">
        <v>419</v>
      </c>
      <c r="E9" s="6">
        <v>388</v>
      </c>
      <c r="F9" s="6">
        <v>-79</v>
      </c>
      <c r="G9" s="6">
        <v>-728</v>
      </c>
      <c r="H9" s="6">
        <v>1169</v>
      </c>
      <c r="I9" s="6">
        <v>-1169</v>
      </c>
      <c r="J9" s="6"/>
    </row>
    <row r="10" spans="3:10">
      <c r="C10" s="13" t="s">
        <v>32</v>
      </c>
      <c r="D10" s="14">
        <f>D$8+D$9</f>
        <v>5354</v>
      </c>
      <c r="E10" s="14">
        <f t="shared" ref="E10:J10" si="0">E$8+E$9</f>
        <v>7957</v>
      </c>
      <c r="F10" s="14">
        <f t="shared" si="0"/>
        <v>11811</v>
      </c>
      <c r="G10" s="14">
        <f t="shared" si="0"/>
        <v>15415</v>
      </c>
      <c r="H10" s="14">
        <f t="shared" si="0"/>
        <v>19688</v>
      </c>
      <c r="I10" s="14">
        <f t="shared" si="0"/>
        <v>17035</v>
      </c>
      <c r="J10" s="14">
        <f t="shared" si="0"/>
        <v>0</v>
      </c>
    </row>
    <row r="11" spans="3:10">
      <c r="C11" s="8" t="s">
        <v>33</v>
      </c>
      <c r="D11" s="7">
        <v>2762</v>
      </c>
      <c r="E11" s="6">
        <v>3273</v>
      </c>
      <c r="F11" s="6">
        <f>1249+595+77+716+1190+214</f>
        <v>4041</v>
      </c>
      <c r="G11" s="6">
        <v>5001</v>
      </c>
      <c r="H11" s="6">
        <v>5904</v>
      </c>
      <c r="I11" s="6">
        <v>5904</v>
      </c>
      <c r="J11" s="6"/>
    </row>
    <row r="12" spans="3:10">
      <c r="C12" s="13" t="s">
        <v>34</v>
      </c>
      <c r="D12" s="14">
        <f>D$10-D$11</f>
        <v>2592</v>
      </c>
      <c r="E12" s="14">
        <f t="shared" ref="E12:J12" si="1">E$10-E$11</f>
        <v>4684</v>
      </c>
      <c r="F12" s="14">
        <f t="shared" si="1"/>
        <v>7770</v>
      </c>
      <c r="G12" s="14">
        <f t="shared" si="1"/>
        <v>10414</v>
      </c>
      <c r="H12" s="14">
        <f t="shared" si="1"/>
        <v>13784</v>
      </c>
      <c r="I12" s="14">
        <f t="shared" si="1"/>
        <v>11131</v>
      </c>
      <c r="J12" s="14">
        <f t="shared" si="1"/>
        <v>0</v>
      </c>
    </row>
    <row r="13" spans="3:10">
      <c r="C13" s="8" t="s">
        <v>35</v>
      </c>
      <c r="D13" s="7">
        <v>2476</v>
      </c>
      <c r="E13" s="6">
        <v>3804</v>
      </c>
      <c r="F13" s="6">
        <f>3705+126+1368+160</f>
        <v>5359</v>
      </c>
      <c r="G13" s="6">
        <v>7456</v>
      </c>
      <c r="H13" s="6">
        <v>10256</v>
      </c>
      <c r="I13" s="6">
        <v>8862</v>
      </c>
      <c r="J13" s="6"/>
    </row>
    <row r="14" spans="3:10">
      <c r="C14" s="8" t="s">
        <v>36</v>
      </c>
      <c r="D14" s="11">
        <v>0</v>
      </c>
      <c r="E14" s="12">
        <v>0</v>
      </c>
      <c r="F14" s="6">
        <v>0</v>
      </c>
      <c r="G14" s="6">
        <v>0</v>
      </c>
      <c r="H14" s="6">
        <v>0</v>
      </c>
      <c r="I14" s="6">
        <v>0</v>
      </c>
      <c r="J14" s="6"/>
    </row>
    <row r="15" spans="3:10">
      <c r="C15" s="13" t="s">
        <v>37</v>
      </c>
      <c r="D15" s="14">
        <f>D$12-D$13+D$14</f>
        <v>116</v>
      </c>
      <c r="E15" s="14">
        <f t="shared" ref="E15:J15" si="2">E$12-E$13+E$14</f>
        <v>880</v>
      </c>
      <c r="F15" s="14">
        <f t="shared" si="2"/>
        <v>2411</v>
      </c>
      <c r="G15" s="14">
        <f t="shared" si="2"/>
        <v>2958</v>
      </c>
      <c r="H15" s="14">
        <f t="shared" si="2"/>
        <v>3528</v>
      </c>
      <c r="I15" s="14">
        <f t="shared" si="2"/>
        <v>2269</v>
      </c>
      <c r="J15" s="14">
        <f t="shared" si="2"/>
        <v>0</v>
      </c>
    </row>
    <row r="16" spans="3:10">
      <c r="C16" s="8" t="s">
        <v>38</v>
      </c>
      <c r="D16" s="7">
        <v>200</v>
      </c>
      <c r="E16" s="6">
        <v>300</v>
      </c>
      <c r="F16" s="6">
        <v>400</v>
      </c>
      <c r="G16" s="6">
        <v>500</v>
      </c>
      <c r="H16" s="6">
        <v>600</v>
      </c>
      <c r="I16" s="6">
        <v>500</v>
      </c>
      <c r="J16" s="6"/>
    </row>
    <row r="17" spans="3:10" ht="30.75" customHeight="1">
      <c r="C17" s="17" t="s">
        <v>39</v>
      </c>
      <c r="D17" s="18">
        <f>D$15-D$16</f>
        <v>-84</v>
      </c>
      <c r="E17" s="18">
        <f t="shared" ref="E17:J17" si="3">E$15-E$16</f>
        <v>580</v>
      </c>
      <c r="F17" s="18">
        <f t="shared" si="3"/>
        <v>2011</v>
      </c>
      <c r="G17" s="18">
        <f t="shared" si="3"/>
        <v>2458</v>
      </c>
      <c r="H17" s="18">
        <f t="shared" si="3"/>
        <v>2928</v>
      </c>
      <c r="I17" s="18">
        <f t="shared" si="3"/>
        <v>1769</v>
      </c>
      <c r="J17" s="18">
        <f t="shared" si="3"/>
        <v>0</v>
      </c>
    </row>
    <row r="18" spans="3:10">
      <c r="C18" s="8" t="s">
        <v>40</v>
      </c>
      <c r="D18" s="7">
        <v>29</v>
      </c>
      <c r="E18" s="6">
        <v>131</v>
      </c>
      <c r="F18" s="6">
        <v>178</v>
      </c>
      <c r="G18" s="6">
        <v>190</v>
      </c>
      <c r="H18" s="6">
        <v>189</v>
      </c>
      <c r="I18" s="6">
        <v>164</v>
      </c>
      <c r="J18" s="6"/>
    </row>
    <row r="19" spans="3:10">
      <c r="C19" s="8" t="s">
        <v>41</v>
      </c>
      <c r="D19" s="7">
        <v>0</v>
      </c>
      <c r="E19" s="6">
        <v>0</v>
      </c>
      <c r="F19" s="6">
        <v>3.4</v>
      </c>
      <c r="G19" s="6">
        <v>18</v>
      </c>
      <c r="H19" s="6">
        <v>80</v>
      </c>
      <c r="I19" s="6">
        <v>75</v>
      </c>
      <c r="J19" s="6"/>
    </row>
    <row r="20" spans="3:10">
      <c r="C20" s="13" t="s">
        <v>42</v>
      </c>
      <c r="D20" s="14">
        <f>D$17-D$18+D$19</f>
        <v>-113</v>
      </c>
      <c r="E20" s="14">
        <f t="shared" ref="E20:I20" si="4">E$17-E$18+E$19</f>
        <v>449</v>
      </c>
      <c r="F20" s="14">
        <f t="shared" si="4"/>
        <v>1836.4</v>
      </c>
      <c r="G20" s="14">
        <f t="shared" si="4"/>
        <v>2286</v>
      </c>
      <c r="H20" s="14">
        <f t="shared" si="4"/>
        <v>2819</v>
      </c>
      <c r="I20" s="14">
        <f t="shared" si="4"/>
        <v>1680</v>
      </c>
      <c r="J20" s="14">
        <f>J$17-J$18+J$19</f>
        <v>0</v>
      </c>
    </row>
    <row r="21" spans="3:10">
      <c r="C21" s="8" t="s">
        <v>43</v>
      </c>
      <c r="D21" s="7">
        <v>0</v>
      </c>
      <c r="E21" s="6">
        <v>0</v>
      </c>
      <c r="F21" s="6">
        <v>240</v>
      </c>
      <c r="G21" s="6">
        <v>210</v>
      </c>
      <c r="H21" s="6">
        <v>690</v>
      </c>
      <c r="I21" s="6">
        <v>240</v>
      </c>
      <c r="J21" s="6"/>
    </row>
    <row r="22" spans="3:10">
      <c r="C22" s="8" t="s">
        <v>44</v>
      </c>
      <c r="D22" s="7">
        <v>0</v>
      </c>
      <c r="E22" s="6">
        <v>112</v>
      </c>
      <c r="F22" s="6">
        <v>532</v>
      </c>
      <c r="G22" s="6">
        <v>692</v>
      </c>
      <c r="H22" s="6">
        <v>710</v>
      </c>
      <c r="I22" s="6">
        <v>480</v>
      </c>
      <c r="J22" s="6"/>
    </row>
    <row r="23" spans="3:10" ht="15.75" thickBot="1">
      <c r="C23" s="19" t="s">
        <v>45</v>
      </c>
      <c r="D23" s="14">
        <f>D$20-D$21-D$22</f>
        <v>-113</v>
      </c>
      <c r="E23" s="14">
        <f t="shared" ref="E23:J23" si="5">E$20-E$21-E$22</f>
        <v>337</v>
      </c>
      <c r="F23" s="14">
        <f t="shared" si="5"/>
        <v>1064.4000000000001</v>
      </c>
      <c r="G23" s="14">
        <f t="shared" si="5"/>
        <v>1384</v>
      </c>
      <c r="H23" s="14">
        <f t="shared" si="5"/>
        <v>1419</v>
      </c>
      <c r="I23" s="14">
        <f t="shared" si="5"/>
        <v>960</v>
      </c>
      <c r="J23" s="14">
        <f t="shared" si="5"/>
        <v>0</v>
      </c>
    </row>
  </sheetData>
  <mergeCells count="1">
    <mergeCell ref="C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J31"/>
  <sheetViews>
    <sheetView tabSelected="1" topLeftCell="A7" workbookViewId="0">
      <selection activeCell="I29" sqref="I29"/>
    </sheetView>
  </sheetViews>
  <sheetFormatPr defaultRowHeight="15"/>
  <cols>
    <col min="3" max="3" width="33.85546875" customWidth="1"/>
  </cols>
  <sheetData>
    <row r="2" spans="3:10" ht="15.75" thickBot="1"/>
    <row r="3" spans="3:10" ht="30" customHeight="1" thickBot="1">
      <c r="C3" s="36" t="s">
        <v>72</v>
      </c>
      <c r="D3" s="37"/>
      <c r="E3" s="37"/>
      <c r="F3" s="37"/>
      <c r="G3" s="37"/>
      <c r="H3" s="37"/>
      <c r="I3" s="37"/>
      <c r="J3" s="38"/>
    </row>
    <row r="5" spans="3:10" ht="15.75" thickBot="1"/>
    <row r="6" spans="3:10" ht="15.75" thickBot="1">
      <c r="C6" s="25" t="s">
        <v>47</v>
      </c>
      <c r="D6" s="22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1">
        <v>7</v>
      </c>
    </row>
    <row r="7" spans="3:10">
      <c r="C7" s="24" t="s">
        <v>46</v>
      </c>
      <c r="D7" s="26"/>
      <c r="E7" s="27"/>
      <c r="F7" s="27"/>
      <c r="G7" s="27"/>
      <c r="H7" s="27"/>
      <c r="I7" s="27"/>
      <c r="J7" s="27"/>
    </row>
    <row r="8" spans="3:10">
      <c r="C8" s="8" t="s">
        <v>48</v>
      </c>
      <c r="D8" s="7">
        <v>4934.6000000000004</v>
      </c>
      <c r="E8" s="6">
        <v>7568.7</v>
      </c>
      <c r="F8" s="6">
        <v>11889.5</v>
      </c>
      <c r="G8" s="6">
        <v>16143.3</v>
      </c>
      <c r="H8" s="6">
        <v>18518.8</v>
      </c>
      <c r="I8" s="6">
        <v>18203.5</v>
      </c>
      <c r="J8" s="6"/>
    </row>
    <row r="9" spans="3:10">
      <c r="C9" s="8" t="s">
        <v>49</v>
      </c>
      <c r="D9" s="7">
        <v>98.3</v>
      </c>
      <c r="E9" s="6">
        <v>155.5</v>
      </c>
      <c r="F9" s="6">
        <v>233.4</v>
      </c>
      <c r="G9" s="6">
        <v>312.2</v>
      </c>
      <c r="H9" s="6">
        <v>338.4</v>
      </c>
      <c r="I9" s="6">
        <v>331.6</v>
      </c>
      <c r="J9" s="6"/>
    </row>
    <row r="10" spans="3:10">
      <c r="C10" s="8" t="s">
        <v>50</v>
      </c>
      <c r="D10" s="7">
        <f>D$8/D$9</f>
        <v>50.199389623601228</v>
      </c>
      <c r="E10" s="6">
        <f t="shared" ref="E10:J10" si="0">E$8/E$9</f>
        <v>48.67331189710611</v>
      </c>
      <c r="F10" s="6">
        <f t="shared" si="0"/>
        <v>50.940445586975152</v>
      </c>
      <c r="G10" s="6">
        <f t="shared" si="0"/>
        <v>51.708199871877</v>
      </c>
      <c r="H10" s="6">
        <f t="shared" si="0"/>
        <v>54.724586288416077</v>
      </c>
      <c r="I10" s="6">
        <f t="shared" si="0"/>
        <v>54.895958986730996</v>
      </c>
      <c r="J10" s="6" t="e">
        <f t="shared" si="0"/>
        <v>#DIV/0!</v>
      </c>
    </row>
    <row r="11" spans="3:10" ht="29.25" customHeight="1">
      <c r="C11" s="9" t="s">
        <v>51</v>
      </c>
      <c r="D11" s="7">
        <v>2459.6999999999998</v>
      </c>
      <c r="E11" s="6">
        <v>4240.8</v>
      </c>
      <c r="F11" s="6">
        <v>6274.8</v>
      </c>
      <c r="G11" s="6">
        <v>9052.2999999999993</v>
      </c>
      <c r="H11" s="6">
        <v>9510.5</v>
      </c>
      <c r="I11" s="6">
        <v>9621.2000000000007</v>
      </c>
      <c r="J11" s="6"/>
    </row>
    <row r="12" spans="3:10">
      <c r="C12" s="13" t="s">
        <v>52</v>
      </c>
      <c r="D12" s="14">
        <f>D$11/D$9</f>
        <v>25.022380467955237</v>
      </c>
      <c r="E12" s="15">
        <f t="shared" ref="E12:J12" si="1">E$11/E$9</f>
        <v>27.27202572347267</v>
      </c>
      <c r="F12" s="15">
        <f t="shared" si="1"/>
        <v>26.884318766066837</v>
      </c>
      <c r="G12" s="15">
        <f t="shared" si="1"/>
        <v>28.995195387572068</v>
      </c>
      <c r="H12" s="15">
        <f t="shared" si="1"/>
        <v>28.104314420803785</v>
      </c>
      <c r="I12" s="15">
        <f t="shared" si="1"/>
        <v>29.014475271411339</v>
      </c>
      <c r="J12" s="15" t="e">
        <f t="shared" si="1"/>
        <v>#DIV/0!</v>
      </c>
    </row>
    <row r="13" spans="3:10">
      <c r="C13" s="8" t="s">
        <v>53</v>
      </c>
      <c r="D13" s="7">
        <f>D$8-D$11</f>
        <v>2474.9000000000005</v>
      </c>
      <c r="E13" s="6">
        <f t="shared" ref="E13:J13" si="2">E$8-E$11</f>
        <v>3327.8999999999996</v>
      </c>
      <c r="F13" s="6">
        <f t="shared" si="2"/>
        <v>5614.7</v>
      </c>
      <c r="G13" s="6">
        <f t="shared" si="2"/>
        <v>7091</v>
      </c>
      <c r="H13" s="6">
        <f t="shared" si="2"/>
        <v>9008.2999999999993</v>
      </c>
      <c r="I13" s="6">
        <f t="shared" si="2"/>
        <v>8582.2999999999993</v>
      </c>
      <c r="J13" s="6">
        <f t="shared" si="2"/>
        <v>0</v>
      </c>
    </row>
    <row r="14" spans="3:10">
      <c r="C14" s="13" t="s">
        <v>54</v>
      </c>
      <c r="D14" s="14">
        <f>D$13/D$9</f>
        <v>25.177009155645987</v>
      </c>
      <c r="E14" s="15">
        <f t="shared" ref="E14:J14" si="3">E$13/E$9</f>
        <v>21.401286173633437</v>
      </c>
      <c r="F14" s="15">
        <f t="shared" si="3"/>
        <v>24.056126820908311</v>
      </c>
      <c r="G14" s="15">
        <f t="shared" si="3"/>
        <v>22.713004484304932</v>
      </c>
      <c r="H14" s="15">
        <f t="shared" si="3"/>
        <v>26.620271867612292</v>
      </c>
      <c r="I14" s="15">
        <f t="shared" si="3"/>
        <v>25.881483715319657</v>
      </c>
      <c r="J14" s="15" t="e">
        <f t="shared" si="3"/>
        <v>#DIV/0!</v>
      </c>
    </row>
    <row r="15" spans="3:10">
      <c r="C15" s="8" t="s">
        <v>55</v>
      </c>
      <c r="D15" s="7">
        <v>21</v>
      </c>
      <c r="E15" s="6">
        <v>61.3</v>
      </c>
      <c r="F15" s="6">
        <v>76.7</v>
      </c>
      <c r="G15" s="6">
        <v>36.4</v>
      </c>
      <c r="H15" s="6">
        <v>58.4</v>
      </c>
      <c r="I15" s="6">
        <v>58.4</v>
      </c>
      <c r="J15" s="6"/>
    </row>
    <row r="16" spans="3:10">
      <c r="C16" s="8" t="s">
        <v>56</v>
      </c>
      <c r="D16" s="7">
        <v>1918.7</v>
      </c>
      <c r="E16" s="6">
        <v>1971.4</v>
      </c>
      <c r="F16" s="6">
        <v>2557.6</v>
      </c>
      <c r="G16" s="6">
        <v>3213.8</v>
      </c>
      <c r="H16" s="6">
        <v>3927.9</v>
      </c>
      <c r="I16" s="6">
        <v>5130.3</v>
      </c>
      <c r="J16" s="6"/>
    </row>
    <row r="17" spans="3:10">
      <c r="C17" s="13" t="s">
        <v>57</v>
      </c>
      <c r="D17" s="14">
        <f>D$16/D$9</f>
        <v>19.518819938962363</v>
      </c>
      <c r="E17" s="15">
        <f t="shared" ref="E17:J17" si="4">E$16/E$9</f>
        <v>12.677813504823151</v>
      </c>
      <c r="F17" s="15">
        <f t="shared" si="4"/>
        <v>10.958011996572408</v>
      </c>
      <c r="G17" s="15">
        <f t="shared" si="4"/>
        <v>10.294042280589366</v>
      </c>
      <c r="H17" s="15">
        <f t="shared" si="4"/>
        <v>11.6072695035461</v>
      </c>
      <c r="I17" s="15">
        <f t="shared" si="4"/>
        <v>15.471351025331725</v>
      </c>
      <c r="J17" s="15" t="e">
        <f t="shared" si="4"/>
        <v>#DIV/0!</v>
      </c>
    </row>
    <row r="18" spans="3:10">
      <c r="C18" s="8" t="s">
        <v>71</v>
      </c>
      <c r="D18" s="7">
        <f>D$13-D$15-D$16</f>
        <v>535.2000000000005</v>
      </c>
      <c r="E18" s="6">
        <f t="shared" ref="E18:J18" si="5">E$13-E$15-E$16</f>
        <v>1295.1999999999994</v>
      </c>
      <c r="F18" s="6">
        <f t="shared" si="5"/>
        <v>2980.4</v>
      </c>
      <c r="G18" s="6">
        <f t="shared" si="5"/>
        <v>3840.8</v>
      </c>
      <c r="H18" s="6">
        <f t="shared" si="5"/>
        <v>5022</v>
      </c>
      <c r="I18" s="6">
        <f t="shared" si="5"/>
        <v>3393.5999999999995</v>
      </c>
      <c r="J18" s="6">
        <f t="shared" si="5"/>
        <v>0</v>
      </c>
    </row>
    <row r="19" spans="3:10">
      <c r="C19" s="8" t="s">
        <v>70</v>
      </c>
      <c r="D19" s="7">
        <f>D$18/D$9</f>
        <v>5.44455747711089</v>
      </c>
      <c r="E19" s="6">
        <f t="shared" ref="E19:J19" si="6">E$18/E$9</f>
        <v>8.329260450160767</v>
      </c>
      <c r="F19" s="6">
        <f t="shared" si="6"/>
        <v>12.76949443016281</v>
      </c>
      <c r="G19" s="6">
        <f t="shared" si="6"/>
        <v>12.302370275464448</v>
      </c>
      <c r="H19" s="6">
        <f t="shared" si="6"/>
        <v>14.840425531914894</v>
      </c>
      <c r="I19" s="6">
        <f t="shared" si="6"/>
        <v>10.234016887816644</v>
      </c>
      <c r="J19" s="6" t="e">
        <f t="shared" si="6"/>
        <v>#DIV/0!</v>
      </c>
    </row>
    <row r="20" spans="3:10">
      <c r="C20" s="8" t="s">
        <v>58</v>
      </c>
      <c r="D20" s="7">
        <v>630</v>
      </c>
      <c r="E20" s="6">
        <v>846.6</v>
      </c>
      <c r="F20" s="6">
        <v>1144.5999999999999</v>
      </c>
      <c r="G20" s="6">
        <v>1554</v>
      </c>
      <c r="H20" s="6">
        <v>2202.5</v>
      </c>
      <c r="I20" s="6">
        <v>1714</v>
      </c>
      <c r="J20" s="6"/>
    </row>
    <row r="21" spans="3:10">
      <c r="C21" s="8" t="s">
        <v>59</v>
      </c>
      <c r="D21" s="7">
        <f>D$20/D$9</f>
        <v>6.4089521871820958</v>
      </c>
      <c r="E21" s="6">
        <f t="shared" ref="E21:J21" si="7">E$20/E$9</f>
        <v>5.4443729903536981</v>
      </c>
      <c r="F21" s="6">
        <f t="shared" si="7"/>
        <v>4.9040274207369317</v>
      </c>
      <c r="G21" s="6">
        <f t="shared" si="7"/>
        <v>4.9775784753363235</v>
      </c>
      <c r="H21" s="6">
        <f t="shared" si="7"/>
        <v>6.5085697399527191</v>
      </c>
      <c r="I21" s="6">
        <f t="shared" si="7"/>
        <v>5.1688781664656211</v>
      </c>
      <c r="J21" s="6" t="e">
        <f t="shared" si="7"/>
        <v>#DIV/0!</v>
      </c>
    </row>
    <row r="22" spans="3:10">
      <c r="C22" s="8" t="s">
        <v>60</v>
      </c>
      <c r="D22" s="7">
        <f>D$18-D$20</f>
        <v>-94.7999999999995</v>
      </c>
      <c r="E22" s="6">
        <f t="shared" ref="E22:J22" si="8">E$18-E$20</f>
        <v>448.59999999999934</v>
      </c>
      <c r="F22" s="6">
        <f t="shared" si="8"/>
        <v>1835.8000000000002</v>
      </c>
      <c r="G22" s="6">
        <f t="shared" si="8"/>
        <v>2286.8000000000002</v>
      </c>
      <c r="H22" s="6">
        <f t="shared" si="8"/>
        <v>2819.5</v>
      </c>
      <c r="I22" s="6">
        <f t="shared" si="8"/>
        <v>1679.5999999999995</v>
      </c>
      <c r="J22" s="6">
        <f t="shared" si="8"/>
        <v>0</v>
      </c>
    </row>
    <row r="23" spans="3:10">
      <c r="C23" s="13" t="s">
        <v>61</v>
      </c>
      <c r="D23" s="14">
        <f>D$22/D$9</f>
        <v>-0.96439471007120547</v>
      </c>
      <c r="E23" s="15">
        <f t="shared" ref="E23:J23" si="9">E$22/E$9</f>
        <v>2.8848874598070697</v>
      </c>
      <c r="F23" s="15">
        <f t="shared" si="9"/>
        <v>7.8654670094258785</v>
      </c>
      <c r="G23" s="15">
        <f t="shared" si="9"/>
        <v>7.324791800128124</v>
      </c>
      <c r="H23" s="15">
        <f t="shared" si="9"/>
        <v>8.331855791962175</v>
      </c>
      <c r="I23" s="15">
        <f t="shared" si="9"/>
        <v>5.0651387213510235</v>
      </c>
      <c r="J23" s="15" t="e">
        <f t="shared" si="9"/>
        <v>#DIV/0!</v>
      </c>
    </row>
    <row r="24" spans="3:10">
      <c r="C24" s="8" t="s">
        <v>62</v>
      </c>
      <c r="D24" s="7">
        <v>1800</v>
      </c>
      <c r="E24" s="6">
        <v>2500</v>
      </c>
      <c r="F24" s="6">
        <v>3300</v>
      </c>
      <c r="G24" s="6">
        <v>4100</v>
      </c>
      <c r="H24" s="6">
        <v>5200</v>
      </c>
      <c r="I24" s="6">
        <v>3900</v>
      </c>
      <c r="J24" s="6"/>
    </row>
    <row r="25" spans="3:10">
      <c r="C25" s="8" t="s">
        <v>63</v>
      </c>
      <c r="D25" s="7">
        <v>2287.1</v>
      </c>
      <c r="E25" s="6">
        <v>2556</v>
      </c>
      <c r="F25" s="6">
        <v>3404.7</v>
      </c>
      <c r="G25" s="6">
        <v>5082.8999999999996</v>
      </c>
      <c r="H25" s="6">
        <v>7535.7</v>
      </c>
      <c r="I25" s="6">
        <v>9898.5</v>
      </c>
      <c r="J25" s="6"/>
    </row>
    <row r="26" spans="3:10">
      <c r="C26" s="8" t="s">
        <v>64</v>
      </c>
      <c r="D26" s="7">
        <v>378</v>
      </c>
      <c r="E26" s="6">
        <v>1596</v>
      </c>
      <c r="F26" s="6">
        <v>2268.1</v>
      </c>
      <c r="G26" s="6">
        <v>2396.1999999999998</v>
      </c>
      <c r="H26" s="6">
        <v>2344.3000000000002</v>
      </c>
      <c r="I26" s="6">
        <v>1992.4</v>
      </c>
      <c r="J26" s="6"/>
    </row>
    <row r="27" spans="3:10">
      <c r="C27" s="8" t="s">
        <v>65</v>
      </c>
      <c r="D27" s="7">
        <v>0</v>
      </c>
      <c r="E27" s="6">
        <v>67.3</v>
      </c>
      <c r="F27" s="6">
        <v>266</v>
      </c>
      <c r="G27" s="6">
        <v>456.9</v>
      </c>
      <c r="H27" s="6">
        <v>567.9</v>
      </c>
      <c r="I27" s="6">
        <v>192</v>
      </c>
      <c r="J27" s="6"/>
    </row>
    <row r="28" spans="3:10">
      <c r="C28" s="8" t="s">
        <v>66</v>
      </c>
      <c r="D28" s="7">
        <v>0</v>
      </c>
      <c r="E28" s="6">
        <v>50</v>
      </c>
      <c r="F28" s="6">
        <v>751</v>
      </c>
      <c r="G28" s="6">
        <v>1601</v>
      </c>
      <c r="H28" s="6">
        <v>1595</v>
      </c>
      <c r="I28" s="6">
        <v>159</v>
      </c>
      <c r="J28" s="6"/>
    </row>
    <row r="29" spans="3:10">
      <c r="C29" s="8" t="s">
        <v>67</v>
      </c>
      <c r="D29" s="7">
        <v>1909</v>
      </c>
      <c r="E29" s="6">
        <v>960</v>
      </c>
      <c r="F29" s="6">
        <v>1137</v>
      </c>
      <c r="G29" s="6">
        <v>2687</v>
      </c>
      <c r="H29" s="6">
        <v>5191</v>
      </c>
      <c r="I29" s="6">
        <v>7906</v>
      </c>
      <c r="J29" s="6"/>
    </row>
    <row r="30" spans="3:10">
      <c r="C30" s="8" t="s">
        <v>68</v>
      </c>
      <c r="D30" s="7">
        <v>-55.8</v>
      </c>
      <c r="E30" s="6">
        <v>67.599999999999994</v>
      </c>
      <c r="F30" s="6">
        <v>367</v>
      </c>
      <c r="G30" s="6">
        <v>1608.3</v>
      </c>
      <c r="H30" s="6">
        <v>1506.7</v>
      </c>
      <c r="I30" s="6">
        <v>5923.4</v>
      </c>
      <c r="J30" s="6"/>
    </row>
    <row r="31" spans="3:10" ht="15.75" thickBot="1">
      <c r="C31" s="19" t="s">
        <v>69</v>
      </c>
      <c r="D31" s="14">
        <f>D$28+D$29+D$30</f>
        <v>1853.2</v>
      </c>
      <c r="E31" s="15">
        <f t="shared" ref="E31:J31" si="10">E$28+E$29+E$30</f>
        <v>1077.5999999999999</v>
      </c>
      <c r="F31" s="15">
        <f t="shared" si="10"/>
        <v>2255</v>
      </c>
      <c r="G31" s="15">
        <f t="shared" si="10"/>
        <v>5896.3</v>
      </c>
      <c r="H31" s="15">
        <f t="shared" si="10"/>
        <v>8292.7000000000007</v>
      </c>
      <c r="I31" s="15">
        <f t="shared" si="10"/>
        <v>13988.4</v>
      </c>
      <c r="J31" s="15">
        <f t="shared" si="10"/>
        <v>0</v>
      </c>
    </row>
  </sheetData>
  <mergeCells count="1">
    <mergeCell ref="C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Décision Prévisionnelle</vt:lpstr>
      <vt:lpstr>Tableau de suivi de gestion 6</vt:lpstr>
      <vt:lpstr>Tableau de gestion N°4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2012-11-08T12:07:58Z</dcterms:modified>
</cp:coreProperties>
</file>