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euil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<sst xmlns="http://schemas.openxmlformats.org/spreadsheetml/2006/main" count="104" uniqueCount="80">
  <si>
    <t xml:space="preserve">Consigne </t>
  </si>
  <si>
    <t xml:space="preserve">Droite</t>
  </si>
  <si>
    <t xml:space="preserve">Gauche</t>
  </si>
  <si>
    <t xml:space="preserve">Angle cons</t>
  </si>
  <si>
    <t xml:space="preserve">°</t>
  </si>
  <si>
    <t xml:space="preserve">Calcul de la vitesse de la Groupie/Base Roulante</t>
  </si>
  <si>
    <t xml:space="preserve">Size whell diameter</t>
  </si>
  <si>
    <t xml:space="preserve">mm</t>
  </si>
  <si>
    <t xml:space="preserve">Resolution</t>
  </si>
  <si>
    <t xml:space="preserve">Diamètre de la roue </t>
  </si>
  <si>
    <t xml:space="preserve">Résolution roue codeus</t>
  </si>
  <si>
    <t xml:space="preserve">Pour</t>
  </si>
  <si>
    <t xml:space="preserve">Rayon de la roue</t>
  </si>
  <si>
    <t xml:space="preserve">Prochaine consigne</t>
  </si>
  <si>
    <t xml:space="preserve">Largeur du robot</t>
  </si>
  <si>
    <t xml:space="preserve">Conversion en tick</t>
  </si>
  <si>
    <t xml:space="preserve">Un tour de roue en tick</t>
  </si>
  <si>
    <t xml:space="preserve">tick</t>
  </si>
  <si>
    <t xml:space="preserve">Périmètre cercle avec D = Largeur du robot</t>
  </si>
  <si>
    <t xml:space="preserve">Te</t>
  </si>
  <si>
    <t xml:space="preserve">ms</t>
  </si>
  <si>
    <t xml:space="preserve">Odo finaux</t>
  </si>
  <si>
    <t xml:space="preserve">Distance qu'il va parcourir</t>
  </si>
  <si>
    <t xml:space="preserve">Consigne en tick pour 1 Te (n un Te je lui demande de faire x Ticks)</t>
  </si>
  <si>
    <t xml:space="preserve">Distance parcourue en 1 tour de roue</t>
  </si>
  <si>
    <t xml:space="preserve">Distance par tick</t>
  </si>
  <si>
    <t xml:space="preserve">Distance parcourue toutes les 2.5 ms </t>
  </si>
  <si>
    <t xml:space="preserve">Vitesse en m/s </t>
  </si>
  <si>
    <t xml:space="preserve">m/s</t>
  </si>
  <si>
    <t xml:space="preserve">Tension alim avec test</t>
  </si>
  <si>
    <t xml:space="preserve">Conversion en km/h</t>
  </si>
  <si>
    <t xml:space="preserve">km/h</t>
  </si>
  <si>
    <t xml:space="preserve">Tension en cours</t>
  </si>
  <si>
    <t xml:space="preserve">Distance qu’on peut parcourir</t>
  </si>
  <si>
    <t xml:space="preserve">m</t>
  </si>
  <si>
    <t xml:space="preserve">Coeff en</t>
  </si>
  <si>
    <t xml:space="preserve">Calcul x y theta</t>
  </si>
  <si>
    <t xml:space="preserve">Ce que j'obtiens</t>
  </si>
  <si>
    <t xml:space="preserve">Delta de ce que j'ai</t>
  </si>
  <si>
    <t xml:space="preserve">Pourcentage</t>
  </si>
  <si>
    <t xml:space="preserve">Temps parcours a effectué (en seconde)</t>
  </si>
  <si>
    <t xml:space="preserve">sec</t>
  </si>
  <si>
    <t xml:space="preserve">coordonne x</t>
  </si>
  <si>
    <t xml:space="preserve">Temps parcours a effectué (en heure)</t>
  </si>
  <si>
    <t xml:space="preserve">h</t>
  </si>
  <si>
    <t xml:space="preserve">coordonne y</t>
  </si>
  <si>
    <t xml:space="preserve">theta fin</t>
  </si>
  <si>
    <t xml:space="preserve">deg</t>
  </si>
  <si>
    <t xml:space="preserve">Hypothenuse</t>
  </si>
  <si>
    <t xml:space="preserve">Theta rot </t>
  </si>
  <si>
    <t xml:space="preserve">rad</t>
  </si>
  <si>
    <t xml:space="preserve">Hyp</t>
  </si>
  <si>
    <t xml:space="preserve">Dacc</t>
  </si>
  <si>
    <t xml:space="preserve">Theta fin rotation</t>
  </si>
  <si>
    <t xml:space="preserve">Dcroi</t>
  </si>
  <si>
    <t xml:space="preserve">Dcc</t>
  </si>
  <si>
    <t xml:space="preserve">consigne rot gauche</t>
  </si>
  <si>
    <t xml:space="preserve">Hyp act</t>
  </si>
  <si>
    <t xml:space="preserve">consigne rot droite</t>
  </si>
  <si>
    <t xml:space="preserve">Dist parc</t>
  </si>
  <si>
    <t xml:space="preserve">Vcc</t>
  </si>
  <si>
    <t xml:space="preserve">Consigne gauche cc</t>
  </si>
  <si>
    <t xml:space="preserve">Consigne droite cc</t>
  </si>
  <si>
    <t xml:space="preserve">x cons</t>
  </si>
  <si>
    <t xml:space="preserve">y cons</t>
  </si>
  <si>
    <t xml:space="preserve">x actu</t>
  </si>
  <si>
    <t xml:space="preserve">y act</t>
  </si>
  <si>
    <t xml:space="preserve">x cons - x actu</t>
  </si>
  <si>
    <t xml:space="preserve">y cons - y actu</t>
  </si>
  <si>
    <t xml:space="preserve">X au carré</t>
  </si>
  <si>
    <t xml:space="preserve">y au carré</t>
  </si>
  <si>
    <t xml:space="preserve">Erreur dist</t>
  </si>
  <si>
    <t xml:space="preserve">theta robot</t>
  </si>
  <si>
    <t xml:space="preserve">erreur orient</t>
  </si>
  <si>
    <t xml:space="preserve">Pour une consigne de coordonnée suivante : </t>
  </si>
  <si>
    <t xml:space="preserve">x</t>
  </si>
  <si>
    <t xml:space="preserve">y</t>
  </si>
  <si>
    <t xml:space="preserve">Theta </t>
  </si>
  <si>
    <t xml:space="preserve">degres</t>
  </si>
  <si>
    <t xml:space="preserve">J'obtiens expérimentalement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</si>
</sst>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.00"/>
    <numFmt numFmtId="167" formatCode="0.0"/>
    <numFmt numFmtId="168" formatCode="#,##0.000000"/>
    <numFmt numFmtId="169" formatCode="0.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theme="0" tint="-0.15"/>
        <bgColor rgb="FFCCCCCC"/>
      </patternFill>
    </fill>
    <fill>
      <patternFill patternType="solid">
        <fgColor theme="9" tint="0.7999"/>
        <bgColor rgb="FFF2F2F2"/>
      </patternFill>
    </fill>
    <fill>
      <patternFill patternType="solid">
        <fgColor rgb="FFCCCCCC"/>
        <bgColor rgb="FFD9D9D9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theme="5" tint="0.7999"/>
        <bgColor rgb="FFF2F2F2"/>
      </patternFill>
    </fill>
    <fill>
      <patternFill patternType="solid">
        <fgColor rgb="FFFFA6A6"/>
        <bgColor rgb="FFFF8080"/>
      </patternFill>
    </fill>
    <fill>
      <patternFill patternType="solid">
        <fgColor theme="0" tint="-0.05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B4C7DC"/>
      <rgbColor rgb="FFFFA6A6"/>
      <rgbColor rgb="FFCC99FF"/>
      <rgbColor rgb="FFAFD09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152280</xdr:rowOff>
    </xdr:from>
    <xdr:to>
      <xdr:col>3</xdr:col>
      <xdr:colOff>717840</xdr:colOff>
      <xdr:row>8</xdr:row>
      <xdr:rowOff>149760</xdr:rowOff>
    </xdr:to>
    <xdr:pic>
      <xdr:nvPicPr>
        <xdr:cNvPr id="0" name="Image 7" descr=""/>
        <xdr:cNvPicPr/>
      </xdr:nvPicPr>
      <xdr:blipFill>
        <a:blip r:embed="rId1"/>
        <a:stretch/>
      </xdr:blipFill>
      <xdr:spPr>
        <a:xfrm>
          <a:off x="0" y="1419120"/>
          <a:ext cx="2946600" cy="178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160200</xdr:rowOff>
    </xdr:from>
    <xdr:to>
      <xdr:col>3</xdr:col>
      <xdr:colOff>736920</xdr:colOff>
      <xdr:row>11</xdr:row>
      <xdr:rowOff>50760</xdr:rowOff>
    </xdr:to>
    <xdr:pic>
      <xdr:nvPicPr>
        <xdr:cNvPr id="1" name="Image 8" descr=""/>
        <xdr:cNvPicPr/>
      </xdr:nvPicPr>
      <xdr:blipFill>
        <a:blip r:embed="rId2"/>
        <a:stretch/>
      </xdr:blipFill>
      <xdr:spPr>
        <a:xfrm>
          <a:off x="0" y="1788840"/>
          <a:ext cx="2965680" cy="252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679680</xdr:colOff>
      <xdr:row>13</xdr:row>
      <xdr:rowOff>6840</xdr:rowOff>
    </xdr:to>
    <xdr:pic>
      <xdr:nvPicPr>
        <xdr:cNvPr id="2" name="Image 9" descr=""/>
        <xdr:cNvPicPr/>
      </xdr:nvPicPr>
      <xdr:blipFill>
        <a:blip r:embed="rId3"/>
        <a:stretch/>
      </xdr:blipFill>
      <xdr:spPr>
        <a:xfrm>
          <a:off x="0" y="2171880"/>
          <a:ext cx="2908440" cy="187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122040</xdr:rowOff>
    </xdr:from>
    <xdr:to>
      <xdr:col>4</xdr:col>
      <xdr:colOff>20520</xdr:colOff>
      <xdr:row>15</xdr:row>
      <xdr:rowOff>31680</xdr:rowOff>
    </xdr:to>
    <xdr:pic>
      <xdr:nvPicPr>
        <xdr:cNvPr id="3" name="Image 10" descr=""/>
        <xdr:cNvPicPr/>
      </xdr:nvPicPr>
      <xdr:blipFill>
        <a:blip r:embed="rId4"/>
        <a:stretch/>
      </xdr:blipFill>
      <xdr:spPr>
        <a:xfrm>
          <a:off x="0" y="2474640"/>
          <a:ext cx="2992320" cy="2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5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12" activeCellId="0" sqref="Q12"/>
    </sheetView>
  </sheetViews>
  <sheetFormatPr defaultColWidth="8.88671875" defaultRowHeight="14.25" customHeight="true" zeroHeight="false" outlineLevelRow="0" outlineLevelCol="0"/>
  <cols>
    <col collapsed="false" customWidth="true" hidden="false" outlineLevel="0" max="1" min="1" style="1" width="17.11"/>
    <col collapsed="false" customWidth="true" hidden="false" outlineLevel="0" max="7" min="7" style="1" width="36.11"/>
    <col collapsed="false" customWidth="true" hidden="false" outlineLevel="0" max="8" min="8" style="1" width="10.44"/>
    <col collapsed="false" customWidth="true" hidden="false" outlineLevel="0" max="11" min="11" style="1" width="15.88"/>
    <col collapsed="false" customWidth="true" hidden="false" outlineLevel="0" max="12" min="12" style="1" width="16.44"/>
    <col collapsed="false" customWidth="true" hidden="false" outlineLevel="0" max="13" min="13" style="1" width="15.11"/>
    <col collapsed="false" customWidth="true" hidden="false" outlineLevel="0" max="16" min="16" style="1" width="53.17"/>
    <col collapsed="false" customWidth="true" hidden="false" outlineLevel="0" max="17" min="17" style="1" width="8.71"/>
  </cols>
  <sheetData>
    <row r="2" customFormat="false" ht="14.25" hidden="false" customHeight="false" outlineLevel="0" collapsed="false">
      <c r="A2" s="1" t="s">
        <v>0</v>
      </c>
      <c r="B2" s="1" t="s">
        <v>1</v>
      </c>
      <c r="C2" s="1" t="s">
        <v>2</v>
      </c>
      <c r="G2" s="2" t="s">
        <v>3</v>
      </c>
      <c r="H2" s="3" t="n">
        <v>90</v>
      </c>
      <c r="I2" s="4" t="s">
        <v>4</v>
      </c>
      <c r="K2" s="2" t="s">
        <v>3</v>
      </c>
      <c r="L2" s="3" t="n">
        <v>90</v>
      </c>
      <c r="M2" s="5" t="s">
        <v>4</v>
      </c>
      <c r="P2" s="1" t="s">
        <v>5</v>
      </c>
    </row>
    <row r="3" customFormat="false" ht="14.25" hidden="false" customHeight="false" outlineLevel="0" collapsed="false">
      <c r="B3" s="1" t="n">
        <v>5000</v>
      </c>
      <c r="C3" s="1" t="n">
        <v>5000</v>
      </c>
      <c r="G3" s="2" t="s">
        <v>6</v>
      </c>
      <c r="H3" s="3" t="n">
        <v>50</v>
      </c>
      <c r="I3" s="4" t="s">
        <v>7</v>
      </c>
      <c r="K3" s="2" t="s">
        <v>8</v>
      </c>
      <c r="L3" s="3" t="n">
        <v>2048</v>
      </c>
      <c r="P3" s="6" t="s">
        <v>9</v>
      </c>
      <c r="Q3" s="7" t="n">
        <v>50</v>
      </c>
      <c r="R3" s="8" t="s">
        <v>7</v>
      </c>
    </row>
    <row r="4" customFormat="false" ht="14.25" hidden="false" customHeight="false" outlineLevel="0" collapsed="false">
      <c r="G4" s="2" t="s">
        <v>10</v>
      </c>
      <c r="H4" s="3" t="n">
        <v>2048</v>
      </c>
      <c r="I4" s="9"/>
      <c r="K4" s="2" t="s">
        <v>11</v>
      </c>
      <c r="L4" s="3" t="n">
        <v>93</v>
      </c>
      <c r="M4" s="5" t="s">
        <v>4</v>
      </c>
      <c r="P4" s="10" t="s">
        <v>12</v>
      </c>
      <c r="Q4" s="7" t="n">
        <f aca="false">Q3/2</f>
        <v>25</v>
      </c>
      <c r="R4" s="8" t="s">
        <v>7</v>
      </c>
    </row>
    <row r="5" customFormat="false" ht="14.25" hidden="false" customHeight="false" outlineLevel="0" collapsed="false">
      <c r="A5" s="1" t="s">
        <v>13</v>
      </c>
      <c r="B5" s="1" t="n">
        <v>2250</v>
      </c>
      <c r="C5" s="1" t="n">
        <f aca="false">-B5</f>
        <v>-2250</v>
      </c>
      <c r="G5" s="2" t="s">
        <v>14</v>
      </c>
      <c r="H5" s="3" t="n">
        <v>193.55</v>
      </c>
      <c r="I5" s="4" t="s">
        <v>7</v>
      </c>
      <c r="K5" s="11" t="s">
        <v>15</v>
      </c>
      <c r="L5" s="12" t="n">
        <f aca="false">L2*L3/L4</f>
        <v>1981.93548387097</v>
      </c>
      <c r="P5" s="6" t="s">
        <v>16</v>
      </c>
      <c r="Q5" s="7" t="n">
        <v>2048</v>
      </c>
      <c r="R5" s="8" t="s">
        <v>17</v>
      </c>
    </row>
    <row r="6" customFormat="false" ht="14.25" hidden="false" customHeight="false" outlineLevel="0" collapsed="false">
      <c r="G6" s="2" t="s">
        <v>18</v>
      </c>
      <c r="H6" s="3" t="n">
        <f aca="false">PI()*H5</f>
        <v>608.055258102305</v>
      </c>
      <c r="I6" s="4" t="s">
        <v>7</v>
      </c>
      <c r="P6" s="10" t="s">
        <v>19</v>
      </c>
      <c r="Q6" s="7" t="n">
        <v>2.5</v>
      </c>
      <c r="R6" s="8" t="s">
        <v>20</v>
      </c>
    </row>
    <row r="7" customFormat="false" ht="14.25" hidden="false" customHeight="false" outlineLevel="0" collapsed="false">
      <c r="A7" s="1" t="s">
        <v>21</v>
      </c>
      <c r="B7" s="1" t="n">
        <f aca="false">B5+B3</f>
        <v>7250</v>
      </c>
      <c r="C7" s="1" t="n">
        <f aca="false">C5+C3</f>
        <v>2750</v>
      </c>
      <c r="G7" s="2" t="s">
        <v>22</v>
      </c>
      <c r="H7" s="3" t="n">
        <f aca="false">H6*H2/360</f>
        <v>152.013814525576</v>
      </c>
      <c r="I7" s="4" t="s">
        <v>7</v>
      </c>
      <c r="P7" s="10" t="s">
        <v>23</v>
      </c>
      <c r="Q7" s="7" t="n">
        <v>100</v>
      </c>
      <c r="R7" s="8" t="s">
        <v>17</v>
      </c>
    </row>
    <row r="8" customFormat="false" ht="14.25" hidden="false" customHeight="false" outlineLevel="0" collapsed="false">
      <c r="G8" s="11" t="s">
        <v>15</v>
      </c>
      <c r="H8" s="12" t="n">
        <f aca="false">H7*(H4/(2*PI()*H3/2))</f>
        <v>1981.952</v>
      </c>
      <c r="I8" s="9"/>
      <c r="P8" s="10" t="s">
        <v>24</v>
      </c>
      <c r="Q8" s="13" t="n">
        <f aca="false">PI()*Q3</f>
        <v>157.07963267949</v>
      </c>
      <c r="R8" s="8" t="s">
        <v>7</v>
      </c>
    </row>
    <row r="9" customFormat="false" ht="14.25" hidden="false" customHeight="false" outlineLevel="0" collapsed="false">
      <c r="P9" s="10" t="s">
        <v>25</v>
      </c>
      <c r="Q9" s="13" t="n">
        <f aca="false">Q8/Q5</f>
        <v>0.0766990393942821</v>
      </c>
      <c r="R9" s="8" t="s">
        <v>7</v>
      </c>
    </row>
    <row r="10" customFormat="false" ht="14.25" hidden="false" customHeight="false" outlineLevel="0" collapsed="false">
      <c r="P10" s="6" t="s">
        <v>26</v>
      </c>
      <c r="Q10" s="13" t="n">
        <f aca="false">Q7*Q9</f>
        <v>7.66990393942821</v>
      </c>
      <c r="R10" s="8" t="s">
        <v>7</v>
      </c>
    </row>
    <row r="11" customFormat="false" ht="14.25" hidden="false" customHeight="false" outlineLevel="0" collapsed="false">
      <c r="P11" s="6" t="s">
        <v>27</v>
      </c>
      <c r="Q11" s="13" t="n">
        <f aca="false">Q10/Q6</f>
        <v>3.06796157577128</v>
      </c>
      <c r="R11" s="8" t="s">
        <v>28</v>
      </c>
    </row>
    <row r="12" customFormat="false" ht="14.25" hidden="false" customHeight="false" outlineLevel="0" collapsed="false">
      <c r="A12" s="1" t="s">
        <v>29</v>
      </c>
      <c r="B12" s="1" t="n">
        <v>13</v>
      </c>
      <c r="P12" s="6" t="s">
        <v>30</v>
      </c>
      <c r="Q12" s="13" t="n">
        <f aca="false">Q11*3.6</f>
        <v>11.0446616727766</v>
      </c>
      <c r="R12" s="8" t="s">
        <v>31</v>
      </c>
    </row>
    <row r="13" customFormat="false" ht="14.25" hidden="false" customHeight="false" outlineLevel="0" collapsed="false">
      <c r="A13" s="1" t="s">
        <v>32</v>
      </c>
      <c r="B13" s="1" t="n">
        <v>10</v>
      </c>
      <c r="P13" s="6" t="s">
        <v>33</v>
      </c>
      <c r="Q13" s="13" t="n">
        <v>3</v>
      </c>
      <c r="R13" s="8" t="s">
        <v>34</v>
      </c>
    </row>
    <row r="14" customFormat="false" ht="14.25" hidden="false" customHeight="false" outlineLevel="0" collapsed="false">
      <c r="A14" s="1" t="s">
        <v>35</v>
      </c>
      <c r="B14" s="1" t="n">
        <f aca="false">B12/B13</f>
        <v>1.3</v>
      </c>
      <c r="G14" s="14" t="s">
        <v>36</v>
      </c>
      <c r="K14" s="1" t="s">
        <v>37</v>
      </c>
      <c r="L14" s="1" t="s">
        <v>38</v>
      </c>
      <c r="M14" s="1" t="s">
        <v>39</v>
      </c>
      <c r="P14" s="6" t="s">
        <v>40</v>
      </c>
      <c r="Q14" s="13" t="n">
        <f aca="false">Q13/Q11</f>
        <v>0.977847970356605</v>
      </c>
      <c r="R14" s="8" t="s">
        <v>41</v>
      </c>
    </row>
    <row r="15" customFormat="false" ht="14.25" hidden="false" customHeight="false" outlineLevel="0" collapsed="false">
      <c r="G15" s="14" t="s">
        <v>42</v>
      </c>
      <c r="H15" s="3" t="n">
        <v>90</v>
      </c>
      <c r="I15" s="4" t="s">
        <v>7</v>
      </c>
      <c r="K15" s="9" t="n">
        <v>100.28</v>
      </c>
      <c r="L15" s="15" t="n">
        <f aca="false">K15/H15</f>
        <v>1.11422222222222</v>
      </c>
      <c r="M15" s="16" t="n">
        <f aca="false">(1-L15)*100</f>
        <v>-11.4222222222222</v>
      </c>
      <c r="P15" s="6" t="s">
        <v>43</v>
      </c>
      <c r="Q15" s="17" t="n">
        <f aca="false">Q14/3600</f>
        <v>0.000271624436210168</v>
      </c>
      <c r="R15" s="8" t="s">
        <v>44</v>
      </c>
    </row>
    <row r="16" customFormat="false" ht="14.25" hidden="false" customHeight="false" outlineLevel="0" collapsed="false">
      <c r="G16" s="14" t="s">
        <v>45</v>
      </c>
      <c r="H16" s="3" t="n">
        <v>160</v>
      </c>
      <c r="I16" s="4" t="s">
        <v>7</v>
      </c>
      <c r="K16" s="9" t="n">
        <v>101.269</v>
      </c>
      <c r="L16" s="15" t="n">
        <f aca="false">K16/H16</f>
        <v>0.63293125</v>
      </c>
      <c r="M16" s="16" t="n">
        <f aca="false">(1-L16)*100</f>
        <v>36.706875</v>
      </c>
    </row>
    <row r="17" customFormat="false" ht="14.25" hidden="false" customHeight="false" outlineLevel="0" collapsed="false">
      <c r="G17" s="14" t="s">
        <v>46</v>
      </c>
      <c r="H17" s="3" t="n">
        <v>0</v>
      </c>
      <c r="I17" s="4" t="s">
        <v>47</v>
      </c>
      <c r="K17" s="9" t="n">
        <v>90.09</v>
      </c>
      <c r="L17" s="15" t="e">
        <f aca="false">K17/H17</f>
        <v>#DIV/0!</v>
      </c>
      <c r="M17" s="16" t="e">
        <f aca="false">(1-L17)*100</f>
        <v>#DIV/0!</v>
      </c>
    </row>
    <row r="18" customFormat="false" ht="14.25" hidden="false" customHeight="false" outlineLevel="0" collapsed="false">
      <c r="I18" s="9"/>
    </row>
    <row r="19" customFormat="false" ht="14.25" hidden="false" customHeight="false" outlineLevel="0" collapsed="false">
      <c r="G19" s="11" t="s">
        <v>48</v>
      </c>
      <c r="H19" s="18" t="n">
        <f aca="false">SQRT(H15*H15+H16*H16)</f>
        <v>183.575597506858</v>
      </c>
      <c r="I19" s="4" t="s">
        <v>7</v>
      </c>
    </row>
    <row r="20" customFormat="false" ht="14.25" hidden="false" customHeight="false" outlineLevel="0" collapsed="false">
      <c r="G20" s="11" t="s">
        <v>49</v>
      </c>
      <c r="H20" s="19" t="n">
        <f aca="false">ATAN2(H15,H16)</f>
        <v>1.05840686648416</v>
      </c>
      <c r="I20" s="4" t="s">
        <v>50</v>
      </c>
    </row>
    <row r="21" customFormat="false" ht="14.25" hidden="false" customHeight="false" outlineLevel="0" collapsed="false">
      <c r="G21" s="20"/>
      <c r="H21" s="18" t="n">
        <f aca="false">DEGREES(H20)</f>
        <v>60.6422464572087</v>
      </c>
      <c r="I21" s="4" t="s">
        <v>47</v>
      </c>
    </row>
    <row r="22" customFormat="false" ht="14.25" hidden="false" customHeight="false" outlineLevel="0" collapsed="false">
      <c r="A22" s="1" t="s">
        <v>51</v>
      </c>
      <c r="B22" s="1" t="n">
        <v>300</v>
      </c>
      <c r="I22" s="9"/>
    </row>
    <row r="23" customFormat="false" ht="14.25" hidden="false" customHeight="false" outlineLevel="0" collapsed="false">
      <c r="A23" s="1" t="s">
        <v>52</v>
      </c>
      <c r="B23" s="1" t="n">
        <f aca="false">$B$22*1/3</f>
        <v>100</v>
      </c>
      <c r="G23" s="11" t="s">
        <v>53</v>
      </c>
      <c r="H23" s="18" t="n">
        <f aca="false">H17-H21</f>
        <v>-60.6422464572087</v>
      </c>
      <c r="I23" s="4" t="s">
        <v>47</v>
      </c>
    </row>
    <row r="24" customFormat="false" ht="14.25" hidden="false" customHeight="false" outlineLevel="0" collapsed="false">
      <c r="A24" s="1" t="s">
        <v>54</v>
      </c>
      <c r="B24" s="1" t="n">
        <f aca="false">$B$22*1/3</f>
        <v>100</v>
      </c>
    </row>
    <row r="25" customFormat="false" ht="14.25" hidden="false" customHeight="false" outlineLevel="0" collapsed="false">
      <c r="A25" s="1" t="s">
        <v>55</v>
      </c>
      <c r="B25" s="1" t="n">
        <f aca="false">$B$22*1/3</f>
        <v>100</v>
      </c>
    </row>
    <row r="26" customFormat="false" ht="14.25" hidden="false" customHeight="false" outlineLevel="0" collapsed="false">
      <c r="G26" s="1" t="s">
        <v>56</v>
      </c>
      <c r="H26" s="1" t="n">
        <v>59.5</v>
      </c>
    </row>
    <row r="27" customFormat="false" ht="14.25" hidden="false" customHeight="false" outlineLevel="0" collapsed="false">
      <c r="A27" s="1" t="s">
        <v>57</v>
      </c>
      <c r="B27" s="1" t="n">
        <v>300</v>
      </c>
      <c r="G27" s="1" t="s">
        <v>58</v>
      </c>
      <c r="H27" s="1" t="n">
        <v>-60</v>
      </c>
    </row>
    <row r="28" customFormat="false" ht="14.25" hidden="false" customHeight="false" outlineLevel="0" collapsed="false">
      <c r="A28" s="1" t="s">
        <v>59</v>
      </c>
      <c r="B28" s="1" t="n">
        <f aca="false">B27-B23</f>
        <v>200</v>
      </c>
      <c r="G28" s="1" t="s">
        <v>60</v>
      </c>
      <c r="H28" s="1" t="n">
        <f aca="false">(($H$26)-($H$27))/2</f>
        <v>59.75</v>
      </c>
    </row>
    <row r="29" customFormat="false" ht="14.25" hidden="false" customHeight="false" outlineLevel="0" collapsed="false">
      <c r="G29" s="1" t="s">
        <v>61</v>
      </c>
      <c r="H29" s="1" t="n">
        <f aca="false">H28</f>
        <v>59.75</v>
      </c>
    </row>
    <row r="30" customFormat="false" ht="14.25" hidden="false" customHeight="false" outlineLevel="0" collapsed="false">
      <c r="G30" s="1" t="s">
        <v>62</v>
      </c>
      <c r="H30" s="1" t="n">
        <f aca="false">-H28</f>
        <v>-59.75</v>
      </c>
    </row>
    <row r="36" customFormat="false" ht="14.25" hidden="false" customHeight="false" outlineLevel="0" collapsed="false">
      <c r="G36" s="1" t="s">
        <v>63</v>
      </c>
      <c r="H36" s="1" t="n">
        <v>100</v>
      </c>
    </row>
    <row r="37" customFormat="false" ht="14.25" hidden="false" customHeight="false" outlineLevel="0" collapsed="false">
      <c r="G37" s="1" t="s">
        <v>64</v>
      </c>
      <c r="H37" s="1" t="n">
        <v>100</v>
      </c>
    </row>
    <row r="38" customFormat="false" ht="14.25" hidden="false" customHeight="false" outlineLevel="0" collapsed="false">
      <c r="G38" s="1" t="s">
        <v>65</v>
      </c>
      <c r="H38" s="1" t="n">
        <v>0</v>
      </c>
    </row>
    <row r="39" customFormat="false" ht="14.25" hidden="false" customHeight="false" outlineLevel="0" collapsed="false">
      <c r="G39" s="1" t="s">
        <v>66</v>
      </c>
      <c r="H39" s="1" t="n">
        <v>0</v>
      </c>
    </row>
    <row r="41" customFormat="false" ht="14.25" hidden="false" customHeight="false" outlineLevel="0" collapsed="false">
      <c r="G41" s="1" t="s">
        <v>67</v>
      </c>
      <c r="H41" s="1" t="n">
        <f aca="false">H36-H38</f>
        <v>100</v>
      </c>
    </row>
    <row r="42" customFormat="false" ht="14.25" hidden="false" customHeight="false" outlineLevel="0" collapsed="false">
      <c r="G42" s="1" t="s">
        <v>68</v>
      </c>
      <c r="H42" s="1" t="n">
        <f aca="false">H37-H39</f>
        <v>100</v>
      </c>
    </row>
    <row r="44" customFormat="false" ht="14.25" hidden="false" customHeight="false" outlineLevel="0" collapsed="false">
      <c r="G44" s="1" t="s">
        <v>69</v>
      </c>
      <c r="H44" s="1" t="n">
        <f aca="false">H41*H41</f>
        <v>10000</v>
      </c>
    </row>
    <row r="45" customFormat="false" ht="14.25" hidden="false" customHeight="false" outlineLevel="0" collapsed="false">
      <c r="G45" s="1" t="s">
        <v>70</v>
      </c>
      <c r="H45" s="1" t="n">
        <f aca="false">H42*H42</f>
        <v>10000</v>
      </c>
    </row>
    <row r="46" customFormat="false" ht="14.25" hidden="false" customHeight="false" outlineLevel="0" collapsed="false">
      <c r="G46" s="1" t="s">
        <v>71</v>
      </c>
      <c r="H46" s="1" t="n">
        <f aca="false">SQRT(H44+H45)</f>
        <v>141.42135623731</v>
      </c>
    </row>
    <row r="48" customFormat="false" ht="14.25" hidden="false" customHeight="false" outlineLevel="0" collapsed="false">
      <c r="G48" s="1" t="s">
        <v>72</v>
      </c>
      <c r="H48" s="1" t="n">
        <v>-1.039</v>
      </c>
      <c r="I48" s="1" t="s">
        <v>47</v>
      </c>
    </row>
    <row r="49" customFormat="false" ht="14.25" hidden="false" customHeight="false" outlineLevel="0" collapsed="false">
      <c r="H49" s="1" t="n">
        <f aca="false">RADIANS(H48)</f>
        <v>-0.0181339709282211</v>
      </c>
      <c r="I49" s="1" t="s">
        <v>50</v>
      </c>
    </row>
    <row r="50" customFormat="false" ht="14.25" hidden="false" customHeight="false" outlineLevel="0" collapsed="false">
      <c r="G50" s="1" t="s">
        <v>73</v>
      </c>
      <c r="H50" s="1" t="n">
        <f aca="false">ATAN2(H41,H42)-H49</f>
        <v>0.803532134325669</v>
      </c>
      <c r="I50" s="1" t="s">
        <v>50</v>
      </c>
    </row>
    <row r="51" customFormat="false" ht="14.25" hidden="false" customHeight="false" outlineLevel="0" collapsed="false">
      <c r="H51" s="1" t="n">
        <f aca="false">DEGREES(H50)</f>
        <v>46.039</v>
      </c>
      <c r="I51" s="1" t="s">
        <v>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0.54296875" defaultRowHeight="14.25" customHeight="true" zeroHeight="false" outlineLevelRow="0" outlineLevelCol="0"/>
  <sheetData>
    <row r="1" customFormat="false" ht="14.25" hidden="false" customHeight="false" outlineLevel="0" collapsed="false">
      <c r="A1" s="1" t="s">
        <v>74</v>
      </c>
    </row>
    <row r="2" customFormat="false" ht="14.25" hidden="false" customHeight="false" outlineLevel="0" collapsed="false">
      <c r="A2" s="1" t="s">
        <v>75</v>
      </c>
      <c r="B2" s="1" t="n">
        <v>200</v>
      </c>
      <c r="C2" s="21" t="s">
        <v>7</v>
      </c>
    </row>
    <row r="3" customFormat="false" ht="14.25" hidden="false" customHeight="false" outlineLevel="0" collapsed="false">
      <c r="A3" s="1" t="s">
        <v>76</v>
      </c>
      <c r="B3" s="1" t="n">
        <v>200</v>
      </c>
      <c r="C3" s="21" t="s">
        <v>7</v>
      </c>
    </row>
    <row r="4" customFormat="false" ht="14.25" hidden="false" customHeight="false" outlineLevel="0" collapsed="false">
      <c r="A4" s="1" t="s">
        <v>77</v>
      </c>
      <c r="B4" s="1" t="n">
        <v>45</v>
      </c>
      <c r="C4" s="21" t="s">
        <v>78</v>
      </c>
    </row>
    <row r="7" customFormat="false" ht="14.25" hidden="false" customHeight="false" outlineLevel="0" collapsed="false">
      <c r="A7" s="1" t="s"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 KATTOUFI YOUSSEF</dc:creator>
  <dc:description/>
  <dc:language>fr-FR</dc:language>
  <cp:lastModifiedBy/>
  <dcterms:modified xsi:type="dcterms:W3CDTF">2025-04-19T20:59:22Z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