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11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https://d.docs.live.net/6c4a913f6f52a917/Documenti/"/>
    </mc:Choice>
  </mc:AlternateContent>
  <xr:revisionPtr revIDLastSave="0" documentId="8_{F126B1D9-BE93-4055-8813-323AAB4EC4E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1" i="1" l="1"/>
  <c r="D11" i="1"/>
  <c r="L20" i="1"/>
  <c r="M20" i="1"/>
  <c r="I20" i="1"/>
  <c r="J20" i="1"/>
  <c r="K20" i="1"/>
  <c r="F20" i="1"/>
  <c r="G20" i="1"/>
  <c r="H20" i="1"/>
  <c r="C11" i="1"/>
  <c r="E20" i="1"/>
  <c r="D20" i="1"/>
  <c r="C20" i="1"/>
  <c r="B20" i="1"/>
  <c r="B11" i="1"/>
  <c r="E10" i="1"/>
  <c r="D10" i="1"/>
  <c r="E19" i="1"/>
  <c r="C10" i="1"/>
  <c r="D19" i="1"/>
  <c r="B10" i="1"/>
  <c r="C19" i="1"/>
  <c r="B19" i="1"/>
  <c r="E9" i="1"/>
  <c r="D9" i="1"/>
  <c r="E18" i="1"/>
  <c r="C9" i="1"/>
  <c r="D18" i="1"/>
  <c r="C18" i="1"/>
  <c r="B18" i="1"/>
  <c r="B9" i="1"/>
  <c r="E8" i="1"/>
  <c r="D8" i="1"/>
  <c r="E17" i="1"/>
  <c r="D17" i="1"/>
  <c r="C8" i="1"/>
  <c r="C17" i="1"/>
  <c r="B17" i="1"/>
  <c r="B8" i="1"/>
  <c r="E7" i="1"/>
  <c r="D7" i="1"/>
  <c r="E16" i="1"/>
  <c r="D16" i="1"/>
  <c r="C7" i="1"/>
  <c r="C16" i="1"/>
  <c r="B7" i="1"/>
  <c r="B16" i="1"/>
  <c r="E6" i="1"/>
  <c r="D6" i="1"/>
  <c r="E15" i="1"/>
  <c r="C6" i="1"/>
  <c r="D15" i="1"/>
  <c r="C15" i="1"/>
  <c r="B6" i="1"/>
  <c r="B15" i="1"/>
  <c r="E5" i="1"/>
  <c r="D5" i="1"/>
  <c r="C5" i="1"/>
  <c r="E14" i="1"/>
  <c r="B5" i="1"/>
  <c r="D14" i="1"/>
  <c r="C14" i="1"/>
  <c r="B14" i="1"/>
  <c r="E13" i="1"/>
  <c r="D13" i="1"/>
  <c r="C13" i="1"/>
  <c r="B13" i="1"/>
  <c r="E12" i="1"/>
  <c r="D12" i="1"/>
  <c r="C12" i="1"/>
  <c r="B12" i="1"/>
</calcChain>
</file>

<file path=xl/sharedStrings.xml><?xml version="1.0" encoding="utf-8"?>
<sst xmlns="http://schemas.openxmlformats.org/spreadsheetml/2006/main" count="30" uniqueCount="30">
  <si>
    <t>Partecipanti</t>
  </si>
  <si>
    <t>Tempo medio modalità comando (ms)</t>
  </si>
  <si>
    <t>Tempo medio modalità dialogo (ms)</t>
  </si>
  <si>
    <t>Tempo medio modalità interattiva (ms)</t>
  </si>
  <si>
    <t>Tempo medio modalità mista (ms)</t>
  </si>
  <si>
    <t>Tempo solo select modalità comando (ms)</t>
  </si>
  <si>
    <t>Tempo solo select modalità dialogo (ms)</t>
  </si>
  <si>
    <t>Tempo solo select modalità interattiva (ms)</t>
  </si>
  <si>
    <t>Tempo solo select modalità mista (ms)</t>
  </si>
  <si>
    <t>Tempo solo campi testo modalità comando (ms)</t>
  </si>
  <si>
    <t>Tempo solo campi testo modalità dialogo (ms)</t>
  </si>
  <si>
    <t>Tempo solo campi testo modalità interattiva (ms)</t>
  </si>
  <si>
    <t>Tempo solo campi testo modalità mista</t>
  </si>
  <si>
    <t>Iolanda Penna</t>
  </si>
  <si>
    <t>Sara Califano</t>
  </si>
  <si>
    <t>Vincenzo Di Leo</t>
  </si>
  <si>
    <t>Matteo Della Rocca</t>
  </si>
  <si>
    <t>Milga Bevilacqua</t>
  </si>
  <si>
    <t>Martina Califano</t>
  </si>
  <si>
    <t>Nicola Buonocunto</t>
  </si>
  <si>
    <t>Antonio Toppi</t>
  </si>
  <si>
    <t>Raffaele Della Valle</t>
  </si>
  <si>
    <t>Luigi Consiglio</t>
  </si>
  <si>
    <t>Annapia Zottola</t>
  </si>
  <si>
    <t>Vincenzo Martucci</t>
  </si>
  <si>
    <t>Matteo Cocozza Esposito</t>
  </si>
  <si>
    <t>Luca Boffa</t>
  </si>
  <si>
    <t>Oscar Granese</t>
  </si>
  <si>
    <t>Antonio Allocca</t>
  </si>
  <si>
    <t>MEDIE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</si>
</sst>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1" fillId="0" borderId="0" xfId="0" applyFont="1"/>
    <xf numFmtId="0" fontId="2" fillId="0" borderId="2" xfId="0" applyFont="1" applyBorder="1" applyAlignment="1">
      <alignment vertical="center"/>
    </xf>
    <xf numFmtId="0" fontId="3" fillId="0" borderId="0" xfId="0" applyFont="1"/>
    <xf numFmtId="2" fontId="0" fillId="0" borderId="0" xfId="0" applyNumberForma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3:Q21"/>
  <sheetViews>
    <sheetView tabSelected="1" topLeftCell="D1" workbookViewId="0">
      <selection activeCell="A20" sqref="A20"/>
    </sheetView>
  </sheetViews>
  <sheetFormatPr defaultRowHeight="15"/>
  <cols>
    <col min="1" max="1" width="60.85546875" customWidth="1"/>
    <col min="2" max="2" width="35.42578125" customWidth="1"/>
    <col min="3" max="3" width="33.85546875" customWidth="1"/>
    <col min="4" max="4" width="36.42578125" customWidth="1"/>
    <col min="5" max="5" width="31.140625" customWidth="1"/>
    <col min="6" max="6" width="42.140625" customWidth="1"/>
    <col min="7" max="7" width="43" customWidth="1"/>
    <col min="8" max="8" width="42" customWidth="1"/>
    <col min="9" max="9" width="38.140625" customWidth="1"/>
    <col min="10" max="10" width="45.140625" customWidth="1"/>
    <col min="11" max="11" width="44.85546875" customWidth="1"/>
    <col min="12" max="12" width="48.7109375" customWidth="1"/>
    <col min="13" max="13" width="43.42578125" customWidth="1"/>
    <col min="14" max="14" width="31.5703125" customWidth="1"/>
    <col min="15" max="15" width="30.28515625" customWidth="1"/>
    <col min="16" max="16" width="31.85546875" customWidth="1"/>
    <col min="17" max="17" width="27" customWidth="1"/>
  </cols>
  <sheetData>
    <row r="3" spans="1:17" ht="15.75" thickBot="1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/>
      <c r="O3" s="3"/>
      <c r="P3" s="3"/>
      <c r="Q3" s="3"/>
    </row>
    <row r="4" spans="1:17" ht="15.75">
      <c r="A4" s="1" t="s">
        <v>13</v>
      </c>
      <c r="B4" s="5">
        <v>36573.5</v>
      </c>
      <c r="C4" s="5">
        <v>47809.75</v>
      </c>
      <c r="D4" s="5">
        <v>97178.25</v>
      </c>
      <c r="E4" s="5">
        <v>35348</v>
      </c>
      <c r="F4" s="5">
        <v>14063</v>
      </c>
      <c r="G4" s="5">
        <v>29923</v>
      </c>
      <c r="H4" s="5">
        <v>125957</v>
      </c>
      <c r="I4" s="5">
        <v>21743</v>
      </c>
      <c r="J4" s="5">
        <v>14063</v>
      </c>
      <c r="K4" s="5">
        <v>43002</v>
      </c>
      <c r="L4" s="5">
        <v>26336</v>
      </c>
      <c r="M4" s="5">
        <v>29392</v>
      </c>
    </row>
    <row r="5" spans="1:17" ht="15.75">
      <c r="A5" s="1" t="s">
        <v>14</v>
      </c>
      <c r="B5" s="5">
        <f>AVERAGE(33078,27395,64742,87908)</f>
        <v>53280.75</v>
      </c>
      <c r="C5" s="5">
        <f>AVERAGE(72273,36520,32828,22028)</f>
        <v>40912.25</v>
      </c>
      <c r="D5" s="5">
        <f>AVERAGE(146322,28464,22691,22028)</f>
        <v>54876.25</v>
      </c>
      <c r="E5" s="5">
        <f>AVERAGE(40747,32317,12589,21822)</f>
        <v>26868.75</v>
      </c>
      <c r="F5" s="5">
        <v>27395</v>
      </c>
      <c r="G5" s="5">
        <v>22028</v>
      </c>
      <c r="H5" s="5">
        <v>22028</v>
      </c>
      <c r="I5" s="5">
        <v>12589</v>
      </c>
      <c r="J5" s="5">
        <v>33078</v>
      </c>
      <c r="K5" s="5">
        <v>32828</v>
      </c>
      <c r="L5" s="5">
        <v>22691</v>
      </c>
      <c r="M5" s="5">
        <v>21822</v>
      </c>
    </row>
    <row r="6" spans="1:17" ht="15.75">
      <c r="A6" s="1" t="s">
        <v>15</v>
      </c>
      <c r="B6" s="5">
        <f>AVERAGE(33560,53687,20285,33909)</f>
        <v>35360.25</v>
      </c>
      <c r="C6" s="5">
        <f>AVERAGE(50187,29183,28667,18575)</f>
        <v>31653</v>
      </c>
      <c r="D6" s="5">
        <f>AVERAGE(179845,32644,26943,172499)</f>
        <v>102982.75</v>
      </c>
      <c r="E6" s="5">
        <f>AVERAGE(42559,21892,22310,11148)</f>
        <v>24477.25</v>
      </c>
      <c r="F6">
        <v>20285</v>
      </c>
      <c r="G6" s="5">
        <v>18575</v>
      </c>
      <c r="H6" s="5">
        <v>172499</v>
      </c>
      <c r="I6" s="5">
        <v>11148</v>
      </c>
      <c r="J6">
        <v>33909</v>
      </c>
      <c r="K6" s="5">
        <v>28667</v>
      </c>
      <c r="L6" s="5">
        <v>26943</v>
      </c>
      <c r="M6" s="5">
        <v>22310</v>
      </c>
    </row>
    <row r="7" spans="1:17" ht="15.75">
      <c r="A7" s="1" t="s">
        <v>16</v>
      </c>
      <c r="B7" s="5">
        <f>AVERAGE(42313,27261,32659,12746)</f>
        <v>28744.75</v>
      </c>
      <c r="C7" s="5">
        <f>AVERAGE(50029,33842,29892,18135)</f>
        <v>32974.5</v>
      </c>
      <c r="D7" s="5">
        <f>AVERAGE(159675,28562,19406,190026)</f>
        <v>99417.25</v>
      </c>
      <c r="E7" s="5">
        <f>AVERAGE(39744,22962,21509,11498)</f>
        <v>23928.25</v>
      </c>
      <c r="F7" s="5">
        <v>12746</v>
      </c>
      <c r="G7" s="5">
        <v>18135</v>
      </c>
      <c r="H7" s="5">
        <v>190026</v>
      </c>
      <c r="I7" s="5">
        <v>11498</v>
      </c>
      <c r="J7" s="5">
        <v>32659</v>
      </c>
      <c r="K7" s="5">
        <v>29892</v>
      </c>
      <c r="L7" s="5">
        <v>19406</v>
      </c>
      <c r="M7" s="5">
        <v>21509</v>
      </c>
    </row>
    <row r="8" spans="1:17" ht="15.75">
      <c r="A8" s="1" t="s">
        <v>17</v>
      </c>
      <c r="B8" s="5">
        <f>AVERAGE(33694,29453,17517,49365)</f>
        <v>32507.25</v>
      </c>
      <c r="C8" s="5">
        <f>AVERAGE(52414,30713,30444,21465)</f>
        <v>33759</v>
      </c>
      <c r="D8" s="5">
        <f>AVERAGE(43322,158397,33313,162116)</f>
        <v>99287</v>
      </c>
      <c r="E8" s="5">
        <f>AVERAGE(28192,40229,25953,33941)</f>
        <v>32078.75</v>
      </c>
      <c r="F8" s="5">
        <v>17517</v>
      </c>
      <c r="G8" s="5">
        <v>21465</v>
      </c>
      <c r="H8" s="5">
        <v>162116</v>
      </c>
      <c r="I8" s="5">
        <v>33941</v>
      </c>
      <c r="J8" s="5">
        <v>33694</v>
      </c>
      <c r="K8" s="5">
        <v>30444</v>
      </c>
      <c r="L8" s="5">
        <v>33313</v>
      </c>
      <c r="M8" s="5">
        <v>25953</v>
      </c>
    </row>
    <row r="9" spans="1:17" ht="15.75">
      <c r="A9" s="1" t="s">
        <v>18</v>
      </c>
      <c r="B9" s="5">
        <f>AVERAGE(47319,53529,37103,17729)</f>
        <v>38920</v>
      </c>
      <c r="C9" s="5">
        <f>AVERAGE(68006,37418,40220,23117)</f>
        <v>42190.25</v>
      </c>
      <c r="D9" s="5">
        <f>AVERAGE(127419,38194,30252,154249)</f>
        <v>87528.5</v>
      </c>
      <c r="E9" s="5">
        <f>AVERAGE(32446,39404,24637,13722)</f>
        <v>27552.25</v>
      </c>
      <c r="F9" s="5">
        <v>17729</v>
      </c>
      <c r="G9" s="5">
        <v>23117</v>
      </c>
      <c r="H9" s="5">
        <v>154249</v>
      </c>
      <c r="I9" s="5">
        <v>13722</v>
      </c>
      <c r="J9" s="5">
        <v>37103</v>
      </c>
      <c r="K9" s="5">
        <v>40220</v>
      </c>
      <c r="L9" s="5">
        <v>30252</v>
      </c>
      <c r="M9" s="5">
        <v>24637</v>
      </c>
    </row>
    <row r="10" spans="1:17" ht="15.75">
      <c r="A10" s="1" t="s">
        <v>19</v>
      </c>
      <c r="B10" s="5">
        <f>AVERAGE(54608,27509,40489,15955)</f>
        <v>34640.25</v>
      </c>
      <c r="C10" s="5">
        <f>AVERAGE(50086,33344,36719,20173)</f>
        <v>35080.5</v>
      </c>
      <c r="D10" s="5">
        <f>AVERAGE(135936,39867,31080,180070)</f>
        <v>96738.25</v>
      </c>
      <c r="E10" s="5">
        <f>AVERAGE(39518,22375,24804,14061)</f>
        <v>25189.5</v>
      </c>
      <c r="F10" s="5">
        <v>15955</v>
      </c>
      <c r="G10" s="5">
        <v>20173</v>
      </c>
      <c r="H10" s="5">
        <v>180070</v>
      </c>
      <c r="I10" s="5">
        <v>14061</v>
      </c>
      <c r="J10" s="5">
        <v>40489</v>
      </c>
      <c r="K10" s="5">
        <v>36719</v>
      </c>
      <c r="L10" s="5">
        <v>31080</v>
      </c>
      <c r="M10" s="5">
        <v>24804</v>
      </c>
    </row>
    <row r="11" spans="1:17" ht="15.75">
      <c r="A11" s="1" t="s">
        <v>20</v>
      </c>
      <c r="B11" s="5">
        <f>AVERAGE(55520,30691,33110,16956)</f>
        <v>34069.25</v>
      </c>
      <c r="C11" s="5">
        <f>AVERAGE(49073,34989,37563,17380)</f>
        <v>34751.25</v>
      </c>
      <c r="D11" s="5">
        <f>AVERAGE(116204,33426,24704,152540)</f>
        <v>81718.5</v>
      </c>
      <c r="E11" s="5">
        <f>AVERAGE(48193,25684,28157,12734)</f>
        <v>28692</v>
      </c>
      <c r="F11" s="5">
        <v>16956</v>
      </c>
      <c r="G11" s="5">
        <v>17380</v>
      </c>
      <c r="H11" s="5">
        <v>152540</v>
      </c>
      <c r="I11" s="5">
        <v>12734</v>
      </c>
      <c r="J11" s="5">
        <v>33110</v>
      </c>
      <c r="K11" s="5">
        <v>37563</v>
      </c>
      <c r="L11" s="5">
        <v>24704</v>
      </c>
      <c r="M11" s="5">
        <v>28157</v>
      </c>
    </row>
    <row r="12" spans="1:17" ht="16.5" thickBot="1">
      <c r="A12" s="1" t="s">
        <v>21</v>
      </c>
      <c r="B12">
        <f>AVERAGE(21499,28777,55407,30106)</f>
        <v>33947.25</v>
      </c>
      <c r="C12">
        <f>AVERAGE(51806,19508,29170,43360)</f>
        <v>35961</v>
      </c>
      <c r="D12">
        <f>AVERAGE(150684,159514,28768,37238)</f>
        <v>94051</v>
      </c>
      <c r="E12">
        <f>AVERAGE(24265,15421,25996,41457)</f>
        <v>26784.75</v>
      </c>
      <c r="F12">
        <v>21499</v>
      </c>
      <c r="G12">
        <v>19508</v>
      </c>
      <c r="H12">
        <v>150684</v>
      </c>
      <c r="I12">
        <v>15421</v>
      </c>
      <c r="J12">
        <v>28777</v>
      </c>
      <c r="K12">
        <v>43360</v>
      </c>
      <c r="L12">
        <v>28768</v>
      </c>
      <c r="M12">
        <v>24265</v>
      </c>
    </row>
    <row r="13" spans="1:17" ht="16.5" thickBot="1">
      <c r="A13" s="1" t="s">
        <v>22</v>
      </c>
      <c r="B13">
        <f>AVERAGE(16496,24862,29833,45979)</f>
        <v>29292.5</v>
      </c>
      <c r="C13">
        <f>AVERAGE(29857,31635,19316,52382)</f>
        <v>33297.5</v>
      </c>
      <c r="D13">
        <f>AVERAGE(155881,22533,40195,143099)</f>
        <v>90427</v>
      </c>
      <c r="E13">
        <f>AVERAGE(12026,20867,33379,19337)</f>
        <v>21402.25</v>
      </c>
      <c r="F13">
        <v>16496</v>
      </c>
      <c r="G13">
        <v>19316</v>
      </c>
      <c r="H13">
        <v>155881</v>
      </c>
      <c r="I13">
        <v>12026</v>
      </c>
      <c r="J13">
        <v>24862</v>
      </c>
      <c r="K13">
        <v>31635</v>
      </c>
      <c r="L13">
        <v>22533</v>
      </c>
      <c r="M13">
        <v>20867</v>
      </c>
    </row>
    <row r="14" spans="1:17" ht="16.5" thickBot="1">
      <c r="A14" s="1" t="s">
        <v>23</v>
      </c>
      <c r="B14">
        <f>AVERAGE(52448,43460,17608,27800)</f>
        <v>35329</v>
      </c>
      <c r="C14">
        <f>AVERAGE(20386,31984,53539,29047)</f>
        <v>33739</v>
      </c>
      <c r="D14">
        <f>AVERAGE(39520,166273,160833,29442)</f>
        <v>99017</v>
      </c>
      <c r="E14">
        <f>AVERAGE(39836,22319,29776,14851)</f>
        <v>26695.5</v>
      </c>
      <c r="F14">
        <v>17608</v>
      </c>
      <c r="G14">
        <v>20386</v>
      </c>
      <c r="H14">
        <v>166273</v>
      </c>
      <c r="I14">
        <v>14851</v>
      </c>
      <c r="J14">
        <v>27800</v>
      </c>
      <c r="K14">
        <v>31984</v>
      </c>
      <c r="L14">
        <v>29442</v>
      </c>
      <c r="M14">
        <v>29776</v>
      </c>
    </row>
    <row r="15" spans="1:17" ht="16.5" thickBot="1">
      <c r="A15" s="1" t="s">
        <v>24</v>
      </c>
      <c r="B15">
        <f>AVERAGE(22647,66443,31497,37773)</f>
        <v>39590</v>
      </c>
      <c r="C15">
        <f>AVERAGE(30430,55477,30445,21656)</f>
        <v>34502</v>
      </c>
      <c r="D15">
        <f>AVERAGE(171138,29721,156048,41513)</f>
        <v>99605</v>
      </c>
      <c r="E15">
        <f>AVERAGE(29565,29120,46852,16387)</f>
        <v>30481</v>
      </c>
      <c r="F15">
        <v>22647</v>
      </c>
      <c r="G15">
        <v>21656</v>
      </c>
      <c r="H15">
        <v>171138</v>
      </c>
      <c r="I15">
        <v>16387</v>
      </c>
      <c r="J15">
        <v>37773</v>
      </c>
      <c r="K15">
        <v>30445</v>
      </c>
      <c r="L15">
        <v>29721</v>
      </c>
      <c r="M15">
        <v>29565</v>
      </c>
    </row>
    <row r="16" spans="1:17" ht="16.5" thickBot="1">
      <c r="A16" s="1" t="s">
        <v>25</v>
      </c>
      <c r="B16">
        <f>AVERAGE(27362,26716,68940,52447)</f>
        <v>43866.25</v>
      </c>
      <c r="C16">
        <f>AVERAGE(30814,37091,51662,22015)</f>
        <v>35395.5</v>
      </c>
      <c r="D16">
        <f>AVERAGE(121795,31712,140985,31183)</f>
        <v>81418.75</v>
      </c>
      <c r="E16">
        <f>AVERAGE(15489,25020,42023,25775)</f>
        <v>27076.75</v>
      </c>
      <c r="F16">
        <v>68940</v>
      </c>
      <c r="G16">
        <v>22015</v>
      </c>
      <c r="H16">
        <v>121795</v>
      </c>
      <c r="I16">
        <v>15489</v>
      </c>
      <c r="J16">
        <v>27362</v>
      </c>
      <c r="K16">
        <v>37091</v>
      </c>
      <c r="L16">
        <v>31183</v>
      </c>
      <c r="M16">
        <v>25775</v>
      </c>
    </row>
    <row r="17" spans="1:14" ht="16.5" thickBot="1">
      <c r="A17" s="2" t="s">
        <v>26</v>
      </c>
      <c r="B17">
        <f>AVERAGE(23794,47731,25876,19802)</f>
        <v>29300.75</v>
      </c>
      <c r="C17">
        <f>AVERAGE(27087,30631,50796,21575)</f>
        <v>32522.25</v>
      </c>
      <c r="D17">
        <f>AVERAGE(29568,119001,26266,136013)</f>
        <v>77712</v>
      </c>
      <c r="E17">
        <f>AVERAGE(22694,13412,51920,23490)</f>
        <v>27879</v>
      </c>
      <c r="F17">
        <v>19802</v>
      </c>
      <c r="G17">
        <v>21575</v>
      </c>
      <c r="H17">
        <v>119001</v>
      </c>
      <c r="I17">
        <v>13412</v>
      </c>
      <c r="J17">
        <v>25876</v>
      </c>
      <c r="K17">
        <v>30631</v>
      </c>
      <c r="L17">
        <v>26266</v>
      </c>
      <c r="M17">
        <v>23490</v>
      </c>
    </row>
    <row r="18" spans="1:14" ht="16.5" thickBot="1">
      <c r="A18" s="1" t="s">
        <v>27</v>
      </c>
      <c r="B18">
        <f>AVERAGE(24954,49166,47791,19801)</f>
        <v>35428</v>
      </c>
      <c r="C18">
        <f>AVERAGE(29857,28643,53820,19507)</f>
        <v>32956.75</v>
      </c>
      <c r="D18">
        <f>AVERAGE(122713,155972,26979,29407)</f>
        <v>83767.75</v>
      </c>
      <c r="E18">
        <f>AVERAGE(10373,40757,28011,20260)</f>
        <v>24850.25</v>
      </c>
      <c r="F18">
        <v>19801</v>
      </c>
      <c r="G18">
        <v>19507</v>
      </c>
      <c r="H18">
        <v>122713</v>
      </c>
      <c r="I18">
        <v>10373</v>
      </c>
      <c r="J18">
        <v>47791</v>
      </c>
      <c r="K18">
        <v>28643</v>
      </c>
      <c r="L18">
        <v>26979</v>
      </c>
      <c r="M18">
        <v>28011</v>
      </c>
    </row>
    <row r="19" spans="1:14" ht="15.75">
      <c r="A19" s="4" t="s">
        <v>28</v>
      </c>
      <c r="B19">
        <f>AVERAGE(55322,30592,16129,26843)</f>
        <v>32221.5</v>
      </c>
      <c r="C19">
        <f>AVERAGE(17887,32803,50780,29998)</f>
        <v>32867</v>
      </c>
      <c r="D19">
        <f>AVERAGE(18198,115941,113117,24178)</f>
        <v>67858.5</v>
      </c>
      <c r="E19">
        <f>AVERAGE(31431,40879,31359,13476)</f>
        <v>29286.25</v>
      </c>
      <c r="F19">
        <v>16129</v>
      </c>
      <c r="G19">
        <v>17887</v>
      </c>
      <c r="H19">
        <v>115941</v>
      </c>
      <c r="I19">
        <v>13476</v>
      </c>
      <c r="J19">
        <v>26843</v>
      </c>
      <c r="K19">
        <v>29998</v>
      </c>
      <c r="L19">
        <v>18198</v>
      </c>
      <c r="M19">
        <v>40879</v>
      </c>
    </row>
    <row r="20" spans="1:14">
      <c r="A20" t="s">
        <v>29</v>
      </c>
      <c r="B20" s="6">
        <f>AVERAGE(B4:B19)</f>
        <v>35816.953125</v>
      </c>
      <c r="C20" s="6">
        <f>AVERAGE(C4:C19)</f>
        <v>35648.21875</v>
      </c>
      <c r="D20" s="6">
        <f>AVERAGE(D4:D19)</f>
        <v>88348.984375</v>
      </c>
      <c r="E20" s="6">
        <f>AVERAGE(E4:E19)</f>
        <v>27411.90625</v>
      </c>
      <c r="F20" s="6">
        <f t="shared" ref="F20:H20" si="0">AVERAGE(F4:F19)</f>
        <v>21598</v>
      </c>
      <c r="G20" s="6">
        <f t="shared" si="0"/>
        <v>20790.375</v>
      </c>
      <c r="H20" s="6">
        <f t="shared" si="0"/>
        <v>142681.9375</v>
      </c>
      <c r="I20" s="6">
        <f>AVERAGE(I4:I19)</f>
        <v>15179.4375</v>
      </c>
      <c r="J20" s="6">
        <f t="shared" ref="J20" si="1">AVERAGE(J4:J19)</f>
        <v>31574.3125</v>
      </c>
      <c r="K20" s="6">
        <f t="shared" ref="K20" si="2">AVERAGE(K4:K19)</f>
        <v>33945.125</v>
      </c>
      <c r="L20" s="6">
        <f>AVERAGE(L4:L19)</f>
        <v>26738.4375</v>
      </c>
      <c r="M20" s="6">
        <f t="shared" ref="M20" si="3">AVERAGE(M4:M19)</f>
        <v>26325.75</v>
      </c>
      <c r="N20" s="6"/>
    </row>
    <row r="21" spans="1:14">
      <c r="I2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Carmine D'Angelo</dc:creator>
  <cp:keywords/>
  <dc:description/>
  <cp:lastModifiedBy/>
  <cp:revision/>
  <dcterms:created xsi:type="dcterms:W3CDTF">2015-06-05T18:19:34Z</dcterms:created>
  <dcterms:modified xsi:type="dcterms:W3CDTF">2023-09-18T14:21:31Z</dcterms:modified>
  <cp:category/>
  <cp:contentStatus/>
</cp:coreProperties>
</file>