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23F74613-473D-45C6-B157-E860EF4F1DFE}" xr6:coauthVersionLast="47" xr6:coauthVersionMax="47" xr10:uidLastSave="{00000000-0000-0000-0000-000000000000}"/>
  <bookViews>
    <workbookView xWindow="-108" yWindow="-108" windowWidth="23256" windowHeight="1317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1" l="1"/>
  <c r="F21" i="11"/>
  <c r="E21" i="11"/>
  <c r="F20" i="11"/>
  <c r="E20" i="11"/>
  <c r="E16" i="11"/>
  <c r="F15" i="11"/>
  <c r="F14" i="11"/>
  <c r="F12" i="11"/>
  <c r="F11" i="11"/>
  <c r="F10" i="11"/>
  <c r="E3" i="11"/>
  <c r="E9" i="11" s="1"/>
  <c r="F9" i="11" s="1"/>
  <c r="H7" i="11"/>
  <c r="I5" i="11" l="1"/>
  <c r="I4" i="11" s="1"/>
  <c r="H13" i="11"/>
  <c r="H8" i="11"/>
  <c r="I6" i="11" l="1"/>
  <c r="H9" i="11" l="1"/>
  <c r="H14" i="11"/>
  <c r="J5" i="11"/>
  <c r="K5" i="11" s="1"/>
  <c r="L5" i="11" s="1"/>
  <c r="M5" i="11" s="1"/>
  <c r="N5" i="11" s="1"/>
  <c r="O5" i="11" s="1"/>
  <c r="P5" i="11" s="1"/>
  <c r="P4" i="11" s="1"/>
  <c r="H10" i="11" l="1"/>
  <c r="H15" i="11"/>
  <c r="Q5" i="11"/>
  <c r="R5" i="11" s="1"/>
  <c r="S5" i="11" s="1"/>
  <c r="T5" i="11" s="1"/>
  <c r="U5" i="11" s="1"/>
  <c r="V5" i="11" s="1"/>
  <c r="W5" i="11" s="1"/>
  <c r="W4" i="11" s="1"/>
  <c r="J6" i="11"/>
  <c r="F16" i="11" l="1"/>
  <c r="E17" i="11" s="1"/>
  <c r="F17" i="11" s="1"/>
  <c r="E18" i="11" s="1"/>
  <c r="H12" i="11"/>
  <c r="X5" i="11"/>
  <c r="Y5" i="11" s="1"/>
  <c r="Z5" i="11" s="1"/>
  <c r="AA5" i="11" s="1"/>
  <c r="AB5" i="11" s="1"/>
  <c r="AC5" i="11" s="1"/>
  <c r="AD5" i="11" s="1"/>
  <c r="AD4" i="11" s="1"/>
  <c r="K6" i="11"/>
  <c r="H16" i="11" l="1"/>
  <c r="H18" i="11"/>
  <c r="E19" i="11"/>
  <c r="H17" i="11"/>
  <c r="H11" i="11"/>
  <c r="AE5" i="11"/>
  <c r="AF5" i="11" s="1"/>
  <c r="AG5" i="11" s="1"/>
  <c r="AH5" i="11" s="1"/>
  <c r="AI5" i="11" s="1"/>
  <c r="AJ5" i="11" s="1"/>
  <c r="L6" i="11"/>
  <c r="F19" i="11" l="1"/>
  <c r="H19" i="11" s="1"/>
  <c r="AK5" i="11"/>
  <c r="M6" i="11"/>
  <c r="E22" i="11" l="1"/>
  <c r="AL5" i="11"/>
  <c r="AM5" i="11" s="1"/>
  <c r="AN5" i="11" s="1"/>
  <c r="AO5" i="11" s="1"/>
  <c r="AP5" i="11" s="1"/>
  <c r="AQ5" i="11" s="1"/>
  <c r="AR5" i="11" s="1"/>
  <c r="AK4" i="11"/>
  <c r="N6" i="11"/>
  <c r="F22" i="11" l="1"/>
  <c r="E23" i="11" s="1"/>
  <c r="F23" i="11" s="1"/>
  <c r="H23" i="11" s="1"/>
  <c r="H24" i="11"/>
  <c r="H21" i="11"/>
  <c r="AS5" i="11"/>
  <c r="AT5" i="11" s="1"/>
  <c r="AR4" i="11"/>
  <c r="O6" i="11"/>
  <c r="H22" i="11" l="1"/>
  <c r="AS6" i="11"/>
  <c r="AU5" i="11"/>
  <c r="AT6" i="11"/>
  <c r="AV5" i="11" l="1"/>
  <c r="AU6" i="11"/>
  <c r="P6" i="11"/>
  <c r="Q6" i="11"/>
  <c r="AW5" i="11" l="1"/>
  <c r="AV6" i="11"/>
  <c r="R6" i="11"/>
  <c r="AX5" i="11" l="1"/>
  <c r="AY5" i="11" s="1"/>
  <c r="AY4" i="11" s="1"/>
  <c r="AZ5" i="11" l="1"/>
  <c r="AX6" i="11"/>
  <c r="T6" i="11"/>
  <c r="S6" i="11" l="1"/>
  <c r="AW6" i="11"/>
  <c r="AY6" i="11"/>
  <c r="BA5" i="1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<sst xmlns="http://schemas.openxmlformats.org/spreadsheetml/2006/main" count="69" uniqueCount="57">
  <si>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</si>
  <si>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</si>
  <si>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</si>
  <si>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</si>
  <si>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</si>
  <si>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</si>
  <si>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</si>
  <si>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</si>
  <si>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</si>
  <si>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</si>
  <si>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</si>
  <si>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</si>
  <si>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</si>
  <si>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</si>
  <si>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</si>
  <si>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</si>
  <si>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</si>
  <si>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</si>
  <si>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</si>
  <si>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</si>
  <si>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</si>
  <si>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</si>
  <si>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</si>
  <si>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</si>
  <si>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</si>
  <si>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</si>
  <si>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</si>
  <si>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</si>
  <si>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</si>
  <si>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</si>
  <si>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</si>
  <si>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</si>
  <si>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</si>
  <si>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</si>
  <si>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</si>
  <si>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ConstruHotel</t>
  </si>
  <si>
    <t>José Avilés y Hernán Muñoz</t>
  </si>
  <si>
    <t>Preparacion del proyecto</t>
  </si>
  <si>
    <t>José Avilés</t>
  </si>
  <si>
    <t>Definir plan de trabajo</t>
  </si>
  <si>
    <t>Definir requisitos del sistema</t>
  </si>
  <si>
    <t>Hernán Muñoz</t>
  </si>
  <si>
    <t>Elaborar Repositorio</t>
  </si>
  <si>
    <t>Establecer Estandar de Programación</t>
  </si>
  <si>
    <t>Hernán Muñoz y José Avilés</t>
  </si>
  <si>
    <t>Diseñar vistas</t>
  </si>
  <si>
    <t>Programar Vistas</t>
  </si>
  <si>
    <t>Elaborar Prototipo del sistema</t>
  </si>
  <si>
    <t>Primera Entrega - Front</t>
  </si>
  <si>
    <t>Segunda Entrega - Back</t>
  </si>
  <si>
    <t>x</t>
  </si>
  <si>
    <t>Elaborar base de datos</t>
  </si>
  <si>
    <t>Programar algoritmos del sistema</t>
  </si>
  <si>
    <t>Conectar base de datos</t>
  </si>
  <si>
    <t>Ultimas verificaciones y mantenimiento</t>
  </si>
  <si>
    <t>Pruebas del sistema y Refactorizacion</t>
  </si>
  <si>
    <t>Hernan Muñoz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</si>
</sst>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 &quot;de&quot;\ mmmm\ &quot;de&quot;\ yyyy"/>
    <numFmt numFmtId="170" formatCode="d"/>
    <numFmt numFmtId="171" formatCode="d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71"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70" fontId="9" fillId="5" borderId="6" xfId="0" applyNumberFormat="1" applyFont="1" applyFill="1" applyBorder="1" applyAlignment="1">
      <alignment horizontal="center" vertical="center"/>
    </xf>
    <xf numFmtId="170" fontId="9" fillId="5" borderId="0" xfId="0" applyNumberFormat="1" applyFont="1" applyFill="1" applyAlignment="1">
      <alignment horizontal="center" vertical="center"/>
    </xf>
    <xf numFmtId="170" fontId="9" fillId="5" borderId="7" xfId="0" applyNumberFormat="1" applyFont="1" applyFill="1" applyBorder="1" applyAlignment="1">
      <alignment horizontal="center" vertical="center"/>
    </xf>
    <xf numFmtId="171" fontId="0" fillId="6" borderId="2" xfId="0" applyNumberFormat="1" applyFill="1" applyBorder="1" applyAlignment="1">
      <alignment horizontal="center" vertical="center"/>
    </xf>
    <xf numFmtId="171" fontId="4" fillId="6" borderId="2" xfId="0" applyNumberFormat="1" applyFont="1" applyFill="1" applyBorder="1" applyAlignment="1">
      <alignment horizontal="center" vertical="center"/>
    </xf>
    <xf numFmtId="171" fontId="7" fillId="2" borderId="2" xfId="10" applyFill="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3" borderId="2" xfId="10"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8" borderId="2" xfId="10" applyFill="1">
      <alignment horizontal="center" vertical="center"/>
    </xf>
    <xf numFmtId="0" fontId="7" fillId="0" borderId="0" xfId="8">
      <alignment horizontal="right" indent="1"/>
    </xf>
    <xf numFmtId="0" fontId="7" fillId="0" borderId="7" xfId="8" applyBorder="1">
      <alignment horizontal="right" indent="1"/>
    </xf>
    <xf numFmtId="168" fontId="7" fillId="0" borderId="3" xfId="9">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0"/>
  <sheetViews>
    <sheetView showGridLines="0" tabSelected="1" showRuler="0" zoomScale="70" zoomScaleNormal="70" zoomScalePageLayoutView="70" workbookViewId="0">
      <pane ySplit="6" topLeftCell="A14" activePane="bottomLeft" state="frozen"/>
      <selection pane="bottomLeft" activeCell="D24" sqref="D24"/>
    </sheetView>
  </sheetViews>
  <sheetFormatPr baseColWidth="10" defaultColWidth="9.109375" defaultRowHeight="30" customHeight="1" x14ac:dyDescent="0.3"/>
  <cols>
    <col min="1" max="1" width="2.6640625" style="36" customWidth="1"/>
    <col min="2" max="2" width="45.332031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42" width="3.33203125" customWidth="1"/>
    <col min="43" max="43" width="5.109375" customWidth="1"/>
    <col min="44" max="49" width="3.33203125" customWidth="1"/>
    <col min="50" max="50" width="4.44140625" customWidth="1"/>
    <col min="51" max="56" width="3.33203125" customWidth="1"/>
    <col min="57" max="57" width="5" customWidth="1"/>
    <col min="62" max="63" width="10.33203125"/>
  </cols>
  <sheetData>
    <row r="1" spans="1:57" ht="30" customHeight="1" x14ac:dyDescent="0.55000000000000004">
      <c r="A1" s="37" t="s">
        <v>0</v>
      </c>
      <c r="B1" s="40" t="s">
        <v>35</v>
      </c>
      <c r="C1" s="1"/>
      <c r="D1" s="2"/>
      <c r="E1" s="4"/>
      <c r="F1" s="25"/>
      <c r="H1" s="2"/>
      <c r="I1" s="53"/>
    </row>
    <row r="2" spans="1:57" ht="30" customHeight="1" x14ac:dyDescent="0.35">
      <c r="A2" s="36" t="s">
        <v>1</v>
      </c>
      <c r="B2" s="41"/>
      <c r="I2" s="54"/>
    </row>
    <row r="3" spans="1:57" ht="30" customHeight="1" x14ac:dyDescent="0.3">
      <c r="A3" s="36" t="s">
        <v>2</v>
      </c>
      <c r="B3" s="42" t="s">
        <v>36</v>
      </c>
      <c r="C3" s="68" t="s">
        <v>13</v>
      </c>
      <c r="D3" s="69"/>
      <c r="E3" s="70">
        <f>DATE(2023,10,18)</f>
        <v>45217</v>
      </c>
      <c r="F3" s="70"/>
    </row>
    <row r="4" spans="1:57" ht="30" customHeight="1" x14ac:dyDescent="0.3">
      <c r="A4" s="37" t="s">
        <v>3</v>
      </c>
      <c r="C4" s="68" t="s">
        <v>14</v>
      </c>
      <c r="D4" s="69"/>
      <c r="E4" s="7">
        <v>1</v>
      </c>
      <c r="I4" s="71">
        <f>I5</f>
        <v>45215</v>
      </c>
      <c r="J4" s="72"/>
      <c r="K4" s="72"/>
      <c r="L4" s="72"/>
      <c r="M4" s="72"/>
      <c r="N4" s="72"/>
      <c r="O4" s="73"/>
      <c r="P4" s="71">
        <f>P5</f>
        <v>45222</v>
      </c>
      <c r="Q4" s="72"/>
      <c r="R4" s="72"/>
      <c r="S4" s="72"/>
      <c r="T4" s="72"/>
      <c r="U4" s="72"/>
      <c r="V4" s="73"/>
      <c r="W4" s="71">
        <f>W5</f>
        <v>45229</v>
      </c>
      <c r="X4" s="72"/>
      <c r="Y4" s="72"/>
      <c r="Z4" s="72"/>
      <c r="AA4" s="72"/>
      <c r="AB4" s="72"/>
      <c r="AC4" s="73"/>
      <c r="AD4" s="71">
        <f>AD5</f>
        <v>45236</v>
      </c>
      <c r="AE4" s="72"/>
      <c r="AF4" s="72"/>
      <c r="AG4" s="72"/>
      <c r="AH4" s="72"/>
      <c r="AI4" s="72"/>
      <c r="AJ4" s="73"/>
      <c r="AK4" s="71">
        <f>AK5</f>
        <v>45243</v>
      </c>
      <c r="AL4" s="72"/>
      <c r="AM4" s="72"/>
      <c r="AN4" s="72"/>
      <c r="AO4" s="72"/>
      <c r="AP4" s="72"/>
      <c r="AQ4" s="73"/>
      <c r="AR4" s="71">
        <f>AR5</f>
        <v>45250</v>
      </c>
      <c r="AS4" s="72"/>
      <c r="AT4" s="72"/>
      <c r="AU4" s="72"/>
      <c r="AV4" s="72"/>
      <c r="AW4" s="72"/>
      <c r="AX4" s="73"/>
      <c r="AY4" s="71">
        <f>AY5</f>
        <v>45257</v>
      </c>
      <c r="AZ4" s="72"/>
      <c r="BA4" s="72"/>
      <c r="BB4" s="72"/>
      <c r="BC4" s="72"/>
      <c r="BD4" s="72"/>
      <c r="BE4" s="73"/>
    </row>
    <row r="5" spans="1:57" ht="15" customHeight="1" x14ac:dyDescent="0.3">
      <c r="A5" s="37" t="s">
        <v>4</v>
      </c>
      <c r="B5" s="52"/>
      <c r="C5" s="52"/>
      <c r="D5" s="52"/>
      <c r="E5" s="52"/>
      <c r="F5" s="52"/>
      <c r="G5" s="52"/>
      <c r="I5" s="56">
        <f>Inicio_del_proyecto-WEEKDAY(Inicio_del_proyecto,1)+2+7*(Semana_para_mostrar-1)</f>
        <v>45215</v>
      </c>
      <c r="J5" s="57">
        <f>I5+1</f>
        <v>45216</v>
      </c>
      <c r="K5" s="57">
        <f t="shared" ref="K5:AX5" si="0">J5+1</f>
        <v>45217</v>
      </c>
      <c r="L5" s="57">
        <f t="shared" si="0"/>
        <v>45218</v>
      </c>
      <c r="M5" s="57">
        <f t="shared" si="0"/>
        <v>45219</v>
      </c>
      <c r="N5" s="57">
        <f t="shared" si="0"/>
        <v>45220</v>
      </c>
      <c r="O5" s="58">
        <f t="shared" si="0"/>
        <v>45221</v>
      </c>
      <c r="P5" s="56">
        <f>O5+1</f>
        <v>45222</v>
      </c>
      <c r="Q5" s="57">
        <f>P5+1</f>
        <v>45223</v>
      </c>
      <c r="R5" s="57">
        <f t="shared" si="0"/>
        <v>45224</v>
      </c>
      <c r="S5" s="57">
        <f t="shared" si="0"/>
        <v>45225</v>
      </c>
      <c r="T5" s="57">
        <f t="shared" si="0"/>
        <v>45226</v>
      </c>
      <c r="U5" s="57">
        <f t="shared" si="0"/>
        <v>45227</v>
      </c>
      <c r="V5" s="58">
        <f t="shared" si="0"/>
        <v>45228</v>
      </c>
      <c r="W5" s="56">
        <f>V5+1</f>
        <v>45229</v>
      </c>
      <c r="X5" s="57">
        <f>W5+1</f>
        <v>45230</v>
      </c>
      <c r="Y5" s="57">
        <f t="shared" si="0"/>
        <v>45231</v>
      </c>
      <c r="Z5" s="57">
        <f t="shared" si="0"/>
        <v>45232</v>
      </c>
      <c r="AA5" s="57">
        <f t="shared" si="0"/>
        <v>45233</v>
      </c>
      <c r="AB5" s="57">
        <f t="shared" si="0"/>
        <v>45234</v>
      </c>
      <c r="AC5" s="58">
        <f t="shared" si="0"/>
        <v>45235</v>
      </c>
      <c r="AD5" s="56">
        <f>AC5+1</f>
        <v>45236</v>
      </c>
      <c r="AE5" s="57">
        <f>AD5+1</f>
        <v>45237</v>
      </c>
      <c r="AF5" s="57">
        <f t="shared" si="0"/>
        <v>45238</v>
      </c>
      <c r="AG5" s="57">
        <f t="shared" si="0"/>
        <v>45239</v>
      </c>
      <c r="AH5" s="57">
        <f t="shared" si="0"/>
        <v>45240</v>
      </c>
      <c r="AI5" s="57">
        <f t="shared" si="0"/>
        <v>45241</v>
      </c>
      <c r="AJ5" s="58">
        <f t="shared" si="0"/>
        <v>45242</v>
      </c>
      <c r="AK5" s="56">
        <f>AJ5+1</f>
        <v>45243</v>
      </c>
      <c r="AL5" s="57">
        <f>AK5+1</f>
        <v>45244</v>
      </c>
      <c r="AM5" s="57">
        <f t="shared" si="0"/>
        <v>45245</v>
      </c>
      <c r="AN5" s="57">
        <f t="shared" si="0"/>
        <v>45246</v>
      </c>
      <c r="AO5" s="57">
        <f t="shared" si="0"/>
        <v>45247</v>
      </c>
      <c r="AP5" s="57">
        <f t="shared" si="0"/>
        <v>45248</v>
      </c>
      <c r="AQ5" s="58">
        <f t="shared" si="0"/>
        <v>45249</v>
      </c>
      <c r="AR5" s="56">
        <f>AQ5+1</f>
        <v>45250</v>
      </c>
      <c r="AS5" s="57">
        <f>AR5+1</f>
        <v>45251</v>
      </c>
      <c r="AT5" s="57">
        <f t="shared" si="0"/>
        <v>45252</v>
      </c>
      <c r="AU5" s="57">
        <f t="shared" si="0"/>
        <v>45253</v>
      </c>
      <c r="AV5" s="57">
        <f t="shared" si="0"/>
        <v>45254</v>
      </c>
      <c r="AW5" s="57">
        <f t="shared" si="0"/>
        <v>45255</v>
      </c>
      <c r="AX5" s="58">
        <f t="shared" si="0"/>
        <v>45256</v>
      </c>
      <c r="AY5" s="56">
        <f>AX5+1</f>
        <v>45257</v>
      </c>
      <c r="AZ5" s="57">
        <f>AY5+1</f>
        <v>45258</v>
      </c>
      <c r="BA5" s="57">
        <f t="shared" ref="BA5:BE5" si="1">AZ5+1</f>
        <v>45259</v>
      </c>
      <c r="BB5" s="57">
        <f t="shared" si="1"/>
        <v>45260</v>
      </c>
      <c r="BC5" s="57">
        <f t="shared" si="1"/>
        <v>45261</v>
      </c>
      <c r="BD5" s="57">
        <f t="shared" si="1"/>
        <v>45262</v>
      </c>
      <c r="BE5" s="58">
        <f t="shared" si="1"/>
        <v>45263</v>
      </c>
    </row>
    <row r="6" spans="1:57" ht="30" customHeight="1" thickBot="1" x14ac:dyDescent="0.35">
      <c r="A6" s="37" t="s">
        <v>5</v>
      </c>
      <c r="B6" s="8" t="s">
        <v>12</v>
      </c>
      <c r="C6" s="9" t="s">
        <v>15</v>
      </c>
      <c r="D6" s="9" t="s">
        <v>16</v>
      </c>
      <c r="E6" s="9" t="s">
        <v>17</v>
      </c>
      <c r="F6" s="9" t="s">
        <v>18</v>
      </c>
      <c r="G6" s="9"/>
      <c r="H6" s="9" t="s">
        <v>19</v>
      </c>
      <c r="I6" s="10" t="str">
        <f t="shared" ref="I6" si="2">LEFT(TEXT(I5,"ddd"),1)</f>
        <v>l</v>
      </c>
      <c r="J6" s="10" t="str">
        <f t="shared" ref="J6:AR6" si="3">LEFT(TEXT(J5,"ddd"),1)</f>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si="3"/>
        <v>v</v>
      </c>
      <c r="AP6" s="10" t="str">
        <f t="shared" si="3"/>
        <v>s</v>
      </c>
      <c r="AQ6" s="10" t="str">
        <f t="shared" si="3"/>
        <v>d</v>
      </c>
      <c r="AR6" s="10" t="str">
        <f t="shared" si="3"/>
        <v>l</v>
      </c>
      <c r="AS6" s="10" t="str">
        <f t="shared" ref="AS6:BE6" si="4">LEFT(TEXT(AS5,"ddd"),1)</f>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row>
    <row r="7" spans="1:57" ht="30" hidden="1" customHeight="1" thickBot="1" x14ac:dyDescent="0.35">
      <c r="A7" s="36" t="s">
        <v>6</v>
      </c>
      <c r="C7" s="39"/>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row>
    <row r="8" spans="1:57" s="3" customFormat="1" ht="30" customHeight="1" thickBot="1" x14ac:dyDescent="0.35">
      <c r="A8" s="37" t="s">
        <v>7</v>
      </c>
      <c r="B8" s="14" t="s">
        <v>37</v>
      </c>
      <c r="C8" s="43"/>
      <c r="D8" s="15"/>
      <c r="E8" s="59"/>
      <c r="F8" s="60"/>
      <c r="G8" s="13"/>
      <c r="H8" s="13" t="str">
        <f t="shared" ref="H8:H24" si="5">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row>
    <row r="9" spans="1:57" s="3" customFormat="1" ht="30" customHeight="1" thickBot="1" x14ac:dyDescent="0.35">
      <c r="A9" s="37" t="s">
        <v>8</v>
      </c>
      <c r="B9" s="49" t="s">
        <v>40</v>
      </c>
      <c r="C9" s="44" t="s">
        <v>38</v>
      </c>
      <c r="D9" s="16">
        <v>1</v>
      </c>
      <c r="E9" s="61">
        <f>Inicio_del_proyecto</f>
        <v>45217</v>
      </c>
      <c r="F9" s="61">
        <f>E9+2</f>
        <v>45219</v>
      </c>
      <c r="G9" s="13"/>
      <c r="H9" s="13">
        <f t="shared" si="5"/>
        <v>3</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row>
    <row r="10" spans="1:57" s="3" customFormat="1" ht="30" customHeight="1" thickBot="1" x14ac:dyDescent="0.35">
      <c r="A10" s="37" t="s">
        <v>9</v>
      </c>
      <c r="B10" s="49" t="s">
        <v>39</v>
      </c>
      <c r="C10" s="44" t="s">
        <v>41</v>
      </c>
      <c r="D10" s="16">
        <v>1</v>
      </c>
      <c r="E10" s="61">
        <v>45217</v>
      </c>
      <c r="F10" s="61">
        <f>E10+2</f>
        <v>45219</v>
      </c>
      <c r="G10" s="13"/>
      <c r="H10" s="13">
        <f t="shared" si="5"/>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row>
    <row r="11" spans="1:57" s="3" customFormat="1" ht="30" customHeight="1" thickBot="1" x14ac:dyDescent="0.35">
      <c r="A11" s="36"/>
      <c r="B11" s="49" t="s">
        <v>42</v>
      </c>
      <c r="C11" s="44" t="s">
        <v>38</v>
      </c>
      <c r="D11" s="16">
        <v>1</v>
      </c>
      <c r="E11" s="61">
        <v>45220</v>
      </c>
      <c r="F11" s="61">
        <f>E11+1</f>
        <v>45221</v>
      </c>
      <c r="G11" s="13"/>
      <c r="H11" s="13">
        <f t="shared" si="5"/>
        <v>2</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row>
    <row r="12" spans="1:57" s="3" customFormat="1" ht="30" customHeight="1" thickBot="1" x14ac:dyDescent="0.35">
      <c r="A12" s="36"/>
      <c r="B12" s="49" t="s">
        <v>43</v>
      </c>
      <c r="C12" s="44" t="s">
        <v>41</v>
      </c>
      <c r="D12" s="16">
        <v>1</v>
      </c>
      <c r="E12" s="61">
        <v>45220</v>
      </c>
      <c r="F12" s="61">
        <f>E12+1</f>
        <v>45221</v>
      </c>
      <c r="G12" s="13"/>
      <c r="H12" s="13">
        <f t="shared" si="5"/>
        <v>2</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row>
    <row r="13" spans="1:57" s="3" customFormat="1" ht="30" customHeight="1" thickBot="1" x14ac:dyDescent="0.35">
      <c r="A13" s="37" t="s">
        <v>10</v>
      </c>
      <c r="B13" s="17" t="s">
        <v>48</v>
      </c>
      <c r="C13" s="45"/>
      <c r="D13" s="18">
        <v>1</v>
      </c>
      <c r="E13" s="62">
        <v>45222</v>
      </c>
      <c r="F13" s="63">
        <v>45236</v>
      </c>
      <c r="G13" s="13"/>
      <c r="H13" s="13">
        <f t="shared" si="5"/>
        <v>15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row>
    <row r="14" spans="1:57" s="3" customFormat="1" ht="30" customHeight="1" thickBot="1" x14ac:dyDescent="0.35">
      <c r="A14" s="37"/>
      <c r="B14" s="50" t="s">
        <v>45</v>
      </c>
      <c r="C14" s="46" t="s">
        <v>41</v>
      </c>
      <c r="D14" s="19">
        <v>1</v>
      </c>
      <c r="E14" s="64">
        <v>45222</v>
      </c>
      <c r="F14" s="64">
        <f>E14+5</f>
        <v>45227</v>
      </c>
      <c r="G14" s="13"/>
      <c r="H14" s="13">
        <f t="shared" si="5"/>
        <v>6</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row>
    <row r="15" spans="1:57" s="3" customFormat="1" ht="30" customHeight="1" thickBot="1" x14ac:dyDescent="0.35">
      <c r="A15" s="36"/>
      <c r="B15" s="50" t="s">
        <v>46</v>
      </c>
      <c r="C15" s="46" t="s">
        <v>38</v>
      </c>
      <c r="D15" s="19">
        <v>1</v>
      </c>
      <c r="E15" s="64">
        <v>45227</v>
      </c>
      <c r="F15" s="64">
        <f>E15+5</f>
        <v>45232</v>
      </c>
      <c r="G15" s="13"/>
      <c r="H15" s="13">
        <f t="shared" si="5"/>
        <v>6</v>
      </c>
      <c r="I15" s="23"/>
      <c r="J15" s="23"/>
      <c r="K15" s="23"/>
      <c r="L15" s="23"/>
      <c r="M15" s="23"/>
      <c r="N15" s="23"/>
      <c r="O15" s="23"/>
      <c r="P15" s="23"/>
      <c r="Q15" s="23"/>
      <c r="R15" s="23"/>
      <c r="S15" s="23"/>
      <c r="T15" s="23"/>
      <c r="U15" s="24"/>
      <c r="V15" s="24"/>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row>
    <row r="16" spans="1:57" s="3" customFormat="1" ht="30" customHeight="1" thickBot="1" x14ac:dyDescent="0.35">
      <c r="A16" s="36"/>
      <c r="B16" s="50" t="s">
        <v>46</v>
      </c>
      <c r="C16" s="46" t="s">
        <v>41</v>
      </c>
      <c r="D16" s="19">
        <v>1</v>
      </c>
      <c r="E16" s="64">
        <f>E15</f>
        <v>45227</v>
      </c>
      <c r="F16" s="64">
        <f>E16+5</f>
        <v>45232</v>
      </c>
      <c r="G16" s="13"/>
      <c r="H16" s="13">
        <f t="shared" si="5"/>
        <v>6</v>
      </c>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row>
    <row r="17" spans="1:57" s="3" customFormat="1" ht="30" customHeight="1" thickBot="1" x14ac:dyDescent="0.35">
      <c r="A17" s="36"/>
      <c r="B17" s="50" t="s">
        <v>47</v>
      </c>
      <c r="C17" s="46" t="s">
        <v>44</v>
      </c>
      <c r="D17" s="19">
        <v>1</v>
      </c>
      <c r="E17" s="64">
        <f>F16</f>
        <v>45232</v>
      </c>
      <c r="F17" s="64">
        <f>E17+4</f>
        <v>45236</v>
      </c>
      <c r="G17" s="13"/>
      <c r="H17" s="13">
        <f t="shared" si="5"/>
        <v>5</v>
      </c>
      <c r="I17" s="23"/>
      <c r="J17" s="23"/>
      <c r="K17" s="23"/>
      <c r="L17" s="23"/>
      <c r="M17" s="23"/>
      <c r="N17" s="23"/>
      <c r="O17" s="23"/>
      <c r="P17" s="23"/>
      <c r="Q17" s="23"/>
      <c r="R17" s="23"/>
      <c r="S17" s="23"/>
      <c r="T17" s="23"/>
      <c r="U17" s="23"/>
      <c r="V17" s="23"/>
      <c r="W17" s="23"/>
      <c r="X17" s="23"/>
      <c r="Y17" s="24"/>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row>
    <row r="18" spans="1:57" s="3" customFormat="1" ht="30" customHeight="1" thickBot="1" x14ac:dyDescent="0.35">
      <c r="A18" s="36" t="s">
        <v>11</v>
      </c>
      <c r="B18" s="20" t="s">
        <v>49</v>
      </c>
      <c r="C18" s="47"/>
      <c r="D18" s="21">
        <v>1</v>
      </c>
      <c r="E18" s="65">
        <f>F17+1</f>
        <v>45237</v>
      </c>
      <c r="F18" s="66">
        <v>45259</v>
      </c>
      <c r="G18" s="13"/>
      <c r="H18" s="13">
        <f t="shared" si="5"/>
        <v>23</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row>
    <row r="19" spans="1:57" s="3" customFormat="1" ht="30" customHeight="1" thickBot="1" x14ac:dyDescent="0.35">
      <c r="A19" s="36"/>
      <c r="B19" s="51" t="s">
        <v>51</v>
      </c>
      <c r="C19" s="48" t="s">
        <v>56</v>
      </c>
      <c r="D19" s="22">
        <v>0</v>
      </c>
      <c r="E19" s="67">
        <f>E18</f>
        <v>45237</v>
      </c>
      <c r="F19" s="67">
        <f>E19+3</f>
        <v>45240</v>
      </c>
      <c r="G19" s="13"/>
      <c r="H19" s="13">
        <f t="shared" si="5"/>
        <v>4</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row>
    <row r="20" spans="1:57" s="3" customFormat="1" ht="30" customHeight="1" thickBot="1" x14ac:dyDescent="0.35">
      <c r="A20" s="36"/>
      <c r="B20" s="51" t="s">
        <v>52</v>
      </c>
      <c r="C20" s="48" t="s">
        <v>38</v>
      </c>
      <c r="D20" s="22">
        <v>0</v>
      </c>
      <c r="E20" s="67">
        <f>F19</f>
        <v>45240</v>
      </c>
      <c r="F20" s="67">
        <f>F19+5</f>
        <v>45245</v>
      </c>
      <c r="G20" s="13"/>
      <c r="H20" s="1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row>
    <row r="21" spans="1:57" s="3" customFormat="1" ht="30" customHeight="1" thickBot="1" x14ac:dyDescent="0.35">
      <c r="A21" s="36"/>
      <c r="B21" s="51" t="s">
        <v>52</v>
      </c>
      <c r="C21" s="48" t="s">
        <v>41</v>
      </c>
      <c r="D21" s="22">
        <v>0</v>
      </c>
      <c r="E21" s="67">
        <f>E20</f>
        <v>45240</v>
      </c>
      <c r="F21" s="67">
        <f>F20</f>
        <v>45245</v>
      </c>
      <c r="G21" s="13"/>
      <c r="H21" s="13">
        <f t="shared" si="5"/>
        <v>6</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row>
    <row r="22" spans="1:57" s="3" customFormat="1" ht="30" customHeight="1" thickBot="1" x14ac:dyDescent="0.35">
      <c r="A22" s="36"/>
      <c r="B22" s="51" t="s">
        <v>53</v>
      </c>
      <c r="C22" s="48" t="s">
        <v>41</v>
      </c>
      <c r="D22" s="22">
        <v>0</v>
      </c>
      <c r="E22" s="67">
        <f>F21</f>
        <v>45245</v>
      </c>
      <c r="F22" s="67">
        <f>E22+5</f>
        <v>45250</v>
      </c>
      <c r="G22" s="13"/>
      <c r="H22" s="13">
        <f t="shared" si="5"/>
        <v>6</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row>
    <row r="23" spans="1:57" s="3" customFormat="1" ht="30" customHeight="1" thickBot="1" x14ac:dyDescent="0.35">
      <c r="A23" s="36"/>
      <c r="B23" s="51" t="s">
        <v>55</v>
      </c>
      <c r="C23" s="48" t="s">
        <v>44</v>
      </c>
      <c r="D23" s="22">
        <v>0</v>
      </c>
      <c r="E23" s="67">
        <f>F22+1</f>
        <v>45251</v>
      </c>
      <c r="F23" s="67">
        <f>E23+4</f>
        <v>45255</v>
      </c>
      <c r="G23" s="13"/>
      <c r="H23" s="13">
        <f t="shared" si="5"/>
        <v>5</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row>
    <row r="24" spans="1:57" s="3" customFormat="1" ht="30" customHeight="1" thickBot="1" x14ac:dyDescent="0.35">
      <c r="A24" s="36"/>
      <c r="B24" s="51" t="s">
        <v>54</v>
      </c>
      <c r="C24" s="48" t="s">
        <v>44</v>
      </c>
      <c r="D24" s="22">
        <v>0</v>
      </c>
      <c r="E24" s="67">
        <f>F23</f>
        <v>45255</v>
      </c>
      <c r="F24" s="67">
        <v>45259</v>
      </c>
      <c r="G24" s="13"/>
      <c r="H24" s="13">
        <f t="shared" si="5"/>
        <v>5</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row>
    <row r="25" spans="1:57" ht="30" customHeight="1" x14ac:dyDescent="0.3">
      <c r="G25" s="6"/>
    </row>
    <row r="26" spans="1:57" ht="30" customHeight="1" x14ac:dyDescent="0.3">
      <c r="C26" s="11"/>
      <c r="F26" s="38"/>
    </row>
    <row r="27" spans="1:57" ht="30" customHeight="1" x14ac:dyDescent="0.3">
      <c r="C27" s="12"/>
    </row>
    <row r="30" spans="1:57" ht="30" customHeight="1" x14ac:dyDescent="0.3">
      <c r="F30" t="s">
        <v>50</v>
      </c>
    </row>
  </sheetData>
  <mergeCells count="10">
    <mergeCell ref="AD4:AJ4"/>
    <mergeCell ref="AY4:BE4"/>
    <mergeCell ref="AR4:AX4"/>
    <mergeCell ref="AK4:AQ4"/>
    <mergeCell ref="C3:D3"/>
    <mergeCell ref="C4:D4"/>
    <mergeCell ref="E3:F3"/>
    <mergeCell ref="I4:O4"/>
    <mergeCell ref="P4:V4"/>
    <mergeCell ref="W4:AC4"/>
  </mergeCells>
  <conditionalFormatting sqref="D7:D2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D24">
    <cfRule type="expression" dxfId="5" priority="33">
      <formula>AND(TODAY()&gt;=I$5,TODAY()&lt;J$5)</formula>
    </cfRule>
  </conditionalFormatting>
  <conditionalFormatting sqref="I7:BD24">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BE5:BE24">
    <cfRule type="expression" dxfId="2" priority="35">
      <formula>AND(TODAY()&gt;=BE$5,TODAY()&lt;#REF!)</formula>
    </cfRule>
  </conditionalFormatting>
  <conditionalFormatting sqref="BE7:BE24">
    <cfRule type="expression" dxfId="1" priority="38">
      <formula>AND(task_start&lt;=BE$5,ROUNDDOWN((task_end-task_start+1)*task_progress,0)+task_start-1&gt;=BE$5)</formula>
    </cfRule>
    <cfRule type="expression" dxfId="0" priority="39" stopIfTrue="1">
      <formula>AND(task_end&gt;=BE$5,task_start&lt;#REF!)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20</v>
      </c>
      <c r="B2" s="27"/>
    </row>
    <row r="3" spans="1:2" s="32" customFormat="1" ht="27" customHeight="1" x14ac:dyDescent="0.3">
      <c r="A3" s="55" t="s">
        <v>21</v>
      </c>
      <c r="B3" s="33"/>
    </row>
    <row r="4" spans="1:2" s="29" customFormat="1" ht="25.8" x14ac:dyDescent="0.5">
      <c r="A4" s="30" t="s">
        <v>22</v>
      </c>
    </row>
    <row r="5" spans="1:2" ht="75.75" customHeight="1" x14ac:dyDescent="0.3">
      <c r="A5" s="31" t="s">
        <v>23</v>
      </c>
    </row>
    <row r="6" spans="1:2" ht="26.25" customHeight="1" x14ac:dyDescent="0.3">
      <c r="A6" s="30" t="s">
        <v>24</v>
      </c>
    </row>
    <row r="7" spans="1:2" s="26" customFormat="1" ht="216" customHeight="1" x14ac:dyDescent="0.3">
      <c r="A7" s="35" t="s">
        <v>25</v>
      </c>
    </row>
    <row r="8" spans="1:2" s="29" customFormat="1" ht="25.8" x14ac:dyDescent="0.5">
      <c r="A8" s="30" t="s">
        <v>26</v>
      </c>
    </row>
    <row r="9" spans="1:2" ht="82.5" customHeight="1" x14ac:dyDescent="0.3">
      <c r="A9" s="31" t="s">
        <v>27</v>
      </c>
    </row>
    <row r="10" spans="1:2" s="26" customFormat="1" ht="27.9" customHeight="1" x14ac:dyDescent="0.3">
      <c r="A10" s="34" t="s">
        <v>28</v>
      </c>
    </row>
    <row r="11" spans="1:2" s="29" customFormat="1" ht="25.8" x14ac:dyDescent="0.5">
      <c r="A11" s="30" t="s">
        <v>29</v>
      </c>
    </row>
    <row r="12" spans="1:2" ht="28.8" x14ac:dyDescent="0.3">
      <c r="A12" s="31" t="s">
        <v>30</v>
      </c>
    </row>
    <row r="13" spans="1:2" s="26" customFormat="1" ht="27.9" customHeight="1" x14ac:dyDescent="0.3">
      <c r="A13" s="34" t="s">
        <v>31</v>
      </c>
    </row>
    <row r="14" spans="1:2" s="29" customFormat="1" ht="25.8" x14ac:dyDescent="0.5">
      <c r="A14" s="30" t="s">
        <v>32</v>
      </c>
    </row>
    <row r="15" spans="1:2" ht="86.25" customHeight="1" x14ac:dyDescent="0.3">
      <c r="A15" s="31" t="s">
        <v>33</v>
      </c>
    </row>
    <row r="16" spans="1:2" ht="95.25" customHeight="1" x14ac:dyDescent="0.3">
      <c r="A16" s="31"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2023-11-16T21:20:49Z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